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2" documentId="13_ncr:1_{A39729DD-5AD4-4753-B583-009372B82C18}" xr6:coauthVersionLast="47" xr6:coauthVersionMax="47" xr10:uidLastSave="{A8273672-7F81-441B-B3D8-1D3A722CFC55}"/>
  <bookViews>
    <workbookView xWindow="57480" yWindow="-105" windowWidth="29040" windowHeight="15720" xr2:uid="{C79444EE-9442-40EA-BC3C-BFF97733B158}"/>
  </bookViews>
  <sheets>
    <sheet name="Attachment 1" sheetId="4" r:id="rId1"/>
    <sheet name="Attachment 2" sheetId="5" r:id="rId2"/>
    <sheet name="Attachment 3 p.1" sheetId="6" r:id="rId3"/>
    <sheet name="Attachment 3 p.2" sheetId="7" r:id="rId4"/>
    <sheet name="Attachment 4 p.2" sheetId="9" r:id="rId5"/>
    <sheet name="Attachment 4 p.3" sheetId="10" r:id="rId6"/>
    <sheet name="Attachment 5" sheetId="11" r:id="rId7"/>
    <sheet name="Attachment 6" sheetId="12" r:id="rId8"/>
    <sheet name="Attachment 7" sheetId="13" r:id="rId9"/>
    <sheet name="Attachment 8 p.1" sheetId="14" r:id="rId10"/>
    <sheet name="Attachment 8 p.2" sheetId="15" r:id="rId11"/>
    <sheet name="Attachment 9" sheetId="16" r:id="rId12"/>
    <sheet name="Attachment 10 p.1" sheetId="17" r:id="rId13"/>
    <sheet name="Attachment 10 p.2" sheetId="18" r:id="rId14"/>
    <sheet name="Attachment 11" sheetId="19" r:id="rId15"/>
    <sheet name="Attachment 12" sheetId="20" r:id="rId16"/>
    <sheet name="Attachment 4 p.1" sheetId="8" r:id="rId17"/>
    <sheet name="Attachment 13" sheetId="21" r:id="rId18"/>
    <sheet name="Attachment 14 p.1" sheetId="22" r:id="rId19"/>
    <sheet name="Attachment 14 p.2" sheetId="23" r:id="rId20"/>
    <sheet name="Attachment 15 p.1" sheetId="24" r:id="rId21"/>
    <sheet name="Attachment 15 p.2" sheetId="25" r:id="rId22"/>
    <sheet name="Attachment 15 p.3" sheetId="26" r:id="rId23"/>
    <sheet name="Attachment 15 p.4" sheetId="27" r:id="rId24"/>
    <sheet name="Attachment 15 p.5" sheetId="28" r:id="rId25"/>
    <sheet name="Attachment 15 p.6" sheetId="29" r:id="rId26"/>
    <sheet name="Attachment 16" sheetId="30" r:id="rId27"/>
    <sheet name="Attachment 17" sheetId="31" r:id="rId28"/>
    <sheet name="Attachment 18" sheetId="32" r:id="rId29"/>
    <sheet name="Attachment 19 p.1" sheetId="33" r:id="rId30"/>
    <sheet name="Attachment 19 p.2" sheetId="34" r:id="rId31"/>
    <sheet name="Attachment 20" sheetId="35" r:id="rId32"/>
    <sheet name="Attachment 21 p.1" sheetId="36" r:id="rId33"/>
    <sheet name="Attachment 21 p.2" sheetId="37" r:id="rId34"/>
    <sheet name="Attachment 22" sheetId="38" r:id="rId35"/>
    <sheet name="Attachment 23" sheetId="39" r:id="rId36"/>
    <sheet name="Attachment 24" sheetId="40" r:id="rId37"/>
    <sheet name="Attachment 25 p.1" sheetId="41" r:id="rId38"/>
    <sheet name="Attachment 25 p.2" sheetId="42" r:id="rId39"/>
    <sheet name="Attachment 26" sheetId="43" r:id="rId40"/>
  </sheets>
  <definedNames>
    <definedName name="\A">#REF!</definedName>
    <definedName name="\I">#REF!</definedName>
    <definedName name="\M">#REF!</definedName>
    <definedName name="\O">#REF!</definedName>
    <definedName name="\P">#REF!</definedName>
    <definedName name="\S">#REF!</definedName>
    <definedName name="\T">#REF!</definedName>
    <definedName name="\V">#REF!</definedName>
    <definedName name="\X">#REF!</definedName>
    <definedName name="\Y">#REF!</definedName>
    <definedName name="\Z">#REF!</definedName>
    <definedName name="_">#REF!</definedName>
    <definedName name="_______pag23" localSheetId="3" hidden="1">{#N/A,#N/A,FALSE,"PIPE-FAC";#N/A,#N/A,FALSE,"PIPE-FAC"}</definedName>
    <definedName name="_______pag23" localSheetId="4" hidden="1">{#N/A,#N/A,FALSE,"PIPE-FAC";#N/A,#N/A,FALSE,"PIPE-FAC"}</definedName>
    <definedName name="_______pag23" localSheetId="5" hidden="1">{#N/A,#N/A,FALSE,"PIPE-FAC";#N/A,#N/A,FALSE,"PIPE-FAC"}</definedName>
    <definedName name="_______pag23" hidden="1">{#N/A,#N/A,FALSE,"PIPE-FAC";#N/A,#N/A,FALSE,"PIPE-FAC"}</definedName>
    <definedName name="_______pag232" localSheetId="3" hidden="1">{#N/A,#N/A,FALSE,"PIPE-FAC";#N/A,#N/A,FALSE,"PIPE-FAC"}</definedName>
    <definedName name="_______pag232" localSheetId="4" hidden="1">{#N/A,#N/A,FALSE,"PIPE-FAC";#N/A,#N/A,FALSE,"PIPE-FAC"}</definedName>
    <definedName name="_______pag232" localSheetId="5" hidden="1">{#N/A,#N/A,FALSE,"PIPE-FAC";#N/A,#N/A,FALSE,"PIPE-FAC"}</definedName>
    <definedName name="_______pag232" hidden="1">{#N/A,#N/A,FALSE,"PIPE-FAC";#N/A,#N/A,FALSE,"PIPE-FAC"}</definedName>
    <definedName name="_____pag23" localSheetId="3" hidden="1">{#N/A,#N/A,FALSE,"PIPE-FAC";#N/A,#N/A,FALSE,"PIPE-FAC"}</definedName>
    <definedName name="_____pag23" localSheetId="4" hidden="1">{#N/A,#N/A,FALSE,"PIPE-FAC";#N/A,#N/A,FALSE,"PIPE-FAC"}</definedName>
    <definedName name="_____pag23" localSheetId="5" hidden="1">{#N/A,#N/A,FALSE,"PIPE-FAC";#N/A,#N/A,FALSE,"PIPE-FAC"}</definedName>
    <definedName name="_____pag23" hidden="1">{#N/A,#N/A,FALSE,"PIPE-FAC";#N/A,#N/A,FALSE,"PIPE-FAC"}</definedName>
    <definedName name="_____pag231" localSheetId="3" hidden="1">{#N/A,#N/A,FALSE,"PIPE-FAC";#N/A,#N/A,FALSE,"PIPE-FAC"}</definedName>
    <definedName name="_____pag231" localSheetId="4" hidden="1">{#N/A,#N/A,FALSE,"PIPE-FAC";#N/A,#N/A,FALSE,"PIPE-FAC"}</definedName>
    <definedName name="_____pag231" localSheetId="5" hidden="1">{#N/A,#N/A,FALSE,"PIPE-FAC";#N/A,#N/A,FALSE,"PIPE-FAC"}</definedName>
    <definedName name="_____pag231" hidden="1">{#N/A,#N/A,FALSE,"PIPE-FAC";#N/A,#N/A,FALSE,"PIPE-FAC"}</definedName>
    <definedName name="_____pag232" localSheetId="3" hidden="1">{#N/A,#N/A,FALSE,"PIPE-FAC";#N/A,#N/A,FALSE,"PIPE-FAC"}</definedName>
    <definedName name="_____pag232" localSheetId="4" hidden="1">{#N/A,#N/A,FALSE,"PIPE-FAC";#N/A,#N/A,FALSE,"PIPE-FAC"}</definedName>
    <definedName name="_____pag232" localSheetId="5" hidden="1">{#N/A,#N/A,FALSE,"PIPE-FAC";#N/A,#N/A,FALSE,"PIPE-FAC"}</definedName>
    <definedName name="_____pag232" hidden="1">{#N/A,#N/A,FALSE,"PIPE-FAC";#N/A,#N/A,FALSE,"PIPE-FAC"}</definedName>
    <definedName name="____pag23" localSheetId="3" hidden="1">{#N/A,#N/A,FALSE,"PIPE-FAC";#N/A,#N/A,FALSE,"PIPE-FAC"}</definedName>
    <definedName name="____pag23" localSheetId="4" hidden="1">{#N/A,#N/A,FALSE,"PIPE-FAC";#N/A,#N/A,FALSE,"PIPE-FAC"}</definedName>
    <definedName name="____pag23" localSheetId="5" hidden="1">{#N/A,#N/A,FALSE,"PIPE-FAC";#N/A,#N/A,FALSE,"PIPE-FAC"}</definedName>
    <definedName name="____pag23" hidden="1">{#N/A,#N/A,FALSE,"PIPE-FAC";#N/A,#N/A,FALSE,"PIPE-FAC"}</definedName>
    <definedName name="____pag231" localSheetId="3" hidden="1">{#N/A,#N/A,FALSE,"PIPE-FAC";#N/A,#N/A,FALSE,"PIPE-FAC"}</definedName>
    <definedName name="____pag231" localSheetId="4" hidden="1">{#N/A,#N/A,FALSE,"PIPE-FAC";#N/A,#N/A,FALSE,"PIPE-FAC"}</definedName>
    <definedName name="____pag231" localSheetId="5" hidden="1">{#N/A,#N/A,FALSE,"PIPE-FAC";#N/A,#N/A,FALSE,"PIPE-FAC"}</definedName>
    <definedName name="____pag231" hidden="1">{#N/A,#N/A,FALSE,"PIPE-FAC";#N/A,#N/A,FALSE,"PIPE-FAC"}</definedName>
    <definedName name="____pag232" localSheetId="3" hidden="1">{#N/A,#N/A,FALSE,"PIPE-FAC";#N/A,#N/A,FALSE,"PIPE-FAC"}</definedName>
    <definedName name="____pag232" localSheetId="4" hidden="1">{#N/A,#N/A,FALSE,"PIPE-FAC";#N/A,#N/A,FALSE,"PIPE-FAC"}</definedName>
    <definedName name="____pag232" localSheetId="5" hidden="1">{#N/A,#N/A,FALSE,"PIPE-FAC";#N/A,#N/A,FALSE,"PIPE-FAC"}</definedName>
    <definedName name="____pag232" hidden="1">{#N/A,#N/A,FALSE,"PIPE-FAC";#N/A,#N/A,FALSE,"PIPE-FAC"}</definedName>
    <definedName name="___pag23" localSheetId="3" hidden="1">{#N/A,#N/A,FALSE,"PIPE-FAC";#N/A,#N/A,FALSE,"PIPE-FAC"}</definedName>
    <definedName name="___pag23" localSheetId="4" hidden="1">{#N/A,#N/A,FALSE,"PIPE-FAC";#N/A,#N/A,FALSE,"PIPE-FAC"}</definedName>
    <definedName name="___pag23" localSheetId="5" hidden="1">{#N/A,#N/A,FALSE,"PIPE-FAC";#N/A,#N/A,FALSE,"PIPE-FAC"}</definedName>
    <definedName name="___pag23" hidden="1">{#N/A,#N/A,FALSE,"PIPE-FAC";#N/A,#N/A,FALSE,"PIPE-FAC"}</definedName>
    <definedName name="___pag231" localSheetId="3" hidden="1">{#N/A,#N/A,FALSE,"PIPE-FAC";#N/A,#N/A,FALSE,"PIPE-FAC"}</definedName>
    <definedName name="___pag231" localSheetId="4" hidden="1">{#N/A,#N/A,FALSE,"PIPE-FAC";#N/A,#N/A,FALSE,"PIPE-FAC"}</definedName>
    <definedName name="___pag231" localSheetId="5" hidden="1">{#N/A,#N/A,FALSE,"PIPE-FAC";#N/A,#N/A,FALSE,"PIPE-FAC"}</definedName>
    <definedName name="___pag231" hidden="1">{#N/A,#N/A,FALSE,"PIPE-FAC";#N/A,#N/A,FALSE,"PIPE-FAC"}</definedName>
    <definedName name="___pag232" localSheetId="3" hidden="1">{#N/A,#N/A,FALSE,"PIPE-FAC";#N/A,#N/A,FALSE,"PIPE-FAC"}</definedName>
    <definedName name="___pag232" localSheetId="4" hidden="1">{#N/A,#N/A,FALSE,"PIPE-FAC";#N/A,#N/A,FALSE,"PIPE-FAC"}</definedName>
    <definedName name="___pag232" localSheetId="5" hidden="1">{#N/A,#N/A,FALSE,"PIPE-FAC";#N/A,#N/A,FALSE,"PIPE-FAC"}</definedName>
    <definedName name="___pag232" hidden="1">{#N/A,#N/A,FALSE,"PIPE-FAC";#N/A,#N/A,FALSE,"PIPE-FAC"}</definedName>
    <definedName name="__123Graph_A" hidden="1">#REF!</definedName>
    <definedName name="__123Graph_ANCF" hidden="1">#REF!</definedName>
    <definedName name="__123Graph_B" hidden="1">#REF!</definedName>
    <definedName name="__123Graph_BNCF" hidden="1">#REF!</definedName>
    <definedName name="__123Graph_X" hidden="1">#REF!</definedName>
    <definedName name="__123Graph_XNCF" hidden="1">#REF!</definedName>
    <definedName name="__pag23" localSheetId="3" hidden="1">{#N/A,#N/A,FALSE,"PIPE-FAC";#N/A,#N/A,FALSE,"PIPE-FAC"}</definedName>
    <definedName name="__pag23" localSheetId="4" hidden="1">{#N/A,#N/A,FALSE,"PIPE-FAC";#N/A,#N/A,FALSE,"PIPE-FAC"}</definedName>
    <definedName name="__pag23" localSheetId="5" hidden="1">{#N/A,#N/A,FALSE,"PIPE-FAC";#N/A,#N/A,FALSE,"PIPE-FAC"}</definedName>
    <definedName name="__pag23" hidden="1">{#N/A,#N/A,FALSE,"PIPE-FAC";#N/A,#N/A,FALSE,"PIPE-FAC"}</definedName>
    <definedName name="__pag231" localSheetId="3" hidden="1">{#N/A,#N/A,FALSE,"PIPE-FAC";#N/A,#N/A,FALSE,"PIPE-FAC"}</definedName>
    <definedName name="__pag231" localSheetId="4" hidden="1">{#N/A,#N/A,FALSE,"PIPE-FAC";#N/A,#N/A,FALSE,"PIPE-FAC"}</definedName>
    <definedName name="__pag231" localSheetId="5" hidden="1">{#N/A,#N/A,FALSE,"PIPE-FAC";#N/A,#N/A,FALSE,"PIPE-FAC"}</definedName>
    <definedName name="__pag231" hidden="1">{#N/A,#N/A,FALSE,"PIPE-FAC";#N/A,#N/A,FALSE,"PIPE-FAC"}</definedName>
    <definedName name="__pag232" localSheetId="3" hidden="1">{#N/A,#N/A,FALSE,"PIPE-FAC";#N/A,#N/A,FALSE,"PIPE-FAC"}</definedName>
    <definedName name="__pag232" localSheetId="4" hidden="1">{#N/A,#N/A,FALSE,"PIPE-FAC";#N/A,#N/A,FALSE,"PIPE-FAC"}</definedName>
    <definedName name="__pag232" localSheetId="5" hidden="1">{#N/A,#N/A,FALSE,"PIPE-FAC";#N/A,#N/A,FALSE,"PIPE-FAC"}</definedName>
    <definedName name="__pag232" hidden="1">{#N/A,#N/A,FALSE,"PIPE-FAC";#N/A,#N/A,FALSE,"PIPE-FAC"}</definedName>
    <definedName name="__su1" localSheetId="3" hidden="1">{#N/A,#N/A,FALSE,"Title Page"}</definedName>
    <definedName name="__su1" localSheetId="4" hidden="1">{#N/A,#N/A,FALSE,"Title Page"}</definedName>
    <definedName name="__su1" localSheetId="5" hidden="1">{#N/A,#N/A,FALSE,"Title Page"}</definedName>
    <definedName name="__su1" hidden="1">{#N/A,#N/A,FALSE,"Title Page"}</definedName>
    <definedName name="_10__123Graph_BCONTRAC._OIL" hidden="1">#REF!</definedName>
    <definedName name="_12__123Graph_DCONTRAC._OIL" hidden="1">#REF!</definedName>
    <definedName name="_13__123Graph_XCONTRAC._OIL" hidden="1">#REF!</definedName>
    <definedName name="_15__123Graph_CCONTRAC._OIL" hidden="1">#REF!</definedName>
    <definedName name="_20__123Graph_DCONTRAC._OIL" hidden="1">#REF!</definedName>
    <definedName name="_21__123Graph_XCONTRAC._OIL" hidden="1">#REF!</definedName>
    <definedName name="_3__123Graph_ACONTRAC._OIL" hidden="1">#REF!</definedName>
    <definedName name="_4_x_100__LF_FT_Philipsburg_Toll">#REF!</definedName>
    <definedName name="_5__123Graph_ACONTRAC._OIL" hidden="1">#REF!</definedName>
    <definedName name="_6__123Graph_BCONTRAC._OIL" hidden="1">#REF!</definedName>
    <definedName name="_9__123Graph_CCONTRAC._OIL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4</definedName>
    <definedName name="_AtRisk_SimSetting_SimName002" hidden="1">6</definedName>
    <definedName name="_AtRisk_SimSetting_SimName003" hidden="1">8</definedName>
    <definedName name="_AtRisk_SimSetting_SimName004" hidden="1">10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hidden="1">#REF!</definedName>
    <definedName name="_Fill" hidden="1">#REF!</definedName>
    <definedName name="_Key1" hidden="1">#REF!</definedName>
    <definedName name="_Key1a" hidden="1">#REF!</definedName>
    <definedName name="_Key2" hidden="1">#REF!</definedName>
    <definedName name="_Key2a" hidden="1">#REF!</definedName>
    <definedName name="_Order1" hidden="1">255</definedName>
    <definedName name="_Order2" hidden="1">255</definedName>
    <definedName name="_pag23" localSheetId="3" hidden="1">{#N/A,#N/A,FALSE,"PIPE-FAC";#N/A,#N/A,FALSE,"PIPE-FAC"}</definedName>
    <definedName name="_pag23" localSheetId="4" hidden="1">{#N/A,#N/A,FALSE,"PIPE-FAC";#N/A,#N/A,FALSE,"PIPE-FAC"}</definedName>
    <definedName name="_pag23" localSheetId="5" hidden="1">{#N/A,#N/A,FALSE,"PIPE-FAC";#N/A,#N/A,FALSE,"PIPE-FAC"}</definedName>
    <definedName name="_pag23" hidden="1">{#N/A,#N/A,FALSE,"PIPE-FAC";#N/A,#N/A,FALSE,"PIPE-FAC"}</definedName>
    <definedName name="_pag231" localSheetId="3" hidden="1">{#N/A,#N/A,FALSE,"PIPE-FAC";#N/A,#N/A,FALSE,"PIPE-FAC"}</definedName>
    <definedName name="_pag231" localSheetId="4" hidden="1">{#N/A,#N/A,FALSE,"PIPE-FAC";#N/A,#N/A,FALSE,"PIPE-FAC"}</definedName>
    <definedName name="_pag231" localSheetId="5" hidden="1">{#N/A,#N/A,FALSE,"PIPE-FAC";#N/A,#N/A,FALSE,"PIPE-FAC"}</definedName>
    <definedName name="_pag231" hidden="1">{#N/A,#N/A,FALSE,"PIPE-FAC";#N/A,#N/A,FALSE,"PIPE-FAC"}</definedName>
    <definedName name="_pag232" localSheetId="3" hidden="1">{#N/A,#N/A,FALSE,"PIPE-FAC";#N/A,#N/A,FALSE,"PIPE-FAC"}</definedName>
    <definedName name="_pag232" localSheetId="4" hidden="1">{#N/A,#N/A,FALSE,"PIPE-FAC";#N/A,#N/A,FALSE,"PIPE-FAC"}</definedName>
    <definedName name="_pag232" localSheetId="5" hidden="1">{#N/A,#N/A,FALSE,"PIPE-FAC";#N/A,#N/A,FALSE,"PIPE-FAC"}</definedName>
    <definedName name="_pag232" hidden="1">{#N/A,#N/A,FALSE,"PIPE-FAC";#N/A,#N/A,FALSE,"PIPE-FAC"}</definedName>
    <definedName name="_Sort" hidden="1">#REF!</definedName>
    <definedName name="_su1" localSheetId="3" hidden="1">{#N/A,#N/A,FALSE,"Title Page"}</definedName>
    <definedName name="_su1" localSheetId="4" hidden="1">{#N/A,#N/A,FALSE,"Title Page"}</definedName>
    <definedName name="_su1" localSheetId="5" hidden="1">{#N/A,#N/A,FALSE,"Title Page"}</definedName>
    <definedName name="_su1" hidden="1">{#N/A,#N/A,FALSE,"Title Page"}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aa" localSheetId="3" hidden="1">{#N/A,#N/A,FALSE,"CA1140";#N/A,#N/A,FALSE,"CA1200";#N/A,#N/A,FALSE,"CA1310";#N/A,#N/A,FALSE,"CA1350";#N/A,#N/A,FALSE,"CA1370";#N/A,#N/A,FALSE,"CA1380";#N/A,#N/A,FALSE,"CA1390";#N/A,#N/A,FALSE,"MISCELLANEOUS"}</definedName>
    <definedName name="aaa" localSheetId="4" hidden="1">{#N/A,#N/A,FALSE,"CA1140";#N/A,#N/A,FALSE,"CA1200";#N/A,#N/A,FALSE,"CA1310";#N/A,#N/A,FALSE,"CA1350";#N/A,#N/A,FALSE,"CA1370";#N/A,#N/A,FALSE,"CA1380";#N/A,#N/A,FALSE,"CA1390";#N/A,#N/A,FALSE,"MISCELLANEOUS"}</definedName>
    <definedName name="aaa" localSheetId="5" hidden="1">{#N/A,#N/A,FALSE,"CA1140";#N/A,#N/A,FALSE,"CA1200";#N/A,#N/A,FALSE,"CA1310";#N/A,#N/A,FALSE,"CA1350";#N/A,#N/A,FALSE,"CA1370";#N/A,#N/A,FALSE,"CA1380";#N/A,#N/A,FALSE,"CA1390";#N/A,#N/A,FALSE,"MISCELLANEOUS"}</definedName>
    <definedName name="aaa" hidden="1">{#N/A,#N/A,FALSE,"CA1140";#N/A,#N/A,FALSE,"CA1200";#N/A,#N/A,FALSE,"CA1310";#N/A,#N/A,FALSE,"CA1350";#N/A,#N/A,FALSE,"CA1370";#N/A,#N/A,FALSE,"CA1380";#N/A,#N/A,FALSE,"CA1390";#N/A,#N/A,FALSE,"MISCELLANEOUS"}</definedName>
    <definedName name="ab" localSheetId="3" hidden="1">{#N/A,#N/A,FALSE,"Title Page"}</definedName>
    <definedName name="ab" localSheetId="4" hidden="1">{#N/A,#N/A,FALSE,"Title Page"}</definedName>
    <definedName name="ab" localSheetId="5" hidden="1">{#N/A,#N/A,FALSE,"Title Page"}</definedName>
    <definedName name="ab" hidden="1">{#N/A,#N/A,FALSE,"Title Page"}</definedName>
    <definedName name="AB_Spot_Price">#REF!</definedName>
    <definedName name="ADJUSTMENTS">#REF!</definedName>
    <definedName name="AllDemand">#REF!</definedName>
    <definedName name="ALLEXCESSPIPE">#REF!</definedName>
    <definedName name="Alloc_FST_Diff_Fix_Unit">#REF!</definedName>
    <definedName name="Alloc_FST_Diff_Fixed">#REF!</definedName>
    <definedName name="Alloc_FST_Diff_Var">#REF!</definedName>
    <definedName name="Alloc_FST_Diff_Var_Unit">#REF!</definedName>
    <definedName name="Allocated_FST_Differential_Costs">#REF!</definedName>
    <definedName name="AllSupplies">#REF!</definedName>
    <definedName name="Altona_VV_Annual">#REF!</definedName>
    <definedName name="ANR_Demand">#REF!</definedName>
    <definedName name="anscount" hidden="1">6</definedName>
    <definedName name="APPENDIX_A_BASE_RATES">#REF!</definedName>
    <definedName name="AppendixApage12to15">#REF!</definedName>
    <definedName name="AppendixApage8to13">#REF!</definedName>
    <definedName name="AprAOS">#REF!</definedName>
    <definedName name="AprHV">#REF!</definedName>
    <definedName name="Arms_PChrg">#REF!</definedName>
    <definedName name="Atikoken_VV_Annual">#REF!</definedName>
    <definedName name="AugAOS">#REF!</definedName>
    <definedName name="AugHV">#REF!</definedName>
    <definedName name="Auth_OR_Comm_U2">#REF!</definedName>
    <definedName name="B" localSheetId="3" hidden="1">{#N/A,#N/A,TRUE,"Consolidated";#N/A,#N/A,TRUE,"Admin";#N/A,#N/A,TRUE,"Express";#N/A,#N/A,TRUE,"Other";#N/A,#N/A,TRUE,"Platte";#N/A,#N/A,TRUE,"Cajun"}</definedName>
    <definedName name="B" localSheetId="4" hidden="1">{#N/A,#N/A,TRUE,"Consolidated";#N/A,#N/A,TRUE,"Admin";#N/A,#N/A,TRUE,"Express";#N/A,#N/A,TRUE,"Other";#N/A,#N/A,TRUE,"Platte";#N/A,#N/A,TRUE,"Cajun"}</definedName>
    <definedName name="B" localSheetId="5" hidden="1">{#N/A,#N/A,TRUE,"Consolidated";#N/A,#N/A,TRUE,"Admin";#N/A,#N/A,TRUE,"Express";#N/A,#N/A,TRUE,"Other";#N/A,#N/A,TRUE,"Platte";#N/A,#N/A,TRUE,"Cajun"}</definedName>
    <definedName name="B" hidden="1">{#N/A,#N/A,TRUE,"Consolidated";#N/A,#N/A,TRUE,"Admin";#N/A,#N/A,TRUE,"Express";#N/A,#N/A,TRUE,"Other";#N/A,#N/A,TRUE,"Platte";#N/A,#N/A,TRUE,"Cajun"}</definedName>
    <definedName name="Barclay_VV_Annual">#REF!</definedName>
    <definedName name="Base_Name">#REF!</definedName>
    <definedName name="BASE_YEAR_ENDED_DEC_31__1994">#REF!</definedName>
    <definedName name="Bay">#REF!</definedName>
    <definedName name="Bay_Chip_CRate">#REF!</definedName>
    <definedName name="Bay_Chip_Dist">#REF!</definedName>
    <definedName name="Bay_Chip_DRate">#REF!</definedName>
    <definedName name="Bay_Corn_CRate">#REF!</definedName>
    <definedName name="Bay_Corn_Dist">#REF!</definedName>
    <definedName name="Bay_Corn_DRate">#REF!</definedName>
    <definedName name="Bay_EH_CRate">#REF!</definedName>
    <definedName name="Bay_EH_Dist">#REF!</definedName>
    <definedName name="Bay_EH_DRate">#REF!</definedName>
    <definedName name="Bay_Emer_CRate">#REF!</definedName>
    <definedName name="Bay_Emer_Dist">#REF!</definedName>
    <definedName name="Bay_Emer_DRate">#REF!</definedName>
    <definedName name="Bay_EZ_CRate">#REF!</definedName>
    <definedName name="Bay_EZ_Dist">#REF!</definedName>
    <definedName name="Bay_EZ_DRate">#REF!</definedName>
    <definedName name="Bay_Iroq_CRate">#REF!</definedName>
    <definedName name="Bay_Iroq_Dist">#REF!</definedName>
    <definedName name="Bay_Iroq_DRate">#REF!</definedName>
    <definedName name="Bay_Lieb_FV_Km_T">#REF!</definedName>
    <definedName name="Bay_Lieb_FV_T">#REF!</definedName>
    <definedName name="Bay_Lieb_PR">#REF!</definedName>
    <definedName name="Bay_Lieb_VV_Km_T">#REF!</definedName>
    <definedName name="Bay_Lieb_VV_T">#REF!</definedName>
    <definedName name="Bay_MZ_CRate">#REF!</definedName>
    <definedName name="Bay_MZ_Dist">#REF!</definedName>
    <definedName name="Bay_MZ_DRate">#REF!</definedName>
    <definedName name="Bay_Napi_CRate">#REF!</definedName>
    <definedName name="Bay_Napi_Dist">#REF!</definedName>
    <definedName name="Bay_Napi_DRate">#REF!</definedName>
    <definedName name="Bay_Niag_CRate">#REF!</definedName>
    <definedName name="Bay_Niag_Dist">#REF!</definedName>
    <definedName name="Bay_Niag_DRate">#REF!</definedName>
    <definedName name="Bay_NZ_CRate">#REF!</definedName>
    <definedName name="Bay_NZ_Dist">#REF!</definedName>
    <definedName name="Bay_NZ_DRate">#REF!</definedName>
    <definedName name="Bay_Phil_CRate">#REF!</definedName>
    <definedName name="Bay_Phil_Dist">#REF!</definedName>
    <definedName name="Bay_Phil_DRate">#REF!</definedName>
    <definedName name="Bay_Sabr_CRate">#REF!</definedName>
    <definedName name="Bay_Sabr_Dist">#REF!</definedName>
    <definedName name="Bay_Sabr_DRate">#REF!</definedName>
    <definedName name="Bay_StCl_CRate">#REF!</definedName>
    <definedName name="Bay_StCl_Dist">#REF!</definedName>
    <definedName name="Bay_StCl_DRate">#REF!</definedName>
    <definedName name="Bay_WZ_CRate">#REF!</definedName>
    <definedName name="Bay_WZ_Dist">#REF!</definedName>
    <definedName name="Bay_WZ_DRate">#REF!</definedName>
    <definedName name="Bayhurst_VV_Annual">#REF!</definedName>
    <definedName name="bbb" localSheetId="3" hidden="1">{#N/A,#N/A,FALSE,"RECMASTE";#N/A,#N/A,FALSE,"REC1100";#N/A,#N/A,FALSE,"REC1200";#N/A,#N/A,FALSE,"REC1900";#N/A,#N/A,FALSE,"REC2500";#N/A,#N/A,FALSE,"REC4100";#N/A,#N/A,FALSE,"REC4200"}</definedName>
    <definedName name="bbb" localSheetId="4" hidden="1">{#N/A,#N/A,FALSE,"RECMASTE";#N/A,#N/A,FALSE,"REC1100";#N/A,#N/A,FALSE,"REC1200";#N/A,#N/A,FALSE,"REC1900";#N/A,#N/A,FALSE,"REC2500";#N/A,#N/A,FALSE,"REC4100";#N/A,#N/A,FALSE,"REC4200"}</definedName>
    <definedName name="bbb" localSheetId="5" hidden="1">{#N/A,#N/A,FALSE,"RECMASTE";#N/A,#N/A,FALSE,"REC1100";#N/A,#N/A,FALSE,"REC1200";#N/A,#N/A,FALSE,"REC1900";#N/A,#N/A,FALSE,"REC2500";#N/A,#N/A,FALSE,"REC4100";#N/A,#N/A,FALSE,"REC4200"}</definedName>
    <definedName name="bbb" hidden="1">{#N/A,#N/A,FALSE,"RECMASTE";#N/A,#N/A,FALSE,"REC1100";#N/A,#N/A,FALSE,"REC1200";#N/A,#N/A,FALSE,"REC1900";#N/A,#N/A,FALSE,"REC2500";#N/A,#N/A,FALSE,"REC4100";#N/A,#N/A,FALSE,"REC4200"}</definedName>
    <definedName name="Beauhamois_VV_Annual">#REF!</definedName>
    <definedName name="Belle_VV_Annual">#REF!</definedName>
    <definedName name="Berthierville_VV_Annual">#REF!</definedName>
    <definedName name="BH_Fix_Winter">#REF!</definedName>
    <definedName name="BLPH3" hidden="1">#REF!</definedName>
    <definedName name="BLPH3a" hidden="1">#REF!</definedName>
    <definedName name="BLPH4" hidden="1">#REF!</definedName>
    <definedName name="BLPH4a" hidden="1">#REF!</definedName>
    <definedName name="BLPH5" hidden="1">#REF!</definedName>
    <definedName name="BLPH5a" hidden="1">#REF!</definedName>
    <definedName name="BLPH6" hidden="1">#REF!</definedName>
    <definedName name="BLPH6a" hidden="1">#REF!</definedName>
    <definedName name="BLPH7" hidden="1">#REF!</definedName>
    <definedName name="BLPH7a" hidden="1">#REF!</definedName>
    <definedName name="BLPH8" hidden="1">#REF!</definedName>
    <definedName name="BLPH8a" hidden="1">#REF!</definedName>
    <definedName name="BLPH9" hidden="1">#REF!</definedName>
    <definedName name="BLPH9a" hidden="1">#REF!</definedName>
    <definedName name="Boisbriand_VV_Annual">#REF!</definedName>
    <definedName name="Boston_VV_Annual">#REF!</definedName>
    <definedName name="BP_Fix_Winter">#REF!</definedName>
    <definedName name="Bracebridge_VV_Annual">#REF!</definedName>
    <definedName name="Brandon_VV_Annual">#REF!</definedName>
    <definedName name="Broadview_VV_Annual">#REF!</definedName>
    <definedName name="BUFactor_CIA10">#REF!</definedName>
    <definedName name="BUFactor_Comm01">#REF!</definedName>
    <definedName name="BUFactor_Comm10">#REF!</definedName>
    <definedName name="BUFactor_Ind10">#REF!</definedName>
    <definedName name="BUFactor_Res01">#REF!</definedName>
    <definedName name="BundledStorage_R20R100">#REF!</definedName>
    <definedName name="BurksFalls_VV_Annual">#REF!</definedName>
    <definedName name="Burstall_VV_Annual">#REF!</definedName>
    <definedName name="Cabri_VV_Annual">#REF!</definedName>
    <definedName name="Callandar_VV_Annual">#REF!</definedName>
    <definedName name="Calstock_VV_Annual">#REF!</definedName>
    <definedName name="Carberry_VV_Annual">#REF!</definedName>
    <definedName name="Carman_VV_Annual">#REF!</definedName>
    <definedName name="cart" localSheetId="3" hidden="1">{#N/A,#N/A,FALSE,"Title Page"}</definedName>
    <definedName name="cart" localSheetId="4" hidden="1">{#N/A,#N/A,FALSE,"Title Page"}</definedName>
    <definedName name="cart" localSheetId="5" hidden="1">{#N/A,#N/A,FALSE,"Title Page"}</definedName>
    <definedName name="cart" hidden="1">{#N/A,#N/A,FALSE,"Title Page"}</definedName>
    <definedName name="CBWorkbookPriority" hidden="1">-1222570646</definedName>
    <definedName name="CenEDA_Elig_FV_B">#REF!</definedName>
    <definedName name="CenEDA_Elig_FV_T">#REF!</definedName>
    <definedName name="CenEDA_Elig_VV_T">#REF!</definedName>
    <definedName name="Cent_EDA_Baltimore">#REF!</definedName>
    <definedName name="Cent_EDA_Grafton">#REF!</definedName>
    <definedName name="Cent_EDA_Lennox">#REF!</definedName>
    <definedName name="Cent_EDA_Maynard">#REF!</definedName>
    <definedName name="Cent_EDA_Morewood">#REF!</definedName>
    <definedName name="Cent_EDA_Wooler">#REF!</definedName>
    <definedName name="Cent_WDA_STS_Comm">#REF!</definedName>
    <definedName name="Cent_WDA_STS_Dem">#REF!</definedName>
    <definedName name="CentCDA_STS_Ovrun_Comm">#REF!</definedName>
    <definedName name="CentCDA_STS_Ovrun_Dem">#REF!</definedName>
    <definedName name="Centra_EDA_Perc_Downstream">#REF!</definedName>
    <definedName name="Centra_Gas__Ontario____EDA">#REF!</definedName>
    <definedName name="Centra_WDA_Perc_Elig">#REF!</definedName>
    <definedName name="CentraEDA_STS_CommT">#REF!</definedName>
    <definedName name="CentraEDA_STS_CommToll">#REF!</definedName>
    <definedName name="CentraEDA_STS_CommV">#REF!</definedName>
    <definedName name="CentraEDA_STS_DemR">#REF!</definedName>
    <definedName name="CentraEDA_STS_DemT">#REF!</definedName>
    <definedName name="CentraEDA_STS_DemToll">#REF!</definedName>
    <definedName name="CentraEDA_STS_DemV">#REF!</definedName>
    <definedName name="CentraEDA_STS_Meter">#REF!</definedName>
    <definedName name="CentraEDA_STS_Rev">#REF!</definedName>
    <definedName name="Central_Marg_Fuel">#REF!</definedName>
    <definedName name="CentraMDA_IS_Rev">#REF!</definedName>
    <definedName name="CentraMDA_IS_Vol">#REF!</definedName>
    <definedName name="CentraMDA_Meter">#REF!</definedName>
    <definedName name="CentraMDA_STS_CommT">#REF!</definedName>
    <definedName name="CentraMDA_STS_CommToll">#REF!</definedName>
    <definedName name="CentraMDA_STS_CommV">#REF!</definedName>
    <definedName name="CentraMDA_STS_DemR">#REF!</definedName>
    <definedName name="CentraMDA_STS_DemT">#REF!</definedName>
    <definedName name="CentraMDA_STS_DemToll">#REF!</definedName>
    <definedName name="CentraMDA_STS_DemV">#REF!</definedName>
    <definedName name="CentraMDA_STS_Meter">#REF!</definedName>
    <definedName name="CentraMDA_STS_Rev">#REF!</definedName>
    <definedName name="CentraNDA_Div_Rev">#REF!</definedName>
    <definedName name="CentraNDA_STS_CommT">#REF!</definedName>
    <definedName name="CentraNDA_STS_CommToll">#REF!</definedName>
    <definedName name="CentraNDA_STS_CommV">#REF!</definedName>
    <definedName name="CentraNDA_STS_DemR">#REF!</definedName>
    <definedName name="CentraNDA_STS_DemT">#REF!</definedName>
    <definedName name="CentraNDA_STS_DemToll">#REF!</definedName>
    <definedName name="CentraNDA_STS_DemV">#REF!</definedName>
    <definedName name="CentraNDA_STS_Meter">#REF!</definedName>
    <definedName name="CentraNDA_STS_Rev">#REF!</definedName>
    <definedName name="CentraSSM_STS_CommToll">#REF!</definedName>
    <definedName name="CentraSSM_STS_DemToll">#REF!</definedName>
    <definedName name="CentraWDA_Div_Rev">#REF!</definedName>
    <definedName name="cents_m³">#REF!</definedName>
    <definedName name="Chip">#REF!</definedName>
    <definedName name="Chip_CentEDA_CRate">#REF!</definedName>
    <definedName name="Chip_CentEDA_Dist">#REF!</definedName>
    <definedName name="Chip_CentEDA_DRate">#REF!</definedName>
    <definedName name="Chip_CNR_FV_T">#REF!</definedName>
    <definedName name="Chip_CNR_PR">#REF!</definedName>
    <definedName name="Chip_CNR_VV_T">#REF!</definedName>
    <definedName name="Chip_ConsCDA_CRate">#REF!</definedName>
    <definedName name="Chip_ConsCDA_Dist">#REF!</definedName>
    <definedName name="Chip_ConsCDA_DRate">#REF!</definedName>
    <definedName name="Chip_ConsEDA_CRate">#REF!</definedName>
    <definedName name="Chip_ConsEDA_Dist">#REF!</definedName>
    <definedName name="Chip_ConsEDA_DRate">#REF!</definedName>
    <definedName name="Chip_ConsSWDA_BHIS">#REF!</definedName>
    <definedName name="Chip_ConsSWDA_BHIW">#REF!</definedName>
    <definedName name="Chip_ConsSWDA_Dist">#REF!</definedName>
    <definedName name="Chip_Corn_CRate">#REF!</definedName>
    <definedName name="Chip_Corn_Dist">#REF!</definedName>
    <definedName name="Chip_Corn_DRate">#REF!</definedName>
    <definedName name="Chip_CR_FV_T">#REF!</definedName>
    <definedName name="Chip_CR_VV_B">#REF!</definedName>
    <definedName name="Chip_CR_VV_T">#REF!</definedName>
    <definedName name="Chip_Crestar_FV_T">#REF!</definedName>
    <definedName name="Chip_Crestar_VV_T">#REF!</definedName>
    <definedName name="Chip_Dem">#REF!</definedName>
    <definedName name="Chip_ECR_FV_T">#REF!</definedName>
    <definedName name="Chip_ECR_VV_B">#REF!</definedName>
    <definedName name="Chip_ECR_VV_T">#REF!</definedName>
    <definedName name="Chip_EH_CRate">#REF!</definedName>
    <definedName name="Chip_EH_Dist">#REF!</definedName>
    <definedName name="Chip_EH_DRate">#REF!</definedName>
    <definedName name="Chip_Engage_FV_T">#REF!</definedName>
    <definedName name="Chip_Engage_VV_T">#REF!</definedName>
    <definedName name="Chip_Enron_FV_Km_T">#REF!</definedName>
    <definedName name="Chip_Enron_FV_T">#REF!</definedName>
    <definedName name="Chip_Enron_PR">#REF!</definedName>
    <definedName name="Chip_Enron_VV_Km_T">#REF!</definedName>
    <definedName name="Chip_Enron_VV_T">#REF!</definedName>
    <definedName name="Chip_FS_Comm_Rate">#REF!</definedName>
    <definedName name="Chip_FS_Dem_Rate">#REF!</definedName>
    <definedName name="Chip_FV_B">#REF!</definedName>
    <definedName name="Chip_FV_Km_T">#REF!</definedName>
    <definedName name="Chip_FV_T">#REF!</definedName>
    <definedName name="Chip_GMiEDA_CRate">#REF!</definedName>
    <definedName name="Chip_GMiEDA_Dist">#REF!</definedName>
    <definedName name="Chip_GMiEDA_DRate">#REF!</definedName>
    <definedName name="Chip_Gypsum_PR">#REF!</definedName>
    <definedName name="Chip_Iroq_CRate">#REF!</definedName>
    <definedName name="Chip_Iroq_Dist">#REF!</definedName>
    <definedName name="Chip_Iroq_DRate">#REF!</definedName>
    <definedName name="Chip_Jordan_FV_T">#REF!</definedName>
    <definedName name="Chip_Jordan_PR">#REF!</definedName>
    <definedName name="Chip_Jordan_VV_T">#REF!</definedName>
    <definedName name="Chip_Kamine_FV_T">#REF!</definedName>
    <definedName name="Chip_Kamine_PR">#REF!</definedName>
    <definedName name="Chip_Kamine_VV_T">#REF!</definedName>
    <definedName name="Chip_KannGaz_FV_T">#REF!</definedName>
    <definedName name="Chip_KannGaz_PR">#REF!</definedName>
    <definedName name="Chip_KannGaz_VV_T">#REF!</definedName>
    <definedName name="Chip_Midcon_FV_T">#REF!</definedName>
    <definedName name="Chip_Midcon_VV_T">#REF!</definedName>
    <definedName name="Chip_N_Canada_PR">#REF!</definedName>
    <definedName name="Chip_NCan_FV_T">#REF!</definedName>
    <definedName name="Chip_NCan_VV_T">#REF!</definedName>
    <definedName name="Chip_Niag_CRate">#REF!</definedName>
    <definedName name="Chip_Niag_Dist">#REF!</definedName>
    <definedName name="Chip_Niag_DRate">#REF!</definedName>
    <definedName name="Chip_Norcen_FV_T">#REF!</definedName>
    <definedName name="Chip_Norcen_VV_T">#REF!</definedName>
    <definedName name="Chip_Numac_FV_T">#REF!</definedName>
    <definedName name="Chip_Numac_PR">#REF!</definedName>
    <definedName name="Chip_Numac_VV_T">#REF!</definedName>
    <definedName name="Chip_NYSEG_FV_Km_T">#REF!</definedName>
    <definedName name="Chip_NYSEG_FV_T">#REF!</definedName>
    <definedName name="Chip_NYSEG_PR">#REF!</definedName>
    <definedName name="Chip_NYSEG_VV_Km_T">#REF!</definedName>
    <definedName name="Chip_NYSEG_VV_T">#REF!</definedName>
    <definedName name="Chip_Orbit_FV_T">#REF!</definedName>
    <definedName name="Chip_Orbit_PR">#REF!</definedName>
    <definedName name="Chip_Orbit_VV_T">#REF!</definedName>
    <definedName name="Chip_PChrg">#REF!</definedName>
    <definedName name="Chip_Petromet_FV_T">#REF!</definedName>
    <definedName name="Chip_Petromet_PR">#REF!</definedName>
    <definedName name="Chip_Petromet_VV_T">#REF!</definedName>
    <definedName name="Chip_PHil_CRate">#REF!</definedName>
    <definedName name="Chip_Phil_Dist">#REF!</definedName>
    <definedName name="Chip_Phil_DRate">#REF!</definedName>
    <definedName name="Chip_Pressure_Chg">#REF!</definedName>
    <definedName name="Chip_Renais_FV_T">#REF!</definedName>
    <definedName name="Chip_Renais_PR">#REF!</definedName>
    <definedName name="Chip_Renais_VV_T">#REF!</definedName>
    <definedName name="Chip_Rigel_FV_T">#REF!</definedName>
    <definedName name="Chip_Rigel_PR">#REF!</definedName>
    <definedName name="Chip_Rigel_VV_T">#REF!</definedName>
    <definedName name="Chip_Rio_PR">#REF!</definedName>
    <definedName name="Chip_RioA_FV_T">#REF!</definedName>
    <definedName name="Chip_RioA_VV_T">#REF!</definedName>
    <definedName name="Chip_Roch_FV_T">#REF!</definedName>
    <definedName name="Chip_Roch_PR">#REF!</definedName>
    <definedName name="Chip_Roch_VV_T">#REF!</definedName>
    <definedName name="Chip_Sabr_CRate">#REF!</definedName>
    <definedName name="Chip_Sabr_Dist">#REF!</definedName>
    <definedName name="Chip_Sabr_DRate">#REF!</definedName>
    <definedName name="Chip_TB_FV_b">#REF!</definedName>
    <definedName name="Chip_TB_FV_Km_B">#REF!</definedName>
    <definedName name="Chip_TB_FV_Km_T">#REF!</definedName>
    <definedName name="Chip_TB_FV_T">#REF!</definedName>
    <definedName name="Chip_TB_VV_B">#REF!</definedName>
    <definedName name="Chip_TB_VV_Km_B">#REF!</definedName>
    <definedName name="Chip_TB_VV_Km_T">#REF!</definedName>
    <definedName name="Chip_TB_VV_T">#REF!</definedName>
    <definedName name="Chip_TCGS_FV_T">#REF!</definedName>
    <definedName name="Chip_TCGS_PR">#REF!</definedName>
    <definedName name="Chip_TCGS_VV_T">#REF!</definedName>
    <definedName name="Chip_Total_Alloc_Cost">#REF!</definedName>
    <definedName name="Chip_TransCost_Fix">#REF!</definedName>
    <definedName name="Chip_TransCost_Var">#REF!</definedName>
    <definedName name="Chip_UN_FV_B">#REF!</definedName>
    <definedName name="Chip_UN_FV_Km_B">#REF!</definedName>
    <definedName name="Chip_UN_FV_Km_T">#REF!</definedName>
    <definedName name="Chip_UN_FV_T">#REF!</definedName>
    <definedName name="Chip_UN_VV_B">#REF!</definedName>
    <definedName name="Chip_UN_VV_Km_B">#REF!</definedName>
    <definedName name="Chip_UN_VV_Km_T">#REF!</definedName>
    <definedName name="Chip_UN_VV_T">#REF!</definedName>
    <definedName name="Chip_UnionCDA_Dist">#REF!</definedName>
    <definedName name="Chip_UnionSWDA_BHIS">#REF!</definedName>
    <definedName name="Chip_UnionSWDA_BHIW">#REF!</definedName>
    <definedName name="Chip_UnionSWDA_Dist">#REF!</definedName>
    <definedName name="Chip_UPR_FV_T">#REF!</definedName>
    <definedName name="Chip_UPR_PR">#REF!</definedName>
    <definedName name="Chip_UPR_VV_T">#REF!</definedName>
    <definedName name="Chip_USGyp_FV_T">#REF!</definedName>
    <definedName name="Chip_USGyp_VV_T">#REF!</definedName>
    <definedName name="Chip_VV_B">#REF!</definedName>
    <definedName name="Chip_VV_Km_T">#REF!</definedName>
    <definedName name="Chip_VV_T">#REF!</definedName>
    <definedName name="Chip_Wascana_FV_T">#REF!</definedName>
    <definedName name="Chip_Wascana_VV_T">#REF!</definedName>
    <definedName name="Chip_WCoast_FV_T">#REF!</definedName>
    <definedName name="Chip_WCoast_PR">#REF!</definedName>
    <definedName name="Chip_WCoast_VV_T">#REF!</definedName>
    <definedName name="Chip_WFS_Toll">#REF!</definedName>
    <definedName name="Chippawa">#REF!</definedName>
    <definedName name="cia10_tier1">#REF!</definedName>
    <definedName name="CIA10_Tier2">#REF!</definedName>
    <definedName name="CIA10_Tier3">#REF!</definedName>
    <definedName name="CIA10_Tier4">#REF!</definedName>
    <definedName name="CIA10_Tier5">#REF!</definedName>
    <definedName name="Cochrane_VV_Annual">#REF!</definedName>
    <definedName name="Coleman_VV_Annual">#REF!</definedName>
    <definedName name="Comm01_Tier1">#REF!</definedName>
    <definedName name="Comm01_Tier2">#REF!</definedName>
    <definedName name="Comm01_Tier3">#REF!</definedName>
    <definedName name="Comm01_Tier4">#REF!</definedName>
    <definedName name="Comm01_Tier5">#REF!</definedName>
    <definedName name="Comm10_Tier1">#REF!</definedName>
    <definedName name="Comm10_Tier2">#REF!</definedName>
    <definedName name="Comm10_Tier3">#REF!</definedName>
    <definedName name="Comm10_Tier4">#REF!</definedName>
    <definedName name="Comm10_Tier5">#REF!</definedName>
    <definedName name="Commands_Area">#REF!</definedName>
    <definedName name="CommFuel01E_Apr">#REF!</definedName>
    <definedName name="CommFuel01E_Jan">#REF!</definedName>
    <definedName name="CommFuel01E_Jul">#REF!</definedName>
    <definedName name="CommFuel01E_Oct">#REF!</definedName>
    <definedName name="CommFuel01FF_Apr">#REF!</definedName>
    <definedName name="CommFuel01FF_Jan">#REF!</definedName>
    <definedName name="CommFuel01FF_Jul">#REF!</definedName>
    <definedName name="CommFuel01FF_Oct">#REF!</definedName>
    <definedName name="CommFuel01N_Apr">#REF!</definedName>
    <definedName name="CommFuel01N_Jan">#REF!</definedName>
    <definedName name="CommFuel01N_Jul">#REF!</definedName>
    <definedName name="CommFuel01N_Oct">#REF!</definedName>
    <definedName name="CommFuel01W_Apr">#REF!</definedName>
    <definedName name="CommFuel01W_Jan">#REF!</definedName>
    <definedName name="CommFuel01W_Jul">#REF!</definedName>
    <definedName name="CommFuel01W_Oct">#REF!</definedName>
    <definedName name="CommFuel10E_Apr">#REF!</definedName>
    <definedName name="CommFuel10E_Jan">#REF!</definedName>
    <definedName name="CommFuel10E_Jul">#REF!</definedName>
    <definedName name="CommFuel10E_Oct">#REF!</definedName>
    <definedName name="CommFuel10FF_Apr">#REF!</definedName>
    <definedName name="CommFuel10FF_Jan">#REF!</definedName>
    <definedName name="CommFuel10FF_Jul">#REF!</definedName>
    <definedName name="CommFuel10FF_Oct">#REF!</definedName>
    <definedName name="CommFuel10N_Apr">#REF!</definedName>
    <definedName name="CommFuel10N_Jan">#REF!</definedName>
    <definedName name="CommFuel10N_Jul">#REF!</definedName>
    <definedName name="CommFuel10N_Oct">#REF!</definedName>
    <definedName name="CommFuel10W_Apr">#REF!</definedName>
    <definedName name="CommFuel10W_Jan">#REF!</definedName>
    <definedName name="CommFuel10W_Jul">#REF!</definedName>
    <definedName name="CommFuel10W_Oct">#REF!</definedName>
    <definedName name="Commissioning_Delivery_M7">#REF!</definedName>
    <definedName name="Commissioning_Delivery_M7_GHG">#REF!</definedName>
    <definedName name="Commissioning_Delivery_R100">#REF!</definedName>
    <definedName name="Commissioning_Delivery_R20">#REF!</definedName>
    <definedName name="Commissioning_R100_East">#REF!</definedName>
    <definedName name="Commissioning_R100_EDA">#REF!</definedName>
    <definedName name="Commissioning_R100_FF">#REF!</definedName>
    <definedName name="Commissioning_R100_NDA">#REF!</definedName>
    <definedName name="Commissioning_R100_WDA">#REF!</definedName>
    <definedName name="Commissioning_R100_West">#REF!</definedName>
    <definedName name="Commissioning_R20_East">#REF!</definedName>
    <definedName name="Commissioning_R20_EDA">#REF!</definedName>
    <definedName name="Commissioning_R20_FF">#REF!</definedName>
    <definedName name="Commissioning_R20_NDA">#REF!</definedName>
    <definedName name="Commissioning_R20_WDA">#REF!</definedName>
    <definedName name="Commissioning_R20_West">#REF!</definedName>
    <definedName name="Commodity_R101">#REF!</definedName>
    <definedName name="Commodity_R201">#REF!</definedName>
    <definedName name="Commodity_R301">#REF!</definedName>
    <definedName name="Commodity_South">#REF!</definedName>
    <definedName name="Common_Equity">#REF!</definedName>
    <definedName name="Common_Equity_Amount">#REF!</definedName>
    <definedName name="Common_Equity_Ratio">#REF!</definedName>
    <definedName name="Common_Rate">#REF!</definedName>
    <definedName name="ConCDA_Elig_FV_B">#REF!</definedName>
    <definedName name="ConCDA_Elig_FV_T">#REF!</definedName>
    <definedName name="ConCDA_Elig_VV_T">#REF!</definedName>
    <definedName name="ConEDA_Elig_FV_B">#REF!</definedName>
    <definedName name="ConEDA_Elig_FV_T">#REF!</definedName>
    <definedName name="ConEDA_Elig_VV_B">#REF!</definedName>
    <definedName name="ConEDA_Elig_VV_T">#REF!</definedName>
    <definedName name="Cons_CDA_Barrie">#REF!</definedName>
    <definedName name="Cons_CDA_Beamsville">#REF!</definedName>
    <definedName name="Cons_CDA_BLHorse">#REF!</definedName>
    <definedName name="Cons_CDA_Bondhead">#REF!</definedName>
    <definedName name="Cons_CDA_Bowman">#REF!</definedName>
    <definedName name="Cons_CDA_Bramp">#REF!</definedName>
    <definedName name="Cons_CDA_Brooklin">#REF!</definedName>
    <definedName name="Cons_CDA_Cook">#REF!</definedName>
    <definedName name="Cons_CDA_Dawn">#REF!</definedName>
    <definedName name="Cons_CDA_Grimsby">#REF!</definedName>
    <definedName name="Cons_CDA_LC_F">#REF!</definedName>
    <definedName name="Cons_CDA_LC_V">#REF!</definedName>
    <definedName name="Cons_CDA_Markham">#REF!</definedName>
    <definedName name="Cons_CDA_MtRoad">#REF!</definedName>
    <definedName name="Cons_CDA_NiagLake">#REF!</definedName>
    <definedName name="Cons_CDA_Noble">#REF!</definedName>
    <definedName name="Cons_CDA_Oshawa">#REF!</definedName>
    <definedName name="Cons_CDA_Pelham">#REF!</definedName>
    <definedName name="Cons_CDA_Pickering">#REF!</definedName>
    <definedName name="Cons_CDA_PkwyBelt">#REF!</definedName>
    <definedName name="Cons_CDA_Richmond">#REF!</definedName>
    <definedName name="Cons_CDA_Rugby">#REF!</definedName>
    <definedName name="Cons_CDA_Schom">#REF!</definedName>
    <definedName name="Cons_CDA_STS_CommToll">#REF!</definedName>
    <definedName name="Cons_CDA_STS_DemToll">#REF!</definedName>
    <definedName name="Cons_CDA_SWDA_LC_F">#REF!</definedName>
    <definedName name="Cons_CDA_SWDA_LC_V">#REF!</definedName>
    <definedName name="Cons_CDA_SWDA_Total">#REF!</definedName>
    <definedName name="Cons_CDA_Thorn">#REF!</definedName>
    <definedName name="Cons_CDA_Total">#REF!</definedName>
    <definedName name="Cons_CDA_Vict">#REF!</definedName>
    <definedName name="Cons_CDA_Vineland">#REF!</definedName>
    <definedName name="Cons_Dawn_FST_FV">#REF!</definedName>
    <definedName name="Cons_EDA_Brockville">#REF!</definedName>
    <definedName name="Cons_EDA_Campbell">#REF!</definedName>
    <definedName name="Cons_EDA_Dale">#REF!</definedName>
    <definedName name="Cons_EDA_Deep_River">#REF!</definedName>
    <definedName name="Cons_EDA_Haley">#REF!</definedName>
    <definedName name="Cons_EDA_Kemp">#REF!</definedName>
    <definedName name="Cons_EDA_Lancaster">#REF!</definedName>
    <definedName name="Cons_EDA_Leeds">#REF!</definedName>
    <definedName name="Cons_EDA_Metcalfe">#REF!</definedName>
    <definedName name="Cons_EDA_Ottawa">#REF!</definedName>
    <definedName name="Cons_EDA_Richmond">#REF!</definedName>
    <definedName name="Cons_EDA_St_Lawrence">#REF!</definedName>
    <definedName name="Cons_EDA_STS_CommToll">#REF!</definedName>
    <definedName name="Cons_EDA_STS_DemToll">#REF!</definedName>
    <definedName name="Cons_EDA_Summer">#REF!</definedName>
    <definedName name="Cons_EDA_Total">#REF!</definedName>
    <definedName name="Cons_FST_Recovery">#REF!</definedName>
    <definedName name="ConsCDA_Perc">#REF!</definedName>
    <definedName name="ConsCDA_Perc_Downstream">#REF!</definedName>
    <definedName name="ConsCDA_STS_CommT">#REF!</definedName>
    <definedName name="ConsCDA_STS_CommV">#REF!</definedName>
    <definedName name="ConsCDA_STS_DemR">#REF!</definedName>
    <definedName name="ConsCDA_STS_DemT">#REF!</definedName>
    <definedName name="ConsCDA_STS_DemV">#REF!</definedName>
    <definedName name="ConsCDA_STS_Meter">#REF!</definedName>
    <definedName name="ConsCDA_STS_Rev">#REF!</definedName>
    <definedName name="ConsEDA_Perc_Downstream">#REF!</definedName>
    <definedName name="ConsEDA_STS_CommT">#REF!</definedName>
    <definedName name="ConsEDA_STS_CommV">#REF!</definedName>
    <definedName name="ConsEDA_STS_DemR">#REF!</definedName>
    <definedName name="ConsEDA_STS_DemT">#REF!</definedName>
    <definedName name="ConsEDA_STS_DemV">#REF!</definedName>
    <definedName name="ConsEDA_STS_Meter">#REF!</definedName>
    <definedName name="ConsEDA_STS_Rev">#REF!</definedName>
    <definedName name="Constuct_Aid_Meter">#REF!</definedName>
    <definedName name="Constuct_Aid_Trans">#REF!</definedName>
    <definedName name="Consumer_EDA_Annual">#REF!</definedName>
    <definedName name="Consumer_EDA_Winter">#REF!</definedName>
    <definedName name="Consumers___CDA">#REF!</definedName>
    <definedName name="Conversion">28.17399</definedName>
    <definedName name="Conversion_Factor">28.17399</definedName>
    <definedName name="convert_aeub">28.17399</definedName>
    <definedName name="convert_neb">28.32784</definedName>
    <definedName name="Convert_Rate_Metric_Imp">0.000925634</definedName>
    <definedName name="Corn">#REF!</definedName>
    <definedName name="Corn_Alum_FV_T">#REF!</definedName>
    <definedName name="Corn_Alum_PR">#REF!</definedName>
    <definedName name="Corn_Alum_VV_T">#REF!</definedName>
    <definedName name="Corn_AssocEn_FV_T">#REF!</definedName>
    <definedName name="Corn_AssocEn_VV_T">#REF!</definedName>
    <definedName name="Corn_Corning_FV_T">#REF!</definedName>
    <definedName name="Corn_Corning_VV_T">#REF!</definedName>
    <definedName name="Corn_CR_FV_T">#REF!</definedName>
    <definedName name="Corn_CR_VV_B">#REF!</definedName>
    <definedName name="Corn_CR_VV_T">#REF!</definedName>
    <definedName name="Corn_Dem">#REF!</definedName>
    <definedName name="Corn_Duke_FV_T">#REF!</definedName>
    <definedName name="Corn_Duke_VV_T">#REF!</definedName>
    <definedName name="Corn_ECR_VV_B">#REF!</definedName>
    <definedName name="Corn_Engage_FV_T">#REF!</definedName>
    <definedName name="Corn_Engage_VV_T">#REF!</definedName>
    <definedName name="Corn_F_FST">#REF!</definedName>
    <definedName name="Corn_FS_Comm_Rate">#REF!</definedName>
    <definedName name="Corn_FS_Dem_Rate">#REF!</definedName>
    <definedName name="Corn_FV_B">#REF!</definedName>
    <definedName name="Corn_FV_Km_B">#REF!</definedName>
    <definedName name="Corn_FV_Km_T">#REF!</definedName>
    <definedName name="Corn_FV_T">#REF!</definedName>
    <definedName name="Corn_NBS_FV_Km_B">#REF!</definedName>
    <definedName name="Corn_NBS_FV_Km_T">#REF!</definedName>
    <definedName name="Corn_NBS_VV_Km_B">#REF!</definedName>
    <definedName name="Corn_NBS_VV_Km_T">#REF!</definedName>
    <definedName name="Corn_NGCC_FV_T">#REF!</definedName>
    <definedName name="Corn_NGCC_VV_T">#REF!</definedName>
    <definedName name="Corn_Nova_FV_T">#REF!</definedName>
    <definedName name="Corn_Nova_VV_T">#REF!</definedName>
    <definedName name="Corn_PanEn_FV_T">#REF!</definedName>
    <definedName name="Corn_PanEn_VV_T">#REF!</definedName>
    <definedName name="Corn_Pott_FV_T">#REF!</definedName>
    <definedName name="Corn_Pott_VV_T">#REF!</definedName>
    <definedName name="Corn_Power_FV_T">#REF!</definedName>
    <definedName name="Corn_Power_PR">#REF!</definedName>
    <definedName name="Corn_Power_VV_T">#REF!</definedName>
    <definedName name="Corn_Ren_FV_T">#REF!</definedName>
    <definedName name="Corn_Ren_VV_T">#REF!</definedName>
    <definedName name="Corn_Reyn_FV_T">#REF!</definedName>
    <definedName name="Corn_Reyn_VV_T">#REF!</definedName>
    <definedName name="Corn_StLaw_FV_T">#REF!</definedName>
    <definedName name="Corn_StLaw_VV_T">#REF!</definedName>
    <definedName name="Corn_StLawU_FV_T">#REF!</definedName>
    <definedName name="Corn_StLawU_VV_T">#REF!</definedName>
    <definedName name="Corn_STS_CommToll">#REF!</definedName>
    <definedName name="Corn_STS_CommVol">#REF!</definedName>
    <definedName name="Corn_STS_DemRev">#REF!</definedName>
    <definedName name="Corn_STS_DemToll">#REF!</definedName>
    <definedName name="Corn_STS_DemVol">#REF!</definedName>
    <definedName name="Corn_STS_Meter">#REF!</definedName>
    <definedName name="Corn_STS_Rev">#REF!</definedName>
    <definedName name="Corn_TB_FV_B">#REF!</definedName>
    <definedName name="Corn_TB_FV_Km_B">#REF!</definedName>
    <definedName name="Corn_TB_FV_Km_T">#REF!</definedName>
    <definedName name="Corn_TB_FV_T">#REF!</definedName>
    <definedName name="Corn_TB_VV_B">#REF!</definedName>
    <definedName name="Corn_TB_VV_Km_B">#REF!</definedName>
    <definedName name="Corn_TB_VV_Km_T">#REF!</definedName>
    <definedName name="Corn_TB_VV_T">#REF!</definedName>
    <definedName name="Corn_TCGS_FV_T">#REF!</definedName>
    <definedName name="Corn_TCGS_PR">#REF!</definedName>
    <definedName name="Corn_TCGS_VV_T">#REF!</definedName>
    <definedName name="Corn_Total_Alloc_Cost">#REF!</definedName>
    <definedName name="Corn_TransCost_Fix">#REF!</definedName>
    <definedName name="Corn_TransCost_Var">#REF!</definedName>
    <definedName name="Corn_UN_FV_B">#REF!</definedName>
    <definedName name="Corn_UN_FV_Km_B">#REF!</definedName>
    <definedName name="Corn_UN_FV_Km_T">#REF!</definedName>
    <definedName name="Corn_UN_FV_T">#REF!</definedName>
    <definedName name="Corn_UN_VV_B">#REF!</definedName>
    <definedName name="Corn_UN_VV_Km_B">#REF!</definedName>
    <definedName name="Corn_UN_VV_Km_T">#REF!</definedName>
    <definedName name="Corn_UN_VV_T">#REF!</definedName>
    <definedName name="Corn_V_FST">#REF!</definedName>
    <definedName name="Corn_VV_B">#REF!</definedName>
    <definedName name="Corn_VV_Km_B">#REF!</definedName>
    <definedName name="Corn_VV_Km_T">#REF!</definedName>
    <definedName name="Corn_VV_T">#REF!</definedName>
    <definedName name="Corn_WCoast_FV_T">#REF!</definedName>
    <definedName name="Corn_WCoast_VV_T">#REF!</definedName>
    <definedName name="Corn_WFS_Toll">#REF!</definedName>
    <definedName name="Corn_WGML_PR">#REF!</definedName>
    <definedName name="Corn_Win_FV_Km_B">#REF!</definedName>
    <definedName name="Corn_Win_FV_Km_T">#REF!</definedName>
    <definedName name="Corn_Win_VV_Km_B">#REF!</definedName>
    <definedName name="Corn_Win_VV_Km_T">#REF!</definedName>
    <definedName name="Cornwall">#REF!</definedName>
    <definedName name="Cos_10.2_Sheet">#REF!</definedName>
    <definedName name="costspend" localSheetId="3" hidden="1">{#N/A,#N/A,FALSE,"PIPE-FAC";#N/A,#N/A,FALSE,"PIPE-FAC"}</definedName>
    <definedName name="costspend" localSheetId="4" hidden="1">{#N/A,#N/A,FALSE,"PIPE-FAC";#N/A,#N/A,FALSE,"PIPE-FAC"}</definedName>
    <definedName name="costspend" localSheetId="5" hidden="1">{#N/A,#N/A,FALSE,"PIPE-FAC";#N/A,#N/A,FALSE,"PIPE-FAC"}</definedName>
    <definedName name="costspend" hidden="1">{#N/A,#N/A,FALSE,"PIPE-FAC";#N/A,#N/A,FALSE,"PIPE-FAC"}</definedName>
    <definedName name="COVER">#REF!</definedName>
    <definedName name="_xlnm.Criteria">#REF!</definedName>
    <definedName name="crr">#REF!</definedName>
    <definedName name="Cumber_Beach_VV_Annual">#REF!</definedName>
    <definedName name="Cumulative_GasSupplyDemand_R20">#REF!</definedName>
    <definedName name="Cumulative_M1_LoadBal">#REF!</definedName>
    <definedName name="Cumulative_M2_LoadBal">#REF!</definedName>
    <definedName name="Cumulative_M4_LoadBal">#REF!</definedName>
    <definedName name="Cumulative_M5A_LoadBal">#REF!</definedName>
    <definedName name="Cumulative_M7_LoadBal">#REF!</definedName>
    <definedName name="Cumulative_M9_LoadBal">#REF!</definedName>
    <definedName name="Cumulative_North_InvReval">#REF!</definedName>
    <definedName name="Cumulative_North_Spot">#REF!</definedName>
    <definedName name="Cumulative_NorthFuel">#REF!</definedName>
    <definedName name="Cumulative_NPGVA">#REF!</definedName>
    <definedName name="Cumulative_R01_LoadBal">#REF!</definedName>
    <definedName name="Cumulative_R01_Tolls">#REF!</definedName>
    <definedName name="Cumulative_R10_LoadBal">#REF!</definedName>
    <definedName name="Cumulative_R10_Tolls">#REF!</definedName>
    <definedName name="Cumulative_R20_LoadBal">#REF!</definedName>
    <definedName name="Cumulative_R20_Tolls">#REF!</definedName>
    <definedName name="Cumulative_South_InvReval">#REF!</definedName>
    <definedName name="Cumulative_South_Spot">#REF!</definedName>
    <definedName name="Cumulative_SPGVA">#REF!</definedName>
    <definedName name="CurrentDateTime">#REF!</definedName>
    <definedName name="CurrentYear">#REF!</definedName>
    <definedName name="Customer_FC">#REF!</definedName>
    <definedName name="Customer_GHG_Obligation">#REF!</definedName>
    <definedName name="d" localSheetId="3" hidden="1">{#N/A,#N/A,FALSE,"balance";#N/A,#N/A,FALSE,"income";#N/A,#N/A,FALSE,"cashflow";#N/A,#N/A,FALSE,"cashwork"}</definedName>
    <definedName name="d" localSheetId="4" hidden="1">{#N/A,#N/A,FALSE,"balance";#N/A,#N/A,FALSE,"income";#N/A,#N/A,FALSE,"cashflow";#N/A,#N/A,FALSE,"cashwork"}</definedName>
    <definedName name="d" localSheetId="5" hidden="1">{#N/A,#N/A,FALSE,"balance";#N/A,#N/A,FALSE,"income";#N/A,#N/A,FALSE,"cashflow";#N/A,#N/A,FALSE,"cashwork"}</definedName>
    <definedName name="d" hidden="1">{#N/A,#N/A,FALSE,"balance";#N/A,#N/A,FALSE,"income";#N/A,#N/A,FALSE,"cashflow";#N/A,#N/A,FALSE,"cashwork"}</definedName>
    <definedName name="DailyReport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_xlnm.Database">#REF!</definedName>
    <definedName name="Dauphin_VV_Annual">#REF!</definedName>
    <definedName name="Dawn">#REF!</definedName>
    <definedName name="Dawn_CentEDA_CRate">#REF!</definedName>
    <definedName name="Dawn_CentEDA_Dist">#REF!</definedName>
    <definedName name="Dawn_CentEDA_DRate">#REF!</definedName>
    <definedName name="Dawn_CentSSMDA_CRate">#REF!</definedName>
    <definedName name="Dawn_CentSSMDA_Dist">#REF!</definedName>
    <definedName name="Dawn_CentSSMDA_DRate">#REF!</definedName>
    <definedName name="Dawn_CentWDA_CRate">#REF!</definedName>
    <definedName name="Dawn_CentWDA_Dist">#REF!</definedName>
    <definedName name="Dawn_CentWDA_DRate">#REF!</definedName>
    <definedName name="Dawn_Chip_CRate">#REF!</definedName>
    <definedName name="Dawn_Chip_Dist">#REF!</definedName>
    <definedName name="Dawn_Chip_DRate">#REF!</definedName>
    <definedName name="Dawn_ConsCDA_CRate">#REF!</definedName>
    <definedName name="Dawn_ConsCDA_Dist">#REF!</definedName>
    <definedName name="Dawn_ConsCDA_DRate">#REF!</definedName>
    <definedName name="Dawn_ConsEDA_CRate">#REF!</definedName>
    <definedName name="Dawn_ConsEDA_Dist">#REF!</definedName>
    <definedName name="Dawn_ConsEDA_DRate">#REF!</definedName>
    <definedName name="Dawn_Corn_CRate">#REF!</definedName>
    <definedName name="Dawn_Corn_Dist">#REF!</definedName>
    <definedName name="Dawn_Corn_DRate">#REF!</definedName>
    <definedName name="Dawn_Corn_Dsit">#REF!</definedName>
    <definedName name="Dawn_Dem">#REF!</definedName>
    <definedName name="Dawn_EH_CRate">#REF!</definedName>
    <definedName name="Dawn_EH_Dist">#REF!</definedName>
    <definedName name="Dawn_EH_DRate">#REF!</definedName>
    <definedName name="Dawn_GMiEDA_CRate">#REF!</definedName>
    <definedName name="Dawn_GMiEDA_Dist">#REF!</definedName>
    <definedName name="Dawn_GMiEDA_DRate">#REF!</definedName>
    <definedName name="Dawn_Iroq_CRate">#REF!</definedName>
    <definedName name="Dawn_Iroq_Dist">#REF!</definedName>
    <definedName name="Dawn_Iroq_DRate">#REF!</definedName>
    <definedName name="Dawn_M12_FV">#REF!</definedName>
    <definedName name="Dawn_Niag_CRate">#REF!</definedName>
    <definedName name="Dawn_Niag_Dist">#REF!</definedName>
    <definedName name="Dawn_Niag_DRate">#REF!</definedName>
    <definedName name="Dawn_PChrg">#REF!</definedName>
    <definedName name="Dawn_Phil_CRate">#REF!</definedName>
    <definedName name="Dawn_Phil_Dist">#REF!</definedName>
    <definedName name="Dawn_Phil_DRate">#REF!</definedName>
    <definedName name="Dawn_Pressure_Chg">#REF!</definedName>
    <definedName name="Dawn_Sabr_CRate">#REF!</definedName>
    <definedName name="Dawn_Sabr_Dist">#REF!</definedName>
    <definedName name="Dawn_Sabr_DRate">#REF!</definedName>
    <definedName name="Dawn_SStM_BHIS">#REF!</definedName>
    <definedName name="Dawn_SStM_BHIW">#REF!</definedName>
    <definedName name="Dawn_SStMExport_Dist">#REF!</definedName>
    <definedName name="Dawn_StCl_BHIS">#REF!</definedName>
    <definedName name="Dawn_StCl_BHIW">#REF!</definedName>
    <definedName name="Dawn_StCl_Dist">#REF!</definedName>
    <definedName name="Dawn_UnionCDA_CRate">#REF!</definedName>
    <definedName name="Dawn_UnionCDA_Dist">#REF!</definedName>
    <definedName name="Dawn_UnionCDA_DRate">#REF!</definedName>
    <definedName name="Dawn_UnionSWDA_Dist">#REF!</definedName>
    <definedName name="DawnExport_Dist">#REF!</definedName>
    <definedName name="dddddd" localSheetId="3" hidden="1">{#N/A,#N/A,FALSE,"RECMASTE";#N/A,#N/A,FALSE,"REC1100";#N/A,#N/A,FALSE,"REC1200";#N/A,#N/A,FALSE,"REC1900";#N/A,#N/A,FALSE,"REC2500";#N/A,#N/A,FALSE,"REC4100";#N/A,#N/A,FALSE,"REC4200"}</definedName>
    <definedName name="dddddd" localSheetId="4" hidden="1">{#N/A,#N/A,FALSE,"RECMASTE";#N/A,#N/A,FALSE,"REC1100";#N/A,#N/A,FALSE,"REC1200";#N/A,#N/A,FALSE,"REC1900";#N/A,#N/A,FALSE,"REC2500";#N/A,#N/A,FALSE,"REC4100";#N/A,#N/A,FALSE,"REC4200"}</definedName>
    <definedName name="dddddd" localSheetId="5" hidden="1">{#N/A,#N/A,FALSE,"RECMASTE";#N/A,#N/A,FALSE,"REC1100";#N/A,#N/A,FALSE,"REC1200";#N/A,#N/A,FALSE,"REC1900";#N/A,#N/A,FALSE,"REC2500";#N/A,#N/A,FALSE,"REC4100";#N/A,#N/A,FALSE,"REC4200"}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localSheetId="3" hidden="1">{#N/A,#N/A,FALSE,"Title Page"}</definedName>
    <definedName name="dddddsdg" localSheetId="4" hidden="1">{#N/A,#N/A,FALSE,"Title Page"}</definedName>
    <definedName name="dddddsdg" localSheetId="5" hidden="1">{#N/A,#N/A,FALSE,"Title Page"}</definedName>
    <definedName name="dddddsdg" hidden="1">{#N/A,#N/A,FALSE,"Title Page"}</definedName>
    <definedName name="Debt">#REF!</definedName>
    <definedName name="Debt_Amount">#REF!</definedName>
    <definedName name="Debt_Ratio">#REF!</definedName>
    <definedName name="DecAOS">#REF!</definedName>
    <definedName name="DecHV">#REF!</definedName>
    <definedName name="DEF_BROKER">#REF!</definedName>
    <definedName name="DEF_TCPL_LBA">#REF!</definedName>
    <definedName name="Deferral_Year">#REF!</definedName>
    <definedName name="Delivery_AOR_M1">#REF!</definedName>
    <definedName name="Delivery_AOR_M1_GHG">#REF!</definedName>
    <definedName name="Delivery_AOR_M2">#REF!</definedName>
    <definedName name="Delivery_AOR_M4">#REF!</definedName>
    <definedName name="Delivery_AOR_M5">#REF!</definedName>
    <definedName name="Delivery_AOR_M9">#REF!</definedName>
    <definedName name="Delivery_AOR_T1_Cust">#REF!</definedName>
    <definedName name="Delivery_AOR_T1_Cust_GHG">#REF!</definedName>
    <definedName name="Delivery_AOR_T1_Union">#REF!</definedName>
    <definedName name="Delivery_AOR_T1_Union_GHG">#REF!</definedName>
    <definedName name="Delivery_AOR_T2_Cust">#REF!</definedName>
    <definedName name="Delivery_AOR_T2_Cust_GHG">#REF!</definedName>
    <definedName name="Delivery_AOR_T2_Union">#REF!</definedName>
    <definedName name="Delivery_AOR_T2_Union_GHG">#REF!</definedName>
    <definedName name="Delivery_AOR_T3_Cust">#REF!</definedName>
    <definedName name="Delivery_AOR_T3_Cust_GHG">#REF!</definedName>
    <definedName name="Delivery_AOR_T3_Union">#REF!</definedName>
    <definedName name="Delivery_AOR_T3_Union_GHG">#REF!</definedName>
    <definedName name="Delivery_M1_Tier1">#REF!</definedName>
    <definedName name="Delivery_M1_Tier1_GHG">#REF!</definedName>
    <definedName name="Delivery_M1_Tier1_wICM">#REF!</definedName>
    <definedName name="Delivery_M1_Tier2">#REF!</definedName>
    <definedName name="Delivery_M1_Tier2_GHG">#REF!</definedName>
    <definedName name="Delivery_M1_tier2_wICM">#REF!</definedName>
    <definedName name="Delivery_M1_Tier3">#REF!</definedName>
    <definedName name="Delivery_M1_Tier3_GHG">#REF!</definedName>
    <definedName name="Delivery_M1_Tier3_wICM">#REF!</definedName>
    <definedName name="Delivery_M10">#REF!</definedName>
    <definedName name="Delivery_M10_GHG">#REF!</definedName>
    <definedName name="Delivery_M10_wICM">#REF!</definedName>
    <definedName name="Delivery_M2_Tier1">#REF!</definedName>
    <definedName name="Delivery_M2_Tier1_GHG">#REF!</definedName>
    <definedName name="Delivery_M2_Tier1_wICM">#REF!</definedName>
    <definedName name="Delivery_M2_Tier2">#REF!</definedName>
    <definedName name="Delivery_M2_Tier2_GHG">#REF!</definedName>
    <definedName name="Delivery_M2_Tier2_wICM">#REF!</definedName>
    <definedName name="Delivery_M2_Tier3">#REF!</definedName>
    <definedName name="Delivery_M2_Tier3_GHG">#REF!</definedName>
    <definedName name="Delivery_M2_Tier3_wICM">#REF!</definedName>
    <definedName name="Delivery_M2_Tier4">#REF!</definedName>
    <definedName name="Delivery_M2_Tier4_GHG">#REF!</definedName>
    <definedName name="Delivery_M2_Tier4_wICM">#REF!</definedName>
    <definedName name="Delivery_M4_Tier1">#REF!</definedName>
    <definedName name="Delivery_M4_Tier1_GHG">#REF!</definedName>
    <definedName name="Delivery_M4_Tier1_wICM">#REF!</definedName>
    <definedName name="Delivery_M4_Tier3">#REF!</definedName>
    <definedName name="Delivery_M4_Tier3_GHG">#REF!</definedName>
    <definedName name="Delivery_M4_Tier3_wICM">#REF!</definedName>
    <definedName name="Delivery_M5_Firm_Avg">#REF!</definedName>
    <definedName name="Delivery_M5_Firm_Avg_GHG">#REF!</definedName>
    <definedName name="Delivery_M5_Firm_Avg_wICM">#REF!</definedName>
    <definedName name="Delivery_M5_Int_Avg">#REF!</definedName>
    <definedName name="Delivery_M5_Int_Avg_wICM">#REF!</definedName>
    <definedName name="Delivery_M5_Int_Tier1">#REF!</definedName>
    <definedName name="Delivery_M5_Int_Tier1_GHG">#REF!</definedName>
    <definedName name="Delivery_M5_Int_Tier1_wICM">#REF!</definedName>
    <definedName name="Delivery_M5_Int_Tier2">#REF!</definedName>
    <definedName name="Delivery_M5_Int_Tier2_GHG">#REF!</definedName>
    <definedName name="Delivery_M5_Int_Tier2_wICM">#REF!</definedName>
    <definedName name="Delivery_M5_Int_Tier3">#REF!</definedName>
    <definedName name="Delivery_M5_Int_Tier3_GHG">#REF!</definedName>
    <definedName name="Delivery_M5_Int_Tier3_wICM">#REF!</definedName>
    <definedName name="Delivery_M5_Int_Tier4">#REF!</definedName>
    <definedName name="Delivery_M5_Int_Tier4_GHG">#REF!</definedName>
    <definedName name="Delivery_M5_Int_Tier4_wICM">#REF!</definedName>
    <definedName name="Delivery_M7_Firm">#REF!</definedName>
    <definedName name="Delivery_M7_Firm_GHG">#REF!</definedName>
    <definedName name="Delivery_M7_Firm_wICM">#REF!</definedName>
    <definedName name="Delivery_M7_Int_Avg">#REF!</definedName>
    <definedName name="Delivery_M7_Int_Avg_GHG">#REF!</definedName>
    <definedName name="Delivery_M7_Int_Avg_wICM">#REF!</definedName>
    <definedName name="Delivery_M7_Int_Max">#REF!</definedName>
    <definedName name="Delivery_M7_Int_Max_GHG">#REF!</definedName>
    <definedName name="Delivery_M7_Season_Max">#REF!</definedName>
    <definedName name="Delivery_M9">#REF!</definedName>
    <definedName name="Delivery_M9_GHG">#REF!</definedName>
    <definedName name="Delivery_M9_wICM">#REF!</definedName>
    <definedName name="Delivery_R01_Temp1">#REF!</definedName>
    <definedName name="Delivery_R01_Temp2">#REF!</definedName>
    <definedName name="Delivery_R01_Temp3">#REF!</definedName>
    <definedName name="Delivery_R01_Tier1">#REF!</definedName>
    <definedName name="Delivery_R01_Tier1_GHG">#REF!</definedName>
    <definedName name="Delivery_R01_Tier1_wICM">#REF!</definedName>
    <definedName name="Delivery_R01_Tier2">#REF!</definedName>
    <definedName name="Delivery_R01_Tier2_GHG">#REF!</definedName>
    <definedName name="Delivery_R01_Tier2_wICM">#REF!</definedName>
    <definedName name="Delivery_R01_Tier3">#REF!</definedName>
    <definedName name="Delivery_R01_Tier3_GHG">#REF!</definedName>
    <definedName name="Delivery_R01_Tier3_wICM">#REF!</definedName>
    <definedName name="Delivery_R01_Tier4">#REF!</definedName>
    <definedName name="Delivery_R01_Tier4_GHG">#REF!</definedName>
    <definedName name="Delivery_R01_Tier4_wICM">#REF!</definedName>
    <definedName name="Delivery_R01_Tier5">#REF!</definedName>
    <definedName name="Delivery_R01_Tier5_GHG">#REF!</definedName>
    <definedName name="Delivery_R01_Tier5_wICM">#REF!</definedName>
    <definedName name="Delivery_R10_Block5">#REF!</definedName>
    <definedName name="Delivery_R10_Temp1">#REF!</definedName>
    <definedName name="Delivery_R10_Temp2">#REF!</definedName>
    <definedName name="Delivery_R10_Temp3">#REF!</definedName>
    <definedName name="Delivery_R10_Tier1">#REF!</definedName>
    <definedName name="Delivery_R10_Tier1_GHG">#REF!</definedName>
    <definedName name="Delivery_R10_Tier1_wICM">#REF!</definedName>
    <definedName name="Delivery_R10_Tier2">#REF!</definedName>
    <definedName name="Delivery_R10_Tier2_GHG">#REF!</definedName>
    <definedName name="Delivery_R10_Tier2_wICM">#REF!</definedName>
    <definedName name="Delivery_R10_Tier3">#REF!</definedName>
    <definedName name="Delivery_R10_Tier3_GHG">#REF!</definedName>
    <definedName name="Delivery_R10_Tier3_wICM">#REF!</definedName>
    <definedName name="Delivery_R10_Tier4">#REF!</definedName>
    <definedName name="Delivery_R10_Tier4_GHG">#REF!</definedName>
    <definedName name="Delivery_R10_Tier4_wICM">#REF!</definedName>
    <definedName name="Delivery_R10_Tier5">#REF!</definedName>
    <definedName name="Delivery_R10_Tier5_GHG">#REF!</definedName>
    <definedName name="Delivery_R10_Tier5_wICM">#REF!</definedName>
    <definedName name="Delivery_R100">#REF!</definedName>
    <definedName name="Delivery_R100_GHG">#REF!</definedName>
    <definedName name="Delivery_R100_wICM">#REF!</definedName>
    <definedName name="Delivery_R20_Tier1">#REF!</definedName>
    <definedName name="Delivery_R20_Tier1_GHG">#REF!</definedName>
    <definedName name="Delivery_R20_Tier1_wICM">#REF!</definedName>
    <definedName name="Delivery_R20_Tier2">#REF!</definedName>
    <definedName name="Delivery_R20_Tier2_GHG">#REF!</definedName>
    <definedName name="Delivery_R20_Tier2_wICM">#REF!</definedName>
    <definedName name="Delivery_R25_Avg">#REF!</definedName>
    <definedName name="Delivery_R25_Avg_GHG">#REF!</definedName>
    <definedName name="Delivery_R25_Avg_wICM">#REF!</definedName>
    <definedName name="Delivery_R25_Max">#REF!</definedName>
    <definedName name="Delivery_R25_MAX_GHG">#REF!</definedName>
    <definedName name="Delivery_T1_Firm">#REF!</definedName>
    <definedName name="Delivery_T1_Firm_GHG">#REF!</definedName>
    <definedName name="Delivery_T1_Firm_Union">#REF!</definedName>
    <definedName name="Delivery_T1_Firm_Union_GHG">#REF!</definedName>
    <definedName name="Delivery_T1_Firm_wICM">#REF!</definedName>
    <definedName name="Delivery_T1_Int_Avg">#REF!</definedName>
    <definedName name="Delivery_T1_Int_Avg_GHG">#REF!</definedName>
    <definedName name="Delivery_T1_Int_Avg_wICM">#REF!</definedName>
    <definedName name="Delivery_T1_Int_Max">#REF!</definedName>
    <definedName name="Delivery_T1_Int_Max_Cust">#REF!</definedName>
    <definedName name="Delivery_T1_Int_Max_Cust_GHG">#REF!</definedName>
    <definedName name="Delivery_T1_Int_Max_GHG">#REF!</definedName>
    <definedName name="Delivery_T2_Firm">#REF!</definedName>
    <definedName name="Delivery_T2_Firm_GHG">#REF!</definedName>
    <definedName name="Delivery_T2_Firm_Union">#REF!</definedName>
    <definedName name="Delivery_T2_Firm_Union_GHG">#REF!</definedName>
    <definedName name="Delivery_T2_Firm_wICM">#REF!</definedName>
    <definedName name="Delivery_T2_Int_Avg">#REF!</definedName>
    <definedName name="Delivery_T2_Int_Avg_GHG">#REF!</definedName>
    <definedName name="Delivery_T2_Int_Avg_wICM">#REF!</definedName>
    <definedName name="Delivery_T2_Int_Max">#REF!</definedName>
    <definedName name="Delivery_T2_Int_Max_Cust">#REF!</definedName>
    <definedName name="Delivery_T2_Int_Max_Cust_GHG">#REF!</definedName>
    <definedName name="Delivery_T2_Int_Max_GHG">#REF!</definedName>
    <definedName name="Delivery_T3">#REF!</definedName>
    <definedName name="Delivery_T3_Firm_Union">#REF!</definedName>
    <definedName name="Delivery_T3_Firm_Union_GHG">#REF!</definedName>
    <definedName name="Delivery_T3_GHG">#REF!</definedName>
    <definedName name="Delivery_T3_wICM">#REF!</definedName>
    <definedName name="Delivery_UnauthOR_M9">#REF!</definedName>
    <definedName name="Delivery_UnauthOR_R25">#REF!</definedName>
    <definedName name="Delivery_UnauthOR_South">#REF!</definedName>
    <definedName name="Delivery_UnauthOR_T3">#REF!</definedName>
    <definedName name="Demand_M4_Tier1">#REF!</definedName>
    <definedName name="Demand_M4_Tier1_wICM">#REF!</definedName>
    <definedName name="Demand_M4_Tier2">#REF!</definedName>
    <definedName name="Demand_M4_Tier2_wICM">#REF!</definedName>
    <definedName name="Demand_M4_Tier3">#REF!</definedName>
    <definedName name="Demand_M4_Tier3_wICM">#REF!</definedName>
    <definedName name="Demand_M5_Firm">#REF!</definedName>
    <definedName name="Demand_M5_Firm_wICM">#REF!</definedName>
    <definedName name="Demand_M7">#REF!</definedName>
    <definedName name="Demand_M7_wICM">#REF!</definedName>
    <definedName name="Demand_M9">#REF!</definedName>
    <definedName name="Demand_M9_wICM">#REF!</definedName>
    <definedName name="Demand_R100">#REF!</definedName>
    <definedName name="Demand_R100_wICM">#REF!</definedName>
    <definedName name="Demand_R20_Tier1">#REF!</definedName>
    <definedName name="Demand_R20_Tier1_wICM">#REF!</definedName>
    <definedName name="Demand_R20_Tier2">#REF!</definedName>
    <definedName name="Demand_R20_Tier2_wICM">#REF!</definedName>
    <definedName name="Demand_T1_Tier1">#REF!</definedName>
    <definedName name="Demand_T1_Tier1_wICM">#REF!</definedName>
    <definedName name="Demand_T1_Tier2">#REF!</definedName>
    <definedName name="Demand_T1_Tier2_wICM">#REF!</definedName>
    <definedName name="Demand_T2_Tier1">#REF!</definedName>
    <definedName name="Demand_T2_Tier1_wICM">#REF!</definedName>
    <definedName name="Demand_T2_Tier2">#REF!</definedName>
    <definedName name="Demand_T2_Tier2_wICM">#REF!</definedName>
    <definedName name="Demand_T3">#REF!</definedName>
    <definedName name="Demand_T3_wICM">#REF!</definedName>
    <definedName name="Depr_Fix_Trans">#REF!</definedName>
    <definedName name="Depr_Gen_Plant">#REF!</definedName>
    <definedName name="Depr_Meter">#REF!</definedName>
    <definedName name="Descham_VV_Annual">#REF!</definedName>
    <definedName name="df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#REF!</definedName>
    <definedName name="Dialog_Area">#REF!</definedName>
    <definedName name="DIARY">#REF!</definedName>
    <definedName name="Dist_Sav_NB">#REF!</definedName>
    <definedName name="Dist_Save_Winch">#REF!</definedName>
    <definedName name="Distance_Save">#REF!</definedName>
    <definedName name="Donnacona_VV_Annual">#REF!</definedName>
    <definedName name="dorothy" localSheetId="3" hidden="1">{#N/A,#N/A,TRUE,"Consolidated";#N/A,#N/A,TRUE,"Admin";#N/A,#N/A,TRUE,"Express";#N/A,#N/A,TRUE,"Other";#N/A,#N/A,TRUE,"Platte";#N/A,#N/A,TRUE,"Cajun"}</definedName>
    <definedName name="dorothy" localSheetId="4" hidden="1">{#N/A,#N/A,TRUE,"Consolidated";#N/A,#N/A,TRUE,"Admin";#N/A,#N/A,TRUE,"Express";#N/A,#N/A,TRUE,"Other";#N/A,#N/A,TRUE,"Platte";#N/A,#N/A,TRUE,"Cajun"}</definedName>
    <definedName name="dorothy" localSheetId="5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2" localSheetId="3" hidden="1">{#N/A,#N/A,TRUE,"Consolidated";#N/A,#N/A,TRUE,"Admin";#N/A,#N/A,TRUE,"Express";#N/A,#N/A,TRUE,"Other";#N/A,#N/A,TRUE,"Platte";#N/A,#N/A,TRUE,"Cajun"}</definedName>
    <definedName name="dorothy2" localSheetId="4" hidden="1">{#N/A,#N/A,TRUE,"Consolidated";#N/A,#N/A,TRUE,"Admin";#N/A,#N/A,TRUE,"Express";#N/A,#N/A,TRUE,"Other";#N/A,#N/A,TRUE,"Platte";#N/A,#N/A,TRUE,"Cajun"}</definedName>
    <definedName name="dorothy2" localSheetId="5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wnstream_Input">#REF!</definedName>
    <definedName name="DP">#REF!</definedName>
    <definedName name="DP_Activity_Tracking_Nov_98_List">#REF!</definedName>
    <definedName name="Dryden_VV_Annual">#REF!</definedName>
    <definedName name="DSIndHistHiddenYear1" hidden="1">#REF!</definedName>
    <definedName name="DSIndHistHiddenYear2" hidden="1">#REF!</definedName>
    <definedName name="DSIndHistHiddenYear3" hidden="1">#REF!</definedName>
    <definedName name="Earlton_VV_Annual">#REF!</definedName>
    <definedName name="East_Dem">#REF!</definedName>
    <definedName name="East_FS_Comm">#REF!</definedName>
    <definedName name="East_FS_Comm_Rate">#REF!</definedName>
    <definedName name="East_FS_Dem">#REF!</definedName>
    <definedName name="East_FS_Dem_Rate">#REF!</definedName>
    <definedName name="EastRate">#REF!</definedName>
    <definedName name="ECR_Surcharge">#REF!</definedName>
    <definedName name="Edgar_VV_Annual">#REF!</definedName>
    <definedName name="Effective_Date">#REF!</definedName>
    <definedName name="EH">#REF!</definedName>
    <definedName name="EH_CentEDA_Dist">#REF!</definedName>
    <definedName name="EH_Chip_Dist">#REF!</definedName>
    <definedName name="EH_ConsCDA_Dist">#REF!</definedName>
    <definedName name="EH_ConsEDA_Dist">#REF!</definedName>
    <definedName name="EH_ConsSWDA_Dist">#REF!</definedName>
    <definedName name="EH_Corn_Dist">#REF!</definedName>
    <definedName name="EH_GMiEDA_Dist">#REF!</definedName>
    <definedName name="EH_Iroq_Dist">#REF!</definedName>
    <definedName name="EH_NBS_FV_Km_B">#REF!</definedName>
    <definedName name="EH_NBS_VV_Km_B">#REF!</definedName>
    <definedName name="EH_Niag_Dist">#REF!</definedName>
    <definedName name="EH_Phil_Dist">#REF!</definedName>
    <definedName name="EH_Sabr_Dist">#REF!</definedName>
    <definedName name="EH_UnionCDA_Dist">#REF!</definedName>
    <definedName name="EH_UnionSWDA_Dist">#REF!</definedName>
    <definedName name="EH_Win_FV_Km_B">#REF!</definedName>
    <definedName name="EH_Win_FV_Km_T">#REF!</definedName>
    <definedName name="EH_Win_VV_Km_B">#REF!</definedName>
    <definedName name="EH_Win_VV_Km_T">#REF!</definedName>
    <definedName name="EHer_Andro_PR">#REF!</definedName>
    <definedName name="EHer_CoEnergy_PR">#REF!</definedName>
    <definedName name="EHer_Direct_PR">#REF!</definedName>
    <definedName name="EHer_FT_Comm_Rate">#REF!</definedName>
    <definedName name="EHer_FT_Dem_Rate">#REF!</definedName>
    <definedName name="EHer_Renais_PR">#REF!</definedName>
    <definedName name="EHer_TCGS_PR">#REF!</definedName>
    <definedName name="EHer_Total_Alloc_Cost">#REF!</definedName>
    <definedName name="EHer_TransCost_Fix">#REF!</definedName>
    <definedName name="EHer_TransCost_Var">#REF!</definedName>
    <definedName name="EHere_Andro_FV_T">#REF!</definedName>
    <definedName name="EHere_Andros_VV_T">#REF!</definedName>
    <definedName name="EHere_CoEn_FV_T">#REF!</definedName>
    <definedName name="EHere_CoEn_VV_T">#REF!</definedName>
    <definedName name="EHere_Direct_FV_T">#REF!</definedName>
    <definedName name="EHere_Direct_VV_T">#REF!</definedName>
    <definedName name="EHere_FS_Comm_Rate">#REF!</definedName>
    <definedName name="EHere_FS_Dem_Rate">#REF!</definedName>
    <definedName name="EHere_PChrg">#REF!</definedName>
    <definedName name="EHere_Pressure_Chg">#REF!</definedName>
    <definedName name="EHere_Ren_FV_T">#REF!</definedName>
    <definedName name="EHere_Ren_VV_T">#REF!</definedName>
    <definedName name="EHere_TCGS_FV_T">#REF!</definedName>
    <definedName name="EHere_TCGS_VV_T">#REF!</definedName>
    <definedName name="EHeref_NBS_FV_Km_T">#REF!</definedName>
    <definedName name="EHeref_NBS_VV_Km_T">#REF!</definedName>
    <definedName name="EHeref_TB_FV_B">#REF!</definedName>
    <definedName name="EHeref_TB_FV_Km_B">#REF!</definedName>
    <definedName name="EHeref_TB_FV_Km_T">#REF!</definedName>
    <definedName name="EHeref_TB_FV_T">#REF!</definedName>
    <definedName name="EHeref_TB_VV_B">#REF!</definedName>
    <definedName name="EHeref_TB_VV_Km_B">#REF!</definedName>
    <definedName name="EHeref_TB_VV_Km_T">#REF!</definedName>
    <definedName name="EHeref_TB_VV_T">#REF!</definedName>
    <definedName name="EHeref_UN_FV_B">#REF!</definedName>
    <definedName name="EHeref_UN_FV_Km_B">#REF!</definedName>
    <definedName name="EHeref_UN_FV_Km_T">#REF!</definedName>
    <definedName name="EHeref_UN_FV_T">#REF!</definedName>
    <definedName name="EHeref_UN_VV_B">#REF!</definedName>
    <definedName name="EHeref_UN_VV_Km_B">#REF!</definedName>
    <definedName name="EHeref_UN_VV_Km_T">#REF!</definedName>
    <definedName name="EHeref_UN_VV_T">#REF!</definedName>
    <definedName name="EHereford_FV_B">#REF!</definedName>
    <definedName name="EHereford_FV_Km_B">#REF!</definedName>
    <definedName name="EHereford_FV_Km_T">#REF!</definedName>
    <definedName name="EHereford_FV_T">#REF!</definedName>
    <definedName name="EHereford_VV_B">#REF!</definedName>
    <definedName name="EHereford_VV_Km_B">#REF!</definedName>
    <definedName name="EHereford_VV_Km_T">#REF!</definedName>
    <definedName name="EHereford_VV_T">#REF!</definedName>
    <definedName name="Em_CenMDA">#REF!</definedName>
    <definedName name="Em_UnCDA">#REF!</definedName>
    <definedName name="Em_UnSWDA">#REF!</definedName>
    <definedName name="Emer">#REF!</definedName>
    <definedName name="Emer_Amoco_FV_T">#REF!</definedName>
    <definedName name="Emer_Amoco_PR">#REF!</definedName>
    <definedName name="Emer_Amoco_VV_T">#REF!</definedName>
    <definedName name="Emer_Apache_FV_T">#REF!</definedName>
    <definedName name="Emer_Apache_PR">#REF!</definedName>
    <definedName name="Emer_Apache_VV_T">#REF!</definedName>
    <definedName name="Emer_Avg_Toll">#REF!</definedName>
    <definedName name="Emer_Beau_FV_T">#REF!</definedName>
    <definedName name="Emer_Beau_PR">#REF!</definedName>
    <definedName name="Emer_Beau_VV_T">#REF!</definedName>
    <definedName name="Emer_Brymore_FV_T">#REF!</definedName>
    <definedName name="Emer_Brymore_PR">#REF!</definedName>
    <definedName name="Emer_Brymore_VV_T">#REF!</definedName>
    <definedName name="Emer_CanOxy_FV_T">#REF!</definedName>
    <definedName name="Emer_CanOxy_VV_T">#REF!</definedName>
    <definedName name="Emer_Cant_FV_T">#REF!</definedName>
    <definedName name="Emer_Cant_PR">#REF!</definedName>
    <definedName name="Emer_Cant_VV_T">#REF!</definedName>
    <definedName name="Emer_Canterra_PR">#REF!</definedName>
    <definedName name="Emer_CentMDA_BHIS">#REF!</definedName>
    <definedName name="Emer_CentMDA_BHIW">#REF!</definedName>
    <definedName name="Emer_CentMDA_Dist">#REF!</definedName>
    <definedName name="Emer_CNR_FV_T">#REF!</definedName>
    <definedName name="Emer_CNR_PR">#REF!</definedName>
    <definedName name="Emer_CNR_VV_T">#REF!</definedName>
    <definedName name="Emer_Coast_FV_T">#REF!</definedName>
    <definedName name="Emer_Coast_PR">#REF!</definedName>
    <definedName name="Emer_Coast_VV_T">#REF!</definedName>
    <definedName name="Emer_Coral_PR">#REF!</definedName>
    <definedName name="Emer_Corner_FV_T">#REF!</definedName>
    <definedName name="Emer_Corner_PR">#REF!</definedName>
    <definedName name="Emer_Corner_VV_T">#REF!</definedName>
    <definedName name="Emer_Crestar_FV_T">#REF!</definedName>
    <definedName name="Emer_Crestar_VV_T">#REF!</definedName>
    <definedName name="Emer_Dekalb_FV_T">#REF!</definedName>
    <definedName name="Emer_Dekalb_VV_T">#REF!</definedName>
    <definedName name="Emer_Dem">#REF!</definedName>
    <definedName name="Emer_Duke_FV_T">#REF!</definedName>
    <definedName name="Emer_Duke_PR">#REF!</definedName>
    <definedName name="Emer_Duke_VV_T">#REF!</definedName>
    <definedName name="Emer_Duluth_FV_T">#REF!</definedName>
    <definedName name="Emer_Duluth_PR">#REF!</definedName>
    <definedName name="Emer_Duluth_VV_T">#REF!</definedName>
    <definedName name="Emer_Eagle_FV_T">#REF!</definedName>
    <definedName name="Emer_Eagle_VV_T">#REF!</definedName>
    <definedName name="Emer_EnerMark_FV_T">#REF!</definedName>
    <definedName name="Emer_EnerMark_PR">#REF!</definedName>
    <definedName name="Emer_EnerMark_VV_T">#REF!</definedName>
    <definedName name="Emer_Engage_FV_T">#REF!</definedName>
    <definedName name="Emer_Engage_VV_T">#REF!</definedName>
    <definedName name="Emer_Enron_FV_T">#REF!</definedName>
    <definedName name="Emer_Enron_PR">#REF!</definedName>
    <definedName name="Emer_Enron_VV_T">#REF!</definedName>
    <definedName name="Emer_F_FST">#REF!</definedName>
    <definedName name="Emer_FS_Comm_Rate">#REF!</definedName>
    <definedName name="Emer_FS_Dem_Rate">#REF!</definedName>
    <definedName name="Emer_FV_B">#REF!</definedName>
    <definedName name="Emer_FV_Km_B">#REF!</definedName>
    <definedName name="Emer_FV_Km_T">#REF!</definedName>
    <definedName name="Emer_FV_T">#REF!</definedName>
    <definedName name="Emer_Gypsum_FV_T">#REF!</definedName>
    <definedName name="Emer_Gypsum_PR">#REF!</definedName>
    <definedName name="Emer_Gypsum_VV_T">#REF!</definedName>
    <definedName name="Emer_Husky_FV_T">#REF!</definedName>
    <definedName name="Emer_Husky_PR">#REF!</definedName>
    <definedName name="Emer_Husky_VV_T">#REF!</definedName>
    <definedName name="Emer_JRSim_FV_T">#REF!</definedName>
    <definedName name="Emer_JRSim_PR">#REF!</definedName>
    <definedName name="Emer_JRSim_VV_T">#REF!</definedName>
    <definedName name="Emer_JRSimp_PR">#REF!</definedName>
    <definedName name="Emer_Kamine_FV_T">#REF!</definedName>
    <definedName name="Emer_Kamine_PR">#REF!</definedName>
    <definedName name="Emer_Kamine_VV_T">#REF!</definedName>
    <definedName name="Emer_Mobil_FV_T">#REF!</definedName>
    <definedName name="Emer_Mobil_PR">#REF!</definedName>
    <definedName name="Emer_Mobil_VV_T">#REF!</definedName>
    <definedName name="Emer_Morr_FV_T">#REF!</definedName>
    <definedName name="Emer_Morr_VV_T">#REF!</definedName>
    <definedName name="Emer_Morris_PR">#REF!</definedName>
    <definedName name="Emer_Murphy_FV_T">#REF!</definedName>
    <definedName name="Emer_Murphy_PR">#REF!</definedName>
    <definedName name="Emer_Murphy_VV_T">#REF!</definedName>
    <definedName name="Emer_N_Canada_PR">#REF!</definedName>
    <definedName name="Emer_NCan_FV_T">#REF!</definedName>
    <definedName name="Emer_NCan_PR">#REF!</definedName>
    <definedName name="Emer_NCan_VV_T">#REF!</definedName>
    <definedName name="Emer_NCO_FV_T">#REF!</definedName>
    <definedName name="Emer_NCO_PR">#REF!</definedName>
    <definedName name="Emer_NCO_VV_T">#REF!</definedName>
    <definedName name="Emer_Norcen_FV_T">#REF!</definedName>
    <definedName name="Emer_Norcen_PR">#REF!</definedName>
    <definedName name="Emer_Norcen_VV_T">#REF!</definedName>
    <definedName name="Emer_North_PR">#REF!</definedName>
    <definedName name="Emer_North_STS_FV_T">#REF!</definedName>
    <definedName name="Emer_North_STS_VV_T">#REF!</definedName>
    <definedName name="Emer_NSP_PR">#REF!</definedName>
    <definedName name="Emer_NSP_STS_PR">#REF!</definedName>
    <definedName name="Emer_NStar_FV_T">#REF!</definedName>
    <definedName name="Emer_NStar_PR">#REF!</definedName>
    <definedName name="Emer_NStar_VV_T">#REF!</definedName>
    <definedName name="Emer_Ocean_FV_T">#REF!</definedName>
    <definedName name="Emer_Ocean_PR">#REF!</definedName>
    <definedName name="Emer_Ocean_VV_T">#REF!</definedName>
    <definedName name="Emer_PanEn_FV_T">#REF!</definedName>
    <definedName name="Emer_PanEn_PR">#REF!</definedName>
    <definedName name="Emer_PanEn_VV_T">#REF!</definedName>
    <definedName name="Emer_Petro_PR">#REF!</definedName>
    <definedName name="Emer_PetroC_FV_T">#REF!</definedName>
    <definedName name="Emer_PetroC_PR">#REF!</definedName>
    <definedName name="Emer_PetroC_VV_T">#REF!</definedName>
    <definedName name="Emer_Pinn_FV_T">#REF!</definedName>
    <definedName name="Emer_Pinn_PR">#REF!</definedName>
    <definedName name="Emer_Pinn_VV_T">#REF!</definedName>
    <definedName name="Emer_Poco_FV_T">#REF!</definedName>
    <definedName name="Emer_Poco_PR">#REF!</definedName>
    <definedName name="Emer_Poco_VV_T">#REF!</definedName>
    <definedName name="Emer_Press_Higher">#REF!</definedName>
    <definedName name="Emer_Press_Lower">#REF!</definedName>
    <definedName name="Emer_Pressure_Chg">#REF!</definedName>
    <definedName name="Emer_Progas_FV_T">#REF!</definedName>
    <definedName name="Emer_ProGas_PR">#REF!</definedName>
    <definedName name="Emer_Progas_VV_T">#REF!</definedName>
    <definedName name="Emer_Rang_FV_T">#REF!</definedName>
    <definedName name="Emer_Rang_PR">#REF!</definedName>
    <definedName name="Emer_Rang_VV_T">#REF!</definedName>
    <definedName name="Emer_RDO_FV_T">#REF!</definedName>
    <definedName name="Emer_RDO_PR">#REF!</definedName>
    <definedName name="Emer_RDO_VV_T">#REF!</definedName>
    <definedName name="Emer_Renn_FV_T">#REF!</definedName>
    <definedName name="Emer_Renn_PR">#REF!</definedName>
    <definedName name="Emer_Renn_VV_T">#REF!</definedName>
    <definedName name="Emer_Rio_FV_T">#REF!</definedName>
    <definedName name="Emer_Rio_PR">#REF!</definedName>
    <definedName name="Emer_Rio_VV_T">#REF!</definedName>
    <definedName name="Emer_Shell_FV_T">#REF!</definedName>
    <definedName name="Emer_Shell_PR">#REF!</definedName>
    <definedName name="Emer_Shell_VV_T">#REF!</definedName>
    <definedName name="Emer_Tali_FV_T">#REF!</definedName>
    <definedName name="Emer_Talis_PR">#REF!</definedName>
    <definedName name="Emer_Talis_VV_T">#REF!</definedName>
    <definedName name="Emer_TCGS_FV_T">#REF!</definedName>
    <definedName name="Emer_TCGS_PR">#REF!</definedName>
    <definedName name="Emer_TCGS_VV_T">#REF!</definedName>
    <definedName name="Emer_TCPL_T4_FV">#REF!</definedName>
    <definedName name="Emer_Total_Alloc_Cost">#REF!</definedName>
    <definedName name="Emer_TransCost_Fix">#REF!</definedName>
    <definedName name="Emer_TransCost_Var">#REF!</definedName>
    <definedName name="Emer_TriLink_FV_T">#REF!</definedName>
    <definedName name="Emer_TriLink_PR">#REF!</definedName>
    <definedName name="Emer_TriLink_VV_T">#REF!</definedName>
    <definedName name="Emer_UMCP_FV_T">#REF!</definedName>
    <definedName name="Emer_UMCP_PR">#REF!</definedName>
    <definedName name="Emer_UMCP_VV_T">#REF!</definedName>
    <definedName name="Emer_Unigas_FV_T">#REF!</definedName>
    <definedName name="Emer_Unigas_PR">#REF!</definedName>
    <definedName name="Emer_Unigas_VV_T">#REF!</definedName>
    <definedName name="Emer_Union_FV_T">#REF!</definedName>
    <definedName name="Emer_Union_PR">#REF!</definedName>
    <definedName name="Emer_Union_VV_T">#REF!</definedName>
    <definedName name="Emer_UnionCDA_Dist">#REF!</definedName>
    <definedName name="Emer_UnionSWDA_Dist">#REF!</definedName>
    <definedName name="Emer_USGyp_PR">#REF!</definedName>
    <definedName name="Emer_V_FST">#REF!</definedName>
    <definedName name="Emer_Viking_FV">#REF!</definedName>
    <definedName name="Emer_VV_B">#REF!</definedName>
    <definedName name="Emer_VV_Km_B">#REF!</definedName>
    <definedName name="Emer_VV_Km_T">#REF!</definedName>
    <definedName name="Emer_VV_T">#REF!</definedName>
    <definedName name="Emer_WCoast_FV_T">#REF!</definedName>
    <definedName name="Emer_WCoast_PR">#REF!</definedName>
    <definedName name="Emer_WCoast_VV_T">#REF!</definedName>
    <definedName name="Emer_WFS_Toll">#REF!</definedName>
    <definedName name="Emer_WGML_PR">#REF!</definedName>
    <definedName name="Emer12_PChrg">#REF!</definedName>
    <definedName name="Emer2_PChrg">#REF!</definedName>
    <definedName name="Emerson">#REF!</definedName>
    <definedName name="Emp_Emerson">1023.342</definedName>
    <definedName name="Emp_NBJ">2637.693</definedName>
    <definedName name="Empr_EH_Dist">#REF!</definedName>
    <definedName name="Empr_Rich_FV_Km_T">#REF!</definedName>
    <definedName name="Empr_Rich_FV_T">#REF!</definedName>
    <definedName name="Empr_Rich_PR">#REF!</definedName>
    <definedName name="Empr_Rich_VV_Km_T">#REF!</definedName>
    <definedName name="Empr_Rich_VV_T">#REF!</definedName>
    <definedName name="Empr_Spru_Inter_PR">#REF!</definedName>
    <definedName name="Empr_StCl_Dist">#REF!</definedName>
    <definedName name="ENDINV">#REF!</definedName>
    <definedName name="endReport">#REF!</definedName>
    <definedName name="Englehart_VV_Annual">#REF!</definedName>
    <definedName name="EPMWorkbookOptions_1" hidden="1">"2D4AAB+LCAAAAAAABADtW21vokoU/r7J/gfjdwV834a6YRFbdhVYXnpv02wI4qjcVeAOo7b//g4giJV2bes1QEgMyplzzhwennMGxhn66+NqWdkA6FmOfV2l6mS1AmzTmVr2/Lq6RrMa1al+7X/+RP/lwN8Tx/ktugirehVsZ3tXj551XV0g5F4RxHa7rW+bdQfOiQZJUsTf45FiLsDKqFm2hwzbBNXYavpnqyrutVKhWce2gen3qTrsGkJg"</definedName>
    <definedName name="EPMWorkbookOptions_2" hidden="1">"ozsLbIPGg+aBgYydFMsFYwXC3uKeEFi5a2gFXWkegBIEM4D9maCOA6r29aE01r9J7FihSP1hZzRxzSnYrOf1ObINfKhPPcIzXF9O/NIfbgxvYHkIWpO1HwOWyGAD7DXQWfEGn82MpQfib5rww9oHybju0jKNBKAnBxv5OPSSEO8w6CfiedZ9iN8e0grxYtOtNZ0Ce2CtgO0Fwb6sug/UO9DBWsrC2cY+WGfpwD6Ca0ATKQ2vmQZXkWJ5dHU7"</definedName>
    <definedName name="EPMWorkbookOptions_3" hidden="1">"Q8wRBB7R0Ng40EI4ruBuhMZHbSfYDy3ooUQA6e3PHMVRvgzQqVpJPc22/l2D4MoZ03TWNqKJtMbXfISI40xvk1SzRyUcpN2LwFaEUwD7JE2EP1K9e+7SeJKg4wKInvpUu9Oegcms1u5MW7VWY/al1msDUCMN0GhNJ91Wd9L0ez60SnE8MjykgCVOejAdg9UE164UtUNSpipgldA+AdMDw7KiJqi/6g+3DXzAWaMz38Q7TpdkHufvkcELjm8t"</definedName>
    <definedName name="EPMWorkbookOptions_4" hidden="1">"AA1oLp72qhVcK69sa3ld9ZlTfZZCr9/b02xp4k+X/GFMqB0miiZJo/sSkD0gqjYclngEeAx5gRFYnhnpuwalBGZPlB+5pwlNnFKDE8PI/zbksQYCcwc+vX/MI8lWjyRPH/Ko4g15LKNyN6J8H7H0p8yMGyTV0X+28s7U80PSLCEJIWFYVWNGJRohGqKmjkTxR8ARsl0nu3kHJkM1fu0hZwXgu2t8s9lut1qt02t8o4A1XlNUcczJcfaORnos"</definedName>
    <definedName name="EPMWorkbookOptions_5" hidden="1">"yzlVz4XJDSconHwX4FJiEmIiiIWhSXYqmj9T6UHz3QWt06XIXq97ekFrFq+gDRiVUWQ2Wc8iUc55eiZEeEHS1GAWOud4ZChvFfEjL5qdTrP5hjfNVgGTVhEPEhaf5pycZ0ACD7EFACI7WcrZyEIfmBF6878g7eIlKieovHqfnLZUZUbQFfyae5t3pp4HE5y1O0EJBz402yRJlVDEk/xloiThwIN93sHIzvjG24h1Lji8dYo3vPGCyiafv8Lz"</definedName>
    <definedName name="EPMWorkbookOptions_6" hidden="1">"nDP0LGD4j+VYwMn5xyM7GSsZaOFdMGO7xctYiVFvlSRJQ0HOKXo2NAbciJE5psQjrOeFIEeG6hd0/sFBKOoFa1ivgDVMFr9zrKqoB3UsFuacrmdDxc/fooCSnRyWXRSGal5yauxL8bJYllRWk2VOYONX3FHu/3PKDk8VADeWCS7IUaqAq9j9dQw8yyUHmkiUc6aeCZForYd/KCEJILln5ULAkZ1apmLZJQtZAdcmq/w4Jqi/uLLOSLlfiHQO"</definedName>
    <definedName name="EPMWorkbookOptions_7" hidden="1">"LHBFrwfnOcciO8k65hhFkznlkglbwIWmEYyYo/gjcTIvDvjy+fhNSgfRpCvRRNqu3wNppI69He+RTgqP91XTMphB4C1EW3SBHW2XPRQGeuwSGNB3KtqKsQGR5nNxoBttIMfcRAGMkfZxQ6DPe3cGtIzJEowBnO/Vj+SfP+197Han9/8D2W8jXdg+AAA="</definedName>
    <definedName name="equipt" localSheetId="3" hidden="1">{#N/A,#N/A,FALSE,"CA1140";#N/A,#N/A,FALSE,"CA1200";#N/A,#N/A,FALSE,"CA1310";#N/A,#N/A,FALSE,"CA1350";#N/A,#N/A,FALSE,"CA1370";#N/A,#N/A,FALSE,"CA1380";#N/A,#N/A,FALSE,"CA1390";#N/A,#N/A,FALSE,"MISCELLANEOUS"}</definedName>
    <definedName name="equipt" localSheetId="4" hidden="1">{#N/A,#N/A,FALSE,"CA1140";#N/A,#N/A,FALSE,"CA1200";#N/A,#N/A,FALSE,"CA1310";#N/A,#N/A,FALSE,"CA1350";#N/A,#N/A,FALSE,"CA1370";#N/A,#N/A,FALSE,"CA1380";#N/A,#N/A,FALSE,"CA1390";#N/A,#N/A,FALSE,"MISCELLANEOUS"}</definedName>
    <definedName name="equipt" localSheetId="5" hidden="1">{#N/A,#N/A,FALSE,"CA1140";#N/A,#N/A,FALSE,"CA1200";#N/A,#N/A,FALSE,"CA1310";#N/A,#N/A,FALSE,"CA1350";#N/A,#N/A,FALSE,"CA1370";#N/A,#N/A,FALSE,"CA1380";#N/A,#N/A,FALSE,"CA1390";#N/A,#N/A,FALSE,"MISCELLANEOUS"}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quity_Component">#REF!</definedName>
    <definedName name="Equity_ROR">#REF!</definedName>
    <definedName name="error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rror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rror" localSheetId="5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rror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STIMATED_METER_STATION_CHARGES">#REF!</definedName>
    <definedName name="EV__EVCOM_OPTIONS__" hidden="1">8</definedName>
    <definedName name="EV__EXPOPTIONS__" hidden="1">0</definedName>
    <definedName name="EV__LASTREFTIME__" hidden="1">41432.5965046296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1</definedName>
    <definedName name="EV__WBREFOPTIONS__" hidden="1">134217732</definedName>
    <definedName name="EV__WBVERSION__" hidden="1">0</definedName>
    <definedName name="Exchange">#REF!</definedName>
    <definedName name="EZ">#REF!</definedName>
    <definedName name="EZ_Ave_FR">#REF!</definedName>
    <definedName name="Ez_Avg_Toll">#REF!</definedName>
    <definedName name="Ez_Centra_CDA_FV_B">#REF!</definedName>
    <definedName name="Ez_Centra_CDA_FV_T">#REF!</definedName>
    <definedName name="Ez_Centra_CDA_VV_B">#REF!</definedName>
    <definedName name="Ez_Centra_CDA_VV_T">#REF!</definedName>
    <definedName name="Ez_Centra_EDA_FV_B">#REF!</definedName>
    <definedName name="Ez_Centra_EDA_FV_T">#REF!</definedName>
    <definedName name="Ez_Centra_EDA_VV_B">#REF!</definedName>
    <definedName name="Ez_Centra_EDA_VV_T">#REF!</definedName>
    <definedName name="Ez_Centra_Perc_Downstream">#REF!</definedName>
    <definedName name="Ez_CentraCDA_PR">#REF!</definedName>
    <definedName name="Ez_CentraEDA_PR">#REF!</definedName>
    <definedName name="Ez_Cons_CDA_FV_B">#REF!</definedName>
    <definedName name="Ez_Cons_CDA_FV_T">#REF!</definedName>
    <definedName name="EZ_Cons_CDA_VV_B">#REF!</definedName>
    <definedName name="Ez_Cons_CDA_VV_T">#REF!</definedName>
    <definedName name="Ez_Cons_EDA_FV_B">#REF!</definedName>
    <definedName name="Ez_Cons_EDA_FV_T">#REF!</definedName>
    <definedName name="Ez_Cons_EDA_VV_B">#REF!</definedName>
    <definedName name="Ez_Cons_EDA_VV_T">#REF!</definedName>
    <definedName name="Ez_Cons_FST_PR">#REF!</definedName>
    <definedName name="Ez_ConsCDA_PR">#REF!</definedName>
    <definedName name="Ez_ConsEDA_PR">#REF!</definedName>
    <definedName name="Ez_CR_FV_T">#REF!</definedName>
    <definedName name="EZ_CR_VV_B">#REF!</definedName>
    <definedName name="Ez_CR_VV_T">#REF!</definedName>
    <definedName name="EZ_ECR_FV_T">#REF!</definedName>
    <definedName name="EZ_ECR_VV_B">#REF!</definedName>
    <definedName name="EZ_ECR_VV_T">#REF!</definedName>
    <definedName name="Ez_F_FST">#REF!</definedName>
    <definedName name="Ez_FS_Comm_Rate">#REF!</definedName>
    <definedName name="Ez_FS_Dem_Rate">#REF!</definedName>
    <definedName name="Ez_FS_FV_T">#REF!</definedName>
    <definedName name="Ez_FS_Total_Alloc_Cost">#REF!</definedName>
    <definedName name="Ez_FS_VV_T">#REF!</definedName>
    <definedName name="Ez_FST_Total_Alloc_Cost">#REF!</definedName>
    <definedName name="Ez_FV_B">#REF!</definedName>
    <definedName name="Ez_FV_Km_B">#REF!</definedName>
    <definedName name="Ez_FV_Km_T">#REF!</definedName>
    <definedName name="Ez_FV_T">#REF!</definedName>
    <definedName name="EZ_GMi_EDA_FV_B">#REF!</definedName>
    <definedName name="Ez_GMi_EDA_FV_T">#REF!</definedName>
    <definedName name="Ez_GMi_EDA_VV_B">#REF!</definedName>
    <definedName name="Ez_GMi_EDA_VV_T">#REF!</definedName>
    <definedName name="Ez_GMi_PR">#REF!</definedName>
    <definedName name="Ez_IS1_Rate">#REF!</definedName>
    <definedName name="Ez_IS2_Rate">#REF!</definedName>
    <definedName name="Ez_King_PUC_PR">#REF!</definedName>
    <definedName name="Ez_KingPUC_FV_B">#REF!</definedName>
    <definedName name="Ez_KingPUC_FV_T">#REF!</definedName>
    <definedName name="Ez_KingPUC_VV_B">#REF!</definedName>
    <definedName name="Ez_KingPUC_VV_T">#REF!</definedName>
    <definedName name="Ez_L_C_Canstates">#REF!</definedName>
    <definedName name="Ez_L_C_Domtar">#REF!</definedName>
    <definedName name="Ez_LC_Can_PR">#REF!</definedName>
    <definedName name="Ez_LC_Dom_PR">#REF!</definedName>
    <definedName name="Ez_LC_WGML_3_PR">#REF!</definedName>
    <definedName name="Ez_Meter_Alloc">#REF!</definedName>
    <definedName name="Ez_NBS_FV_B">#REF!</definedName>
    <definedName name="Ez_NBS_FV_Km_B">#REF!</definedName>
    <definedName name="Ez_NBS_FV_Km_T">#REF!</definedName>
    <definedName name="Ez_NBS_FV_T">#REF!</definedName>
    <definedName name="Ez_NBS_VV_B">#REF!</definedName>
    <definedName name="Ez_NBS_VV_Km_B">#REF!</definedName>
    <definedName name="Ez_NBS_VV_Km_T">#REF!</definedName>
    <definedName name="Ez_NBS_VV_T">#REF!</definedName>
    <definedName name="Ez_PS_Toll">#REF!</definedName>
    <definedName name="Ez_TB_FV_B">#REF!</definedName>
    <definedName name="Ez_TB_FV_Km_B">#REF!</definedName>
    <definedName name="Ez_TB_FV_Km_T">#REF!</definedName>
    <definedName name="Ez_TB_FV_T">#REF!</definedName>
    <definedName name="Ez_TB_VV_B">#REF!</definedName>
    <definedName name="Ez_TB_VV_Km_B">#REF!</definedName>
    <definedName name="Ez_TB_VV_Km_T">#REF!</definedName>
    <definedName name="Ez_TB_VV_T">#REF!</definedName>
    <definedName name="Ez_Total_Alloc_Cost">#REF!</definedName>
    <definedName name="Ez_TransCost_Fix">#REF!</definedName>
    <definedName name="Ez_TransCost_Total">#REF!</definedName>
    <definedName name="Ez_TransCost_Var">#REF!</definedName>
    <definedName name="Ez_Transp_Alloc">#REF!</definedName>
    <definedName name="Ez_TWS_Toll">#REF!</definedName>
    <definedName name="Ez_UN_FV_B">#REF!</definedName>
    <definedName name="Ez_UN_FV_Km_B">#REF!</definedName>
    <definedName name="Ez_UN_FV_Km_T">#REF!</definedName>
    <definedName name="Ez_UN_FV_T">#REF!</definedName>
    <definedName name="Ez_UN_VV_B">#REF!</definedName>
    <definedName name="Ez_UN_VV_Km_B">#REF!</definedName>
    <definedName name="Ez_UN_VV_Km_T">#REF!</definedName>
    <definedName name="Ez_UN_VV_T">#REF!</definedName>
    <definedName name="Ez_Unacc_Alloc">#REF!</definedName>
    <definedName name="Ez_Union_CDA_PR">#REF!</definedName>
    <definedName name="Ez_Union_FST_PR">#REF!</definedName>
    <definedName name="Ez_Union_FV_B">#REF!</definedName>
    <definedName name="Ez_Union_FV_T">#REF!</definedName>
    <definedName name="Ez_Union_VV_B">#REF!</definedName>
    <definedName name="Ez_Union_VV_T">#REF!</definedName>
    <definedName name="Ez_V_FST">#REF!</definedName>
    <definedName name="Ez_Var_Trans_Alloc">#REF!</definedName>
    <definedName name="Ez_VV_B">#REF!</definedName>
    <definedName name="Ez_VV_Km_B">#REF!</definedName>
    <definedName name="Ez_VV_Km_T">#REF!</definedName>
    <definedName name="Ez_VV_T">#REF!</definedName>
    <definedName name="Ez_WFS_Toll">#REF!</definedName>
    <definedName name="Ez_Win_FV_B">#REF!</definedName>
    <definedName name="Ez_Win_FV_Km_B">#REF!</definedName>
    <definedName name="Ez_Win_FV_Km_T">#REF!</definedName>
    <definedName name="Ez_Win_FV_T">#REF!</definedName>
    <definedName name="Ez_Win_VV_B">#REF!</definedName>
    <definedName name="Ez_Win_VV_Km_B">#REF!</definedName>
    <definedName name="Ez_Win_VV_Km_T">#REF!</definedName>
    <definedName name="Ez_Win_VV_T">#REF!</definedName>
    <definedName name="F_Code">#REF!</definedName>
    <definedName name="Facility_FC">#REF!</definedName>
    <definedName name="Facility_GHG_M1_Delivery">#REF!</definedName>
    <definedName name="Facility_GHG_M2_Delivery">#REF!</definedName>
    <definedName name="Facility_GHG_R01_Delivery">#REF!</definedName>
    <definedName name="Facility_GHG_R01_Storage">#REF!</definedName>
    <definedName name="Facility_GHG_R10_Delivery">#REF!</definedName>
    <definedName name="Facility_GHG_R10_Storage">#REF!</definedName>
    <definedName name="Fauquier_VV_Annual">#REF!</definedName>
    <definedName name="feb">28</definedName>
    <definedName name="FebAOS">#REF!</definedName>
    <definedName name="FebHV">#REF!</definedName>
    <definedName name="fff" localSheetId="3" hidden="1">{#N/A,#N/A,FALSE,"CONMAS";#N/A,#N/A,FALSE,"SUPMAS";#N/A,#N/A,FALSE,"ENGMAST"}</definedName>
    <definedName name="fff" localSheetId="4" hidden="1">{#N/A,#N/A,FALSE,"CONMAS";#N/A,#N/A,FALSE,"SUPMAS";#N/A,#N/A,FALSE,"ENGMAST"}</definedName>
    <definedName name="fff" localSheetId="5" hidden="1">{#N/A,#N/A,FALSE,"CONMAS";#N/A,#N/A,FALSE,"SUPMAS";#N/A,#N/A,FALSE,"ENGMAST"}</definedName>
    <definedName name="fff" hidden="1">{#N/A,#N/A,FALSE,"CONMAS";#N/A,#N/A,FALSE,"SUPMAS";#N/A,#N/A,FALSE,"ENGMAST"}</definedName>
    <definedName name="file">#REF!</definedName>
    <definedName name="Filed_Day">#REF!</definedName>
    <definedName name="Filed_Month">#REF!</definedName>
    <definedName name="Filed_Year">#REF!</definedName>
    <definedName name="Firm_Backstop_Gas_Commodity">#REF!</definedName>
    <definedName name="Firm_Backstop_Gas_Demand">#REF!</definedName>
    <definedName name="Firm_Backstop_Gas_Reasonable_Effort">#REF!</definedName>
    <definedName name="Firm_BS_Commodity">#REF!</definedName>
    <definedName name="Firm_Commodity">#REF!</definedName>
    <definedName name="Firm_Gas_Supply_Demand">#REF!</definedName>
    <definedName name="Fix_Meter_Per_Unit">#REF!</definedName>
    <definedName name="Fix_Trans_Per_unit">#REF!</definedName>
    <definedName name="Fixed_Del_Press">#REF!</definedName>
    <definedName name="Fixed_Diversion">#REF!</definedName>
    <definedName name="Fixed_Gas_Exch">#REF!</definedName>
    <definedName name="Fixed_Gross_Rev_Req">#REF!</definedName>
    <definedName name="Fixed_IS">#REF!</definedName>
    <definedName name="Fixed_Meter">#REF!</definedName>
    <definedName name="Fixed_Metering">#REF!</definedName>
    <definedName name="Fixed_Misc_Credit">#REF!</definedName>
    <definedName name="Fixed_Net_Rev_Req">#REF!</definedName>
    <definedName name="Fixed_PS">#REF!</definedName>
    <definedName name="Fixed_STS">#REF!</definedName>
    <definedName name="Fixed_Transmission">#REF!</definedName>
    <definedName name="Fixed_TWS">#REF!</definedName>
    <definedName name="Fixed01_Apr">#REF!</definedName>
    <definedName name="Fixed01_Jan">#REF!</definedName>
    <definedName name="Fixed01_Jul">#REF!</definedName>
    <definedName name="Fixed01_Oct">#REF!</definedName>
    <definedName name="Fixed10_Apr">#REF!</definedName>
    <definedName name="Fixed10_Jan">#REF!</definedName>
    <definedName name="Fixed10_Jul">#REF!</definedName>
    <definedName name="Fixed10_Oct">#REF!</definedName>
    <definedName name="Foreign_Ex_Fix_Trans">#REF!</definedName>
    <definedName name="FPR" localSheetId="3" hidden="1">{#N/A,#N/A,FALSE,"Title Page"}</definedName>
    <definedName name="FPR" localSheetId="4" hidden="1">{#N/A,#N/A,FALSE,"Title Page"}</definedName>
    <definedName name="FPR" localSheetId="5" hidden="1">{#N/A,#N/A,FALSE,"Title Page"}</definedName>
    <definedName name="FPR" hidden="1">{#N/A,#N/A,FALSE,"Title Page"}</definedName>
    <definedName name="FS_Cons_CDA_FV_B">#REF!</definedName>
    <definedName name="FS_Cons_CDA_FV_T">#REF!</definedName>
    <definedName name="FS_Cons_CDA_VV_B">#REF!</definedName>
    <definedName name="FS_Cons_CDA_VV_T">#REF!</definedName>
    <definedName name="FS_Union_CDA_FV_B">#REF!</definedName>
    <definedName name="FS_Union_CDA_FV_T">#REF!</definedName>
    <definedName name="FS_Union_CDA_VV_B">#REF!</definedName>
    <definedName name="FS_Union_CDA_VV_T">#REF!</definedName>
    <definedName name="FST_Allocated_Cost">#REF!</definedName>
    <definedName name="FST_Comm_Rate">#REF!</definedName>
    <definedName name="FST_Cons_CDA_FV_B">#REF!</definedName>
    <definedName name="FST_Cons_CDA_FV_T">#REF!</definedName>
    <definedName name="FST_Cons_CDA_VV_B">#REF!</definedName>
    <definedName name="FST_Cons_CDA_VV_T">#REF!</definedName>
    <definedName name="FST_Conv_Fix_Trans">#REF!</definedName>
    <definedName name="FST_Conv_TBO_Fix_Trans">#REF!</definedName>
    <definedName name="FST_Conv_TBO_Var_Trans">#REF!</definedName>
    <definedName name="FST_Conv_Var_Trans">#REF!</definedName>
    <definedName name="FST_Diff_per_unit">#REF!</definedName>
    <definedName name="FST_Differential_Unit">#REF!</definedName>
    <definedName name="FST_Fix_Alloc_Cost">#REF!</definedName>
    <definedName name="FST_Fix_Toll">#REF!</definedName>
    <definedName name="FST_Fixed">#REF!</definedName>
    <definedName name="FST_Fixed_Unit">#REF!</definedName>
    <definedName name="FST_FV_T">#REF!</definedName>
    <definedName name="FST_Parkway">#REF!</definedName>
    <definedName name="FST_Union_CDA_FV_B">#REF!</definedName>
    <definedName name="FST_Union_CDA_FV_T">#REF!</definedName>
    <definedName name="FST_Union_CDA_VV_B">#REF!</definedName>
    <definedName name="FST_Union_CDA_VV_T">#REF!</definedName>
    <definedName name="FST_Var_Alloc_Cost">#REF!</definedName>
    <definedName name="FST_Var_Toll">#REF!</definedName>
    <definedName name="FST_Var_Unit">#REF!</definedName>
    <definedName name="FST_Variable">#REF!</definedName>
    <definedName name="FST_VV_T">#REF!</definedName>
    <definedName name="Fuel_Gross_Rev_Req">#REF!</definedName>
    <definedName name="Fuel_Misc_Credit">#REF!</definedName>
    <definedName name="Fuel_Net_Rev_Req">#REF!</definedName>
    <definedName name="Fuel_Ratio_Delivery_T1">#REF!</definedName>
    <definedName name="Fuel_Ratio_Delivery_T2">#REF!</definedName>
    <definedName name="Fuel_Ratio_Delivery_T3">#REF!</definedName>
    <definedName name="Fuel_Ratio_Storage_OR">#REF!</definedName>
    <definedName name="Fuel_Ratio_Storage_T1T2T3">#REF!</definedName>
    <definedName name="Func_Fix">#REF!</definedName>
    <definedName name="Func_Meter">#REF!</definedName>
    <definedName name="Func_Unacc">#REF!</definedName>
    <definedName name="Func_Var">#REF!</definedName>
    <definedName name="Funded_Amount">#REF!</definedName>
    <definedName name="Funded_Rate">#REF!</definedName>
    <definedName name="Funded_Ratio">#REF!</definedName>
    <definedName name="FV_Rate">#REF!</definedName>
    <definedName name="FVD_Rate">#REF!</definedName>
    <definedName name="Gas" localSheetId="3" hidden="1">{#N/A,#N/A,FALSE,"Title Page"}</definedName>
    <definedName name="Gas" localSheetId="4" hidden="1">{#N/A,#N/A,FALSE,"Title Page"}</definedName>
    <definedName name="Gas" localSheetId="5" hidden="1">{#N/A,#N/A,FALSE,"Title Page"}</definedName>
    <definedName name="Gas" hidden="1">{#N/A,#N/A,FALSE,"Title Page"}</definedName>
    <definedName name="Gas_Commodity_R01R10_East">#REF!</definedName>
    <definedName name="Gas_Commodity_R01R10_EDA">#REF!</definedName>
    <definedName name="Gas_Commodity_R01R10_FF">#REF!</definedName>
    <definedName name="Gas_Commodity_R01R10_NDA">#REF!</definedName>
    <definedName name="Gas_Commodity_R01R10_WDA">#REF!</definedName>
    <definedName name="Gas_Commodity_R01R10_West">#REF!</definedName>
    <definedName name="Gas_Commodity_R20R100_East">#REF!</definedName>
    <definedName name="Gas_Commodity_R20R100_EDA">#REF!</definedName>
    <definedName name="Gas_Commodity_R20R100_FF">#REF!</definedName>
    <definedName name="Gas_Commodity_R20R100_NDA">#REF!</definedName>
    <definedName name="Gas_Commodity_R20R100_WDA">#REF!</definedName>
    <definedName name="Gas_Commodity_R20R100_West">#REF!</definedName>
    <definedName name="Gas_Commodity_South">#REF!</definedName>
    <definedName name="Gas_Cool_Fix_Trans">#REF!</definedName>
    <definedName name="Gas_Plant_Depr_Meter">#REF!</definedName>
    <definedName name="Gas_Plant_Depr_Trans">#REF!</definedName>
    <definedName name="Gas_Plant_Util_Meter">#REF!</definedName>
    <definedName name="Gas_Plant_Util_Trans">#REF!</definedName>
    <definedName name="GasSupplyAdminChg">#REF!</definedName>
    <definedName name="Gaz_Metropolitain">#REF!</definedName>
    <definedName name="Gladstone_Annual_Avg">#REF!</definedName>
    <definedName name="Gladstone_Winter_Avg">#REF!</definedName>
    <definedName name="GLGT_Aver_Fuel">#REF!</definedName>
    <definedName name="GLGT_Comm">#REF!</definedName>
    <definedName name="GLGT_Demand">#REF!</definedName>
    <definedName name="GLGT_UN_VV_B">#REF!</definedName>
    <definedName name="GLGT_UN_VV_T">#REF!</definedName>
    <definedName name="GMi_EDA_Annual_Avg">#REF!</definedName>
    <definedName name="GMi_EDA_Winter_Avg">#REF!</definedName>
    <definedName name="GMi_North_AnnualAvg">#REF!</definedName>
    <definedName name="GMi_North_WinterAvg">#REF!</definedName>
    <definedName name="GMi_STS_CommToll">#REF!</definedName>
    <definedName name="GMi_STS_CommVol">#REF!</definedName>
    <definedName name="GMi_STS_DemRev">#REF!</definedName>
    <definedName name="GMi_STS_DemToll">#REF!</definedName>
    <definedName name="GMi_STS_DemVol">#REF!</definedName>
    <definedName name="GMi_STS_Meter">#REF!</definedName>
    <definedName name="GMi_STS_Rev">#REF!</definedName>
    <definedName name="GMiEDA_Elig_FV_B">#REF!</definedName>
    <definedName name="GMiEDA_Elig_FV_T">#REF!</definedName>
    <definedName name="GMiEDA_Elig_VV_T">#REF!</definedName>
    <definedName name="GPUC">#REF!</definedName>
    <definedName name="Gravenhurst_VV_Annual">#REF!</definedName>
    <definedName name="Grenfell_VV_Annual">#REF!</definedName>
    <definedName name="GRID">#REF!</definedName>
    <definedName name="Hadashville_VV_Annual">#REF!</definedName>
    <definedName name="Haileybury_VV_Annual">#REF!</definedName>
    <definedName name="Hamiota_VV_Annual">#REF!</definedName>
    <definedName name="Harty_VV_Annual">#REF!</definedName>
    <definedName name="HeaderDate">#REF!</definedName>
    <definedName name="Hearst_VV_Annual">#REF!</definedName>
    <definedName name="Heat_Content">#REF!</definedName>
    <definedName name="Heat_Value">#REF!</definedName>
    <definedName name="HeatValue">#REF!</definedName>
    <definedName name="Herb">#REF!</definedName>
    <definedName name="Herb_Chip_CRate">#REF!</definedName>
    <definedName name="Herb_Chip_Dist">#REF!</definedName>
    <definedName name="Herb_Chip_DRate">#REF!</definedName>
    <definedName name="Herb_Corn_CRate">#REF!</definedName>
    <definedName name="Herb_Corn_Dist">#REF!</definedName>
    <definedName name="Herb_Corn_DRate">#REF!</definedName>
    <definedName name="Herb_Eagle_FV_T">#REF!</definedName>
    <definedName name="Herb_Eagle_VV_T">#REF!</definedName>
    <definedName name="Herb_EH_CRate">#REF!</definedName>
    <definedName name="Herb_EH_Dist">#REF!</definedName>
    <definedName name="Herb_EH_DRate">#REF!</definedName>
    <definedName name="Herb_Emer_CRate">#REF!</definedName>
    <definedName name="Herb_Emer_Dist">#REF!</definedName>
    <definedName name="Herb_Emer_DRate">#REF!</definedName>
    <definedName name="Herb_EZ_CRate">#REF!</definedName>
    <definedName name="Herb_EZ_Dist">#REF!</definedName>
    <definedName name="Herb_EZ_DRate">#REF!</definedName>
    <definedName name="Herb_F_FST">#REF!</definedName>
    <definedName name="Herb_FS_Comm_Rate">#REF!</definedName>
    <definedName name="Herb_FS_Dem_Rate">#REF!</definedName>
    <definedName name="Herb_FV_B">#REF!</definedName>
    <definedName name="Herb_FV_Km_B">#REF!</definedName>
    <definedName name="Herb_FV_Km_T">#REF!</definedName>
    <definedName name="Herb_FV_T">#REF!</definedName>
    <definedName name="Herb_HerbExport_Dist">#REF!</definedName>
    <definedName name="Herb_Iroq_CRate">#REF!</definedName>
    <definedName name="Herb_Iroq_Dist">#REF!</definedName>
    <definedName name="Herb_Iroq_DRate">#REF!</definedName>
    <definedName name="Herb_Islands_FV_T">#REF!</definedName>
    <definedName name="Herb_Islands_VV_T">#REF!</definedName>
    <definedName name="Herb_MZ_CRate">#REF!</definedName>
    <definedName name="Herb_MZ_Dist">#REF!</definedName>
    <definedName name="Herb_MZ_DRate">#REF!</definedName>
    <definedName name="Herb_Napi_CRate">#REF!</definedName>
    <definedName name="Herb_Napi_Dist">#REF!</definedName>
    <definedName name="Herb_Napi_DRate">#REF!</definedName>
    <definedName name="Herb_Niag_CRate">#REF!</definedName>
    <definedName name="Herb_Niag_Dist">#REF!</definedName>
    <definedName name="Herb_Niag_DRate">#REF!</definedName>
    <definedName name="Herb_NZ_CRate">#REF!</definedName>
    <definedName name="Herb_NZ_Dist">#REF!</definedName>
    <definedName name="Herb_NZ_DRate">#REF!</definedName>
    <definedName name="Herb_Ocean_FV_T">#REF!</definedName>
    <definedName name="Herb_Ocean_PR">#REF!</definedName>
    <definedName name="Herb_Ocean_VV_T">#REF!</definedName>
    <definedName name="Herb_Phil_CRate">#REF!</definedName>
    <definedName name="Herb_Phil_Dist">#REF!</definedName>
    <definedName name="Herb_Phil_DRate">#REF!</definedName>
    <definedName name="Herb_Sabr_CRate">#REF!</definedName>
    <definedName name="Herb_Sabr_Dist">#REF!</definedName>
    <definedName name="Herb_Sabr_DRate">#REF!</definedName>
    <definedName name="Herb_StCl_CRate">#REF!</definedName>
    <definedName name="Herb_StCl_Dist">#REF!</definedName>
    <definedName name="Herb_StCl_DRate">#REF!</definedName>
    <definedName name="Herb_Total_Alloc_Cost">#REF!</definedName>
    <definedName name="Herb_TransCost_Fix">#REF!</definedName>
    <definedName name="Herb_TransCost_Var">#REF!</definedName>
    <definedName name="Herb_UMCP_FV_T">#REF!</definedName>
    <definedName name="Herb_UMCP_PR">#REF!</definedName>
    <definedName name="Herb_UMCP_VV_T">#REF!</definedName>
    <definedName name="Herb_V_FST">#REF!</definedName>
    <definedName name="Herb_VV_B">#REF!</definedName>
    <definedName name="Herb_VV_Km_B">#REF!</definedName>
    <definedName name="Herb_VV_Km_T">#REF!</definedName>
    <definedName name="Herb_VV_T">#REF!</definedName>
    <definedName name="Herb_WZ_CRate">#REF!</definedName>
    <definedName name="Herb_WZ_Dist">#REF!</definedName>
    <definedName name="Herb_WZ_DRate">#REF!</definedName>
    <definedName name="Herbert_FV_Km_T">#REF!</definedName>
    <definedName name="Herbert_FV_T">#REF!</definedName>
    <definedName name="Herbert_VV_Km_T">#REF!</definedName>
    <definedName name="Herbert_VV_T">#REF!</definedName>
    <definedName name="HerbEx_Dist">#REF!</definedName>
    <definedName name="HerbEx_FS_Comm_Rate">#REF!</definedName>
    <definedName name="HerbEx_FS_Dem_Rate">#REF!</definedName>
    <definedName name="HerbEx_Total_Alloc_Cost">#REF!</definedName>
    <definedName name="HerbExp_CRate">#REF!</definedName>
    <definedName name="HerbExp_DRate">#REF!</definedName>
    <definedName name="hi" localSheetId="3" hidden="1">{#N/A,#N/A,FALSE,"Summary";#N/A,#N/A,FALSE,"Prices at Selected Stations"}</definedName>
    <definedName name="hi" localSheetId="4" hidden="1">{#N/A,#N/A,FALSE,"Summary";#N/A,#N/A,FALSE,"Prices at Selected Stations"}</definedName>
    <definedName name="hi" localSheetId="5" hidden="1">{#N/A,#N/A,FALSE,"Summary";#N/A,#N/A,FALSE,"Prices at Selected Stations"}</definedName>
    <definedName name="hi" hidden="1">{#N/A,#N/A,FALSE,"Summary";#N/A,#N/A,FALSE,"Prices at Selected Stations"}</definedName>
    <definedName name="HourlyReport">#REF!</definedName>
    <definedName name="Huntsville_VV_Annual">#REF!</definedName>
    <definedName name="HV">#REF!</definedName>
    <definedName name="ICG_CDA_AnnualAvg">#REF!</definedName>
    <definedName name="ICG_CDA_WinterAvg">#REF!</definedName>
    <definedName name="ICG_EDA_Annual_Avg">#REF!</definedName>
    <definedName name="ICG_EDA_Augusta">#REF!</definedName>
    <definedName name="ICG_EDA_Barriefield">#REF!</definedName>
    <definedName name="ICG_EDA_Belleville">#REF!</definedName>
    <definedName name="ICG_EDA_Brighton">#REF!</definedName>
    <definedName name="ICG_EDA_Cardinal">#REF!</definedName>
    <definedName name="ICG_EDA_Cobourg">#REF!</definedName>
    <definedName name="ICG_EDA_Colborne">#REF!</definedName>
    <definedName name="ICG_EDA_Corbyville">#REF!</definedName>
    <definedName name="ICG_EDA_Cornwall">#REF!</definedName>
    <definedName name="ICG_EDA_Cornwall_W">#REF!</definedName>
    <definedName name="ICG_EDA_Ernestown">#REF!</definedName>
    <definedName name="ICG_EDA_Gananoque">#REF!</definedName>
    <definedName name="ICG_EDA_Iroquois">#REF!</definedName>
    <definedName name="ICG_EDA_Kingston">#REF!</definedName>
    <definedName name="ICG_EDA_LongSault">#REF!</definedName>
    <definedName name="ICG_EDA_Marysville">#REF!</definedName>
    <definedName name="ICG_EDA_Mattawa">#REF!</definedName>
    <definedName name="ICG_EDA_Morrisburg">#REF!</definedName>
    <definedName name="ICG_EDA_Napanee">#REF!</definedName>
    <definedName name="ICG_EDA_Osnabruck">#REF!</definedName>
    <definedName name="ICG_EDA_Pittsburg">#REF!</definedName>
    <definedName name="ICG_EDA_Port_Hope">#REF!</definedName>
    <definedName name="ICG_EDA_Prescott">#REF!</definedName>
    <definedName name="ICG_EDA_Strathcona">#REF!</definedName>
    <definedName name="ICG_EDA_Sydeham">#REF!</definedName>
    <definedName name="ICG_EDA_Thurlow">#REF!</definedName>
    <definedName name="ICG_EDA_Total">#REF!</definedName>
    <definedName name="ICG_EDA_Trenton">#REF!</definedName>
    <definedName name="ICG_EDA_Westbrook">#REF!</definedName>
    <definedName name="ICG_EDA_William">#REF!</definedName>
    <definedName name="ICG_EDA_Winchester">#REF!</definedName>
    <definedName name="ICG_EDA_Winter_Avg">#REF!</definedName>
    <definedName name="ICG_Hold_Annual_Avg">#REF!</definedName>
    <definedName name="ICG_Hold_Winter_Avg">#REF!</definedName>
    <definedName name="ICG_Man_Annual_Avg">#REF!</definedName>
    <definedName name="ICG_Man_Winter_Avg">#REF!</definedName>
    <definedName name="ICG_North_AnnualAvg">#REF!</definedName>
    <definedName name="ICG_North_WinterAvg">#REF!</definedName>
    <definedName name="ICG_Sask_Annual_Avg">#REF!</definedName>
    <definedName name="ICG_Sask_Winter_Avg">#REF!</definedName>
    <definedName name="ICG_SSMDA_AnnualAvg">#REF!</definedName>
    <definedName name="ICG_SSMDA_STS_DemToll">#REF!</definedName>
    <definedName name="ICG_SSMDA_WinterAvg">#REF!</definedName>
    <definedName name="ICG_WDA_Beardmore">#REF!</definedName>
    <definedName name="ICG_WDA_Geraldton">#REF!</definedName>
    <definedName name="ICG_WDA_Long_Lac">#REF!</definedName>
    <definedName name="ICG_WDA_Total">#REF!</definedName>
    <definedName name="ICG_West_AnnualAvg">#REF!</definedName>
    <definedName name="ICG_West_WinterAvg">#REF!</definedName>
    <definedName name="ICM_M4_DelCom">#REF!</definedName>
    <definedName name="ICM_M5_Del_Int">#REF!</definedName>
    <definedName name="ICM_M5_DelCom_Firm">#REF!</definedName>
    <definedName name="ICM_M7_Del_Int">#REF!</definedName>
    <definedName name="ICM_R01_Del">#REF!</definedName>
    <definedName name="ICM_R100_DelCom">#REF!</definedName>
    <definedName name="ICM_R20_DelCom">#REF!</definedName>
    <definedName name="Ignace_VV_Annual">#REF!</definedName>
    <definedName name="Income_Tax">#REF!</definedName>
    <definedName name="Income_Tax_Fix_Trans">#REF!</definedName>
    <definedName name="Income_Tax_Meter">#REF!</definedName>
    <definedName name="Ind10_Tier1">#REF!</definedName>
    <definedName name="Ind10_Tier2">#REF!</definedName>
    <definedName name="Ind10_Tier3">#REF!</definedName>
    <definedName name="Ind10_Tier4">#REF!</definedName>
    <definedName name="Ind10_Tier5">#REF!</definedName>
    <definedName name="INPUT_Accum_2012_SEGM" localSheetId="3" hidden="1">{#N/A,#N/A,FALSE,"Title Page"}</definedName>
    <definedName name="INPUT_Accum_2012_SEGM" localSheetId="4" hidden="1">{#N/A,#N/A,FALSE,"Title Page"}</definedName>
    <definedName name="INPUT_Accum_2012_SEGM" localSheetId="5" hidden="1">{#N/A,#N/A,FALSE,"Title Page"}</definedName>
    <definedName name="INPUT_Accum_2012_SEGM" hidden="1">{#N/A,#N/A,FALSE,"Title Page"}</definedName>
    <definedName name="IOTH">#REF!</definedName>
    <definedName name="IPAN">#REF!</definedName>
    <definedName name="IPAN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42619.6730439815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oq">#REF!</definedName>
    <definedName name="Iroq_AEC_FV_T">#REF!</definedName>
    <definedName name="Iroq_AEC_PR">#REF!</definedName>
    <definedName name="Iroq_AEC_VV_T">#REF!</definedName>
    <definedName name="Iroq_AGEnergy_FV_T">#REF!</definedName>
    <definedName name="Iroq_AGEnergy_PR">#REF!</definedName>
    <definedName name="Iroq_AGEnergy_VV_T">#REF!</definedName>
    <definedName name="Iroq_Andro_FV_T">#REF!</definedName>
    <definedName name="Iroq_Andro_PR">#REF!</definedName>
    <definedName name="Iroq_Andro_VV_T">#REF!</definedName>
    <definedName name="Iroq_ATCOR_FV_T">#REF!</definedName>
    <definedName name="Iroq_Atcor_PR">#REF!</definedName>
    <definedName name="Iroq_ATCOR_VV_T">#REF!</definedName>
    <definedName name="Iroq_Brok_FV_Km_T">#REF!</definedName>
    <definedName name="Iroq_Brok_FV_T">#REF!</definedName>
    <definedName name="Iroq_Brok_PR">#REF!</definedName>
    <definedName name="Iroq_Brok_VV_Km_T">#REF!</definedName>
    <definedName name="Iroq_Brok_VV_T">#REF!</definedName>
    <definedName name="Iroq_CentEDA_CRate">#REF!</definedName>
    <definedName name="Iroq_CentEDA_Dist">#REF!</definedName>
    <definedName name="Iroq_CentEDA_DRate">#REF!</definedName>
    <definedName name="Iroq_Chip_CRate">#REF!</definedName>
    <definedName name="Iroq_Chip_Dist">#REF!</definedName>
    <definedName name="Iroq_Chip_DRate">#REF!</definedName>
    <definedName name="Iroq_CndForest_FV_T">#REF!</definedName>
    <definedName name="Iroq_CndForest_VV_T">#REF!</definedName>
    <definedName name="Iroq_CNG_LTWFS_Vol">#REF!</definedName>
    <definedName name="Iroq_Coastal_FV_T">#REF!</definedName>
    <definedName name="Iroq_Coastal_PR">#REF!</definedName>
    <definedName name="Iroq_Coastal_VV_T">#REF!</definedName>
    <definedName name="Iroq_ConsCDA_CRate">#REF!</definedName>
    <definedName name="Iroq_ConsCDA_Dist">#REF!</definedName>
    <definedName name="Iroq_ConsCDA_DRate">#REF!</definedName>
    <definedName name="Iroq_ConsEDA_CRate">#REF!</definedName>
    <definedName name="Iroq_ConsEDA_Dist">#REF!</definedName>
    <definedName name="Iroq_ConsEDA_DRate">#REF!</definedName>
    <definedName name="Iroq_ConsSWDA_CRate">#REF!</definedName>
    <definedName name="Iroq_ConsSWDA_Dist">#REF!</definedName>
    <definedName name="Iroq_ConsSWDA_DRate">#REF!</definedName>
    <definedName name="Iroq_Coral_FV_T">#REF!</definedName>
    <definedName name="Iroq_Coral_PR">#REF!</definedName>
    <definedName name="Iroq_Coral_VV_T">#REF!</definedName>
    <definedName name="Iroq_Corn_CRate">#REF!</definedName>
    <definedName name="Iroq_Corn_Dist">#REF!</definedName>
    <definedName name="Iroq_Corn_DRate">#REF!</definedName>
    <definedName name="Iroq_CR_FV_T">#REF!</definedName>
    <definedName name="Iroq_CR_VV_B">#REF!</definedName>
    <definedName name="Iroq_CR_VV_T">#REF!</definedName>
    <definedName name="Iroq_Crestar_LTWFS_Vol">#REF!</definedName>
    <definedName name="Iroq_Dark_FV_T">#REF!</definedName>
    <definedName name="Iroq_Dark_PR">#REF!</definedName>
    <definedName name="Iroq_Dark_VV_T">#REF!</definedName>
    <definedName name="Iroq_Dem">#REF!</definedName>
    <definedName name="Iroq_Duke_FV_T">#REF!</definedName>
    <definedName name="Iroq_Duke_PR">#REF!</definedName>
    <definedName name="Iroq_Duke_VV_T">#REF!</definedName>
    <definedName name="Iroq_ECR_FV_T">#REF!</definedName>
    <definedName name="Iroq_ECR_VV_B">#REF!</definedName>
    <definedName name="Iroq_ECR_VV_T">#REF!</definedName>
    <definedName name="Iroq_EH_CRate">#REF!</definedName>
    <definedName name="Iroq_EH_Dist">#REF!</definedName>
    <definedName name="Iroq_EH_DRate">#REF!</definedName>
    <definedName name="Iroq_Engage_FV_T">#REF!</definedName>
    <definedName name="Iroq_Engage_VV_T">#REF!</definedName>
    <definedName name="Iroq_Enron_FV_T">#REF!</definedName>
    <definedName name="Iroq_Enron_PR">#REF!</definedName>
    <definedName name="Iroq_Enron_VV_T">#REF!</definedName>
    <definedName name="Iroq_Esso_FV_T">#REF!</definedName>
    <definedName name="Iroq_Esso_PR">#REF!</definedName>
    <definedName name="Iroq_Esso_VV_T">#REF!</definedName>
    <definedName name="Iroq_F_FST">#REF!</definedName>
    <definedName name="Iroq_Forest_PR">#REF!</definedName>
    <definedName name="Iroq_FS_Comm_Rate">#REF!</definedName>
    <definedName name="Iroq_FS_Dem_Rate">#REF!</definedName>
    <definedName name="Iroq_FV_B">#REF!</definedName>
    <definedName name="Iroq_FV_Km_B">#REF!</definedName>
    <definedName name="Iroq_FV_Km_T">#REF!</definedName>
    <definedName name="Iroq_FV_T">#REF!</definedName>
    <definedName name="Iroq_GMi_FV_Km_T">#REF!</definedName>
    <definedName name="Iroq_GMi_Pr">#REF!</definedName>
    <definedName name="Iroq_GMi_VV_Km_T">#REF!</definedName>
    <definedName name="Iroq_GMiEDA_CRate">#REF!</definedName>
    <definedName name="Iroq_GMiEDA_Dist">#REF!</definedName>
    <definedName name="Iroq_GMiEDA_DRate">#REF!</definedName>
    <definedName name="Iroq_Husky_FV_T">#REF!</definedName>
    <definedName name="Iroq_Husky_PR">#REF!</definedName>
    <definedName name="Iroq_Husky_VV_T">#REF!</definedName>
    <definedName name="Iroq_JMC_FV_T">#REF!</definedName>
    <definedName name="Iroq_JMC_PR">#REF!</definedName>
    <definedName name="Iroq_JMC_VV_T">#REF!</definedName>
    <definedName name="Iroq_Jordan_FV_T">#REF!</definedName>
    <definedName name="Iroq_Jordan_PR">#REF!</definedName>
    <definedName name="Iroq_Jordan_VV_T">#REF!</definedName>
    <definedName name="Iroq_Kamine_FV_T">#REF!</definedName>
    <definedName name="Iroq_Kamine_PR">#REF!</definedName>
    <definedName name="Iroq_Kamine_VV_T">#REF!</definedName>
    <definedName name="Iroq_L_C_PR">#REF!</definedName>
    <definedName name="Iroq_L_C_WGML_2_3">#REF!</definedName>
    <definedName name="Iroq_LJEnergy_FV_T">#REF!</definedName>
    <definedName name="Iroq_LJEnergy_PR">#REF!</definedName>
    <definedName name="Iroq_LJEnergy_VV_T">#REF!</definedName>
    <definedName name="Iroq_N_Canada_PR">#REF!</definedName>
    <definedName name="Iroq_NBS_FV_Km_B">#REF!</definedName>
    <definedName name="Iroq_NBS_FV_Km_T">#REF!</definedName>
    <definedName name="Iroq_NBS_VV_Km_B">#REF!</definedName>
    <definedName name="Iroq_NBS_VV_Km_T">#REF!</definedName>
    <definedName name="Iroq_NCan_FV_T">#REF!</definedName>
    <definedName name="Iroq_NCan_VV_T">#REF!</definedName>
    <definedName name="Iroq_New_FV_T">#REF!</definedName>
    <definedName name="Iroq_New_PR">#REF!</definedName>
    <definedName name="Iroq_New_VV_T">#REF!</definedName>
    <definedName name="Iroq_Niag_CRate">#REF!</definedName>
    <definedName name="Iroq_Niag_Dist">#REF!</definedName>
    <definedName name="Iroq_Niag_DRate">#REF!</definedName>
    <definedName name="Iroq_Norcen_FV_T">#REF!</definedName>
    <definedName name="Iroq_Norcen_VV_T">#REF!</definedName>
    <definedName name="Iroq_Para_FV_T">#REF!</definedName>
    <definedName name="Iroq_Para_PR">#REF!</definedName>
    <definedName name="Iroq_Para_VV_T">#REF!</definedName>
    <definedName name="Iroq_Paw_FV_T">#REF!</definedName>
    <definedName name="Iroq_Paw_PR">#REF!</definedName>
    <definedName name="Iroq_Paw_VV_T">#REF!</definedName>
    <definedName name="Iroq_PChrg">#REF!</definedName>
    <definedName name="Iroq_Phil_CRate">#REF!</definedName>
    <definedName name="Iroq_Phil_Dist">#REF!</definedName>
    <definedName name="Iroq_Phil_DRate">#REF!</definedName>
    <definedName name="Iroq_Pinn_PR">#REF!</definedName>
    <definedName name="Iroq_Pinnac_FV_T">#REF!</definedName>
    <definedName name="Iroq_Pinnac_PR">#REF!</definedName>
    <definedName name="Iroq_Pinnac_VV_T">#REF!</definedName>
    <definedName name="Iroq_Pressure_Chg">#REF!</definedName>
    <definedName name="Iroq_Progas_FV_T">#REF!</definedName>
    <definedName name="Iroq_ProGas_PR">#REF!</definedName>
    <definedName name="Iroq_Progas_VV_T">#REF!</definedName>
    <definedName name="Iroq_Renais_FV_T">#REF!</definedName>
    <definedName name="Iroq_Renais_VV_T">#REF!</definedName>
    <definedName name="Iroq_Rennais_PR">#REF!</definedName>
    <definedName name="Iroq_Rio_PR">#REF!</definedName>
    <definedName name="Iroq_RioAlt_FV_T">#REF!</definedName>
    <definedName name="Iroq_RioAlt_VV_T">#REF!</definedName>
    <definedName name="Iroq_Sabr_CRate">#REF!</definedName>
    <definedName name="Iroq_Sabr_Dist">#REF!</definedName>
    <definedName name="Iroq_Sabr_DRate">#REF!</definedName>
    <definedName name="Iroq_Selkirk_FV_T">#REF!</definedName>
    <definedName name="Iroq_Selkirk_VV_T">#REF!</definedName>
    <definedName name="Iroq_Shell_FV_T">#REF!</definedName>
    <definedName name="Iroq_Shell_PR">#REF!</definedName>
    <definedName name="Iroq_Shell_VV_T">#REF!</definedName>
    <definedName name="Iroq_STFT_Comm_Rate">#REF!</definedName>
    <definedName name="Iroq_STFT_Dem_Rate">#REF!</definedName>
    <definedName name="Iroq_TB_FV_B">#REF!</definedName>
    <definedName name="Iroq_TB_FV_Km_B">#REF!</definedName>
    <definedName name="Iroq_TB_FV_Km_T">#REF!</definedName>
    <definedName name="Iroq_TB_FV_T">#REF!</definedName>
    <definedName name="Iroq_TB_VV_B">#REF!</definedName>
    <definedName name="Iroq_TB_VV_Km_B">#REF!</definedName>
    <definedName name="Iroq_TB_VV_Km_T">#REF!</definedName>
    <definedName name="Iroq_TB_VV_T">#REF!</definedName>
    <definedName name="Iroq_TCGS_FV_T">#REF!</definedName>
    <definedName name="Iroq_TCGS_PR">#REF!</definedName>
    <definedName name="Iroq_TCGS_VV_T">#REF!</definedName>
    <definedName name="Iroq_Total_Alloc_Cost">#REF!</definedName>
    <definedName name="Iroq_TransCost_Fix">#REF!</definedName>
    <definedName name="Iroq_TransCost_Var">#REF!</definedName>
    <definedName name="Iroq_UN_FV_B">#REF!</definedName>
    <definedName name="Iroq_UN_FV_Km_B">#REF!</definedName>
    <definedName name="Iroq_UN_FV_Km_T">#REF!</definedName>
    <definedName name="Iroq_UN_FV_T">#REF!</definedName>
    <definedName name="Iroq_UN_VV_B">#REF!</definedName>
    <definedName name="Iroq_UN_VV_Km_B">#REF!</definedName>
    <definedName name="Iroq_UN_VV_Km_T">#REF!</definedName>
    <definedName name="Iroq_UN_VV_T">#REF!</definedName>
    <definedName name="Iroq_UnionCDA_CRate">#REF!</definedName>
    <definedName name="Iroq_UnionCDA_Dist">#REF!</definedName>
    <definedName name="Iroq_UnionCDA_DRate">#REF!</definedName>
    <definedName name="Iroq_UnionSWDA_CRate">#REF!</definedName>
    <definedName name="Iroq_UnionSWDA_Dist">#REF!</definedName>
    <definedName name="Iroq_UnionSWDA_DRate">#REF!</definedName>
    <definedName name="Iroq_V_FST">#REF!</definedName>
    <definedName name="Iroq_VV_B">#REF!</definedName>
    <definedName name="Iroq_VV_Km_B">#REF!</definedName>
    <definedName name="Iroq_VV_Km_T">#REF!</definedName>
    <definedName name="Iroq_VV_T">#REF!</definedName>
    <definedName name="Iroq_WFS_Toll">#REF!</definedName>
    <definedName name="Iroq_WGML_PR">#REF!</definedName>
    <definedName name="Iroq_Win_FV_Km_B">#REF!</definedName>
    <definedName name="Iroq_Win_FV_Km_T">#REF!</definedName>
    <definedName name="Iroq_Win_VV_Km_B">#REF!</definedName>
    <definedName name="Iroq_Win_VV_Km_T">#REF!</definedName>
    <definedName name="IroqFalls_VV_Annual">#REF!</definedName>
    <definedName name="Iroquois">#REF!</definedName>
    <definedName name="IS_FV_Rev">#REF!</definedName>
    <definedName name="IS_FVD_Rev">#REF!</definedName>
    <definedName name="IS_Metering_Revenue">#REF!</definedName>
    <definedName name="IsData">#REF!</definedName>
    <definedName name="ISS_Meter">#REF!</definedName>
    <definedName name="ISTCL">#REF!</definedName>
    <definedName name="ISTCLP">#REF!</definedName>
    <definedName name="ISW_Meter">#REF!</definedName>
    <definedName name="IT_EW_Diff">#REF!</definedName>
    <definedName name="j">#REF!</definedName>
    <definedName name="JanAOS">#REF!</definedName>
    <definedName name="JanHV">#REF!</definedName>
    <definedName name="Joliette_VV_Annual">#REF!</definedName>
    <definedName name="Jr_Deb_Amount">#REF!</definedName>
    <definedName name="Jr_Deb_Rate">#REF!</definedName>
    <definedName name="Jr_Deb_Ratio">#REF!</definedName>
    <definedName name="JulAOS">#REF!</definedName>
    <definedName name="JulHV">#REF!</definedName>
    <definedName name="JunAOS">#REF!</definedName>
    <definedName name="JunHV">#REF!</definedName>
    <definedName name="k">#REF!</definedName>
    <definedName name="Kam_BF_Repl_Vol">#REF!</definedName>
    <definedName name="Kam_Chip_Repl_Vol">#REF!</definedName>
    <definedName name="Kam_ND_Repl_Vol">#REF!</definedName>
    <definedName name="Kap_Power_VV_Annual">#REF!</definedName>
    <definedName name="Kapusk_VV_Annual">#REF!</definedName>
    <definedName name="Keewatin_VV_Annual">#REF!</definedName>
    <definedName name="Kenora_VV_Annual">#REF!</definedName>
    <definedName name="King_STS_Meter">#REF!</definedName>
    <definedName name="Kingston_PUC">#REF!</definedName>
    <definedName name="Kingston_PUC_Annual">#REF!</definedName>
    <definedName name="Kingston_PUC_Winter">#REF!</definedName>
    <definedName name="Kingston_STS_CommToll">#REF!</definedName>
    <definedName name="Kingston_STS_CommVol">#REF!</definedName>
    <definedName name="Kingston_STS_DemRev">#REF!</definedName>
    <definedName name="Kingston_STS_DemToll">#REF!</definedName>
    <definedName name="Kingston_STS_DemVol">#REF!</definedName>
    <definedName name="Kingston_STS_Rev">#REF!</definedName>
    <definedName name="Kingston_VV_Annual">#REF!</definedName>
    <definedName name="Kirk_CentEDA_CRate">#REF!</definedName>
    <definedName name="Kirk_CentEDA_Dist">#REF!</definedName>
    <definedName name="Kirk_CentEDA_DRate">#REF!</definedName>
    <definedName name="Kirk_Chip_CRate">#REF!</definedName>
    <definedName name="Kirk_Chip_Dist">#REF!</definedName>
    <definedName name="Kirk_Chip_DRate">#REF!</definedName>
    <definedName name="Kirk_Chip_F_FST">#REF!</definedName>
    <definedName name="Kirk_Chip_FS_Comm_Rate">#REF!</definedName>
    <definedName name="Kirk_Chip_FS_Dem_Rate">#REF!</definedName>
    <definedName name="Kirk_Chip_FV_Km_T">#REF!</definedName>
    <definedName name="Kirk_Chip_FV_T">#REF!</definedName>
    <definedName name="Kirk_Chip_SI_FV_T">#REF!</definedName>
    <definedName name="Kirk_Chip_SI_PR">#REF!</definedName>
    <definedName name="Kirk_Chip_SI_VV_T">#REF!</definedName>
    <definedName name="Kirk_Chip_Total_Alloc_Cost">#REF!</definedName>
    <definedName name="Kirk_Chip_TransCost_Fix">#REF!</definedName>
    <definedName name="Kirk_Chip_TransCost_Var">#REF!</definedName>
    <definedName name="Kirk_Chip_VV_Km_T">#REF!</definedName>
    <definedName name="Kirk_Chip_VV_T">#REF!</definedName>
    <definedName name="Kirk_Chip_WFS_Toll">#REF!</definedName>
    <definedName name="Kirk_ConsCDA_CRate">#REF!</definedName>
    <definedName name="Kirk_ConsCDA_Dist">#REF!</definedName>
    <definedName name="Kirk_ConsCDA_DRate">#REF!</definedName>
    <definedName name="Kirk_ConsEDA_CRate">#REF!</definedName>
    <definedName name="Kirk_ConsEDA_Dist">#REF!</definedName>
    <definedName name="Kirk_ConsEDA_DRate">#REF!</definedName>
    <definedName name="Kirk_ConsSWDA_BHIS">#REF!</definedName>
    <definedName name="Kirk_ConsSWDA_BHIW">#REF!</definedName>
    <definedName name="Kirk_ConsSWDA_Dist">#REF!</definedName>
    <definedName name="Kirk_Corn_CRate">#REF!</definedName>
    <definedName name="Kirk_Corn_Dist">#REF!</definedName>
    <definedName name="Kirk_Corn_DRate">#REF!</definedName>
    <definedName name="Kirk_EH_CRate">#REF!</definedName>
    <definedName name="Kirk_EH_Dist">#REF!</definedName>
    <definedName name="Kirk_EH_DRate">#REF!</definedName>
    <definedName name="Kirk_GMiEDA_CRate">#REF!</definedName>
    <definedName name="Kirk_GMiEDA_Dist">#REF!</definedName>
    <definedName name="Kirk_GMiEDA_DRate">#REF!</definedName>
    <definedName name="Kirk_Iroq_CRate">#REF!</definedName>
    <definedName name="Kirk_Iroq_Dist">#REF!</definedName>
    <definedName name="Kirk_Iroq_DRate">#REF!</definedName>
    <definedName name="Kirk_Niag_CRate">#REF!</definedName>
    <definedName name="Kirk_Niag_Dist">#REF!</definedName>
    <definedName name="Kirk_Niag_DRate">#REF!</definedName>
    <definedName name="Kirk_Niag_WFS_Toll">#REF!</definedName>
    <definedName name="Kirk_Phil_CRate">#REF!</definedName>
    <definedName name="Kirk_Phil_Dist">#REF!</definedName>
    <definedName name="Kirk_Phil_DRate">#REF!</definedName>
    <definedName name="Kirk_Sabr_CRate">#REF!</definedName>
    <definedName name="Kirk_Sabr_Dist">#REF!</definedName>
    <definedName name="Kirk_Sabr_DRate">#REF!</definedName>
    <definedName name="Kirk_UnionCDA_CRate">#REF!</definedName>
    <definedName name="Kirk_UnionCDA_Dist">#REF!</definedName>
    <definedName name="Kirk_UnionCDA_DRate">#REF!</definedName>
    <definedName name="Kirk_UnionSWDA_BHIS">#REF!</definedName>
    <definedName name="Kirk_UnionSWDA_BHIW">#REF!</definedName>
    <definedName name="Kirk_UnionSWDA_Dist">#REF!</definedName>
    <definedName name="Kirkland_VV_Annual">#REF!</definedName>
    <definedName name="kk">#REF!</definedName>
    <definedName name="KPUC_Elig_FV_B">#REF!</definedName>
    <definedName name="KPUC_Elig_FV_T">#REF!</definedName>
    <definedName name="KPUC_Elig_VV_T">#REF!</definedName>
    <definedName name="LAcadie_VV_Annual">#REF!</definedName>
    <definedName name="Land_Rts_Depr_Trans">#REF!</definedName>
    <definedName name="Land_Rts_Util_Meter">#REF!</definedName>
    <definedName name="Land_Util_Meter">#REF!</definedName>
    <definedName name="Landmark_VV_Annual">#REF!</definedName>
    <definedName name="Lanoraie_VV_Annual">#REF!</definedName>
    <definedName name="Large_Corp_Tax">#REF!</definedName>
    <definedName name="LAssomption_VV_Annual">#REF!</definedName>
    <definedName name="Last_QRAM">#REF!</definedName>
    <definedName name="Last_QRAM_Date">#REF!</definedName>
    <definedName name="Lavatrie_VV_Annual">#REF!</definedName>
    <definedName name="leap_feb">29</definedName>
    <definedName name="leap_year">366</definedName>
    <definedName name="Lfeb">#REF!</definedName>
    <definedName name="li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eb">#REF!</definedName>
    <definedName name="Lieb_Chip_CRate">#REF!</definedName>
    <definedName name="Lieb_Chip_Dist">#REF!</definedName>
    <definedName name="Lieb_Chip_DRate">#REF!</definedName>
    <definedName name="Lieb_Corn_CRate">#REF!</definedName>
    <definedName name="Lieb_Corn_Dist">#REF!</definedName>
    <definedName name="Lieb_Corn_DRate">#REF!</definedName>
    <definedName name="Lieb_EH_CRate">#REF!</definedName>
    <definedName name="Lieb_EH_Dist">#REF!</definedName>
    <definedName name="Lieb_EH_DRate">#REF!</definedName>
    <definedName name="Lieb_Emer_CRate">#REF!</definedName>
    <definedName name="Lieb_Emer_Dist">#REF!</definedName>
    <definedName name="Lieb_Emer_DRate">#REF!</definedName>
    <definedName name="Lieb_EZ_CRate">#REF!</definedName>
    <definedName name="Lieb_EZ_Dist">#REF!</definedName>
    <definedName name="Lieb_EZ_DRate">#REF!</definedName>
    <definedName name="Lieb_FS_Comm_Rate">#REF!</definedName>
    <definedName name="Lieb_FS_Dem_Rate">#REF!</definedName>
    <definedName name="Lieb_Iroq_CRate">#REF!</definedName>
    <definedName name="Lieb_Iroq_Dist">#REF!</definedName>
    <definedName name="Lieb_Iroq_DRate">#REF!</definedName>
    <definedName name="Lieb_MZ_CRate">#REF!</definedName>
    <definedName name="Lieb_MZ_Dist">#REF!</definedName>
    <definedName name="Lieb_MZ_DRate">#REF!</definedName>
    <definedName name="Lieb_Napi_CRate">#REF!</definedName>
    <definedName name="Lieb_Napi_Dist">#REF!</definedName>
    <definedName name="Lieb_Napi_DRate">#REF!</definedName>
    <definedName name="Lieb_Niag_CRate">#REF!</definedName>
    <definedName name="Lieb_Niag_Dist">#REF!</definedName>
    <definedName name="Lieb_Niag_DRate">#REF!</definedName>
    <definedName name="Lieb_NZ_CRate">#REF!</definedName>
    <definedName name="Lieb_NZ_Dist">#REF!</definedName>
    <definedName name="Lieb_NZ_DRate">#REF!</definedName>
    <definedName name="Lieb_Phil_CRate">#REF!</definedName>
    <definedName name="Lieb_Phil_Dist">#REF!</definedName>
    <definedName name="Lieb_Phil_DRate">#REF!</definedName>
    <definedName name="Lieb_Sabr_CRate">#REF!</definedName>
    <definedName name="Lieb_Sabr_Dist">#REF!</definedName>
    <definedName name="Lieb_Sabr_DRate">#REF!</definedName>
    <definedName name="Lieb_StCl_CRate">#REF!</definedName>
    <definedName name="Lieb_StCl_Dist">#REF!</definedName>
    <definedName name="Lieb_StCl_DRate">#REF!</definedName>
    <definedName name="Lieb_Total_Alloc_Cost">#REF!</definedName>
    <definedName name="Lieb_TransCost_Fix">#REF!</definedName>
    <definedName name="Lieb_TransCost_Var">#REF!</definedName>
    <definedName name="Lieb_WZ_CRate">#REF!</definedName>
    <definedName name="Lieb_WZ_Dist">#REF!</definedName>
    <definedName name="Lieb_WZ_DRate">#REF!</definedName>
    <definedName name="limcount" hidden="1">3</definedName>
    <definedName name="linda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localSheetId="3" hidden="1">{#N/A,#N/A,FALSE,"PIPE-FAC";#N/A,#N/A,FALSE,"PIPE-FAC"}</definedName>
    <definedName name="Lindsay" localSheetId="4" hidden="1">{#N/A,#N/A,FALSE,"PIPE-FAC";#N/A,#N/A,FALSE,"PIPE-FAC"}</definedName>
    <definedName name="Lindsay" localSheetId="5" hidden="1">{#N/A,#N/A,FALSE,"PIPE-FAC";#N/A,#N/A,FALSE,"PIPE-FAC"}</definedName>
    <definedName name="Lindsay" hidden="1">{#N/A,#N/A,FALSE,"PIPE-FAC";#N/A,#N/A,FALSE,"PIPE-FAC"}</definedName>
    <definedName name="Load_Center_Adjust">#REF!</definedName>
    <definedName name="Local_Production">#REF!</definedName>
    <definedName name="long_month">31</definedName>
    <definedName name="Louiseville_VV_Annual">#REF!</definedName>
    <definedName name="Lowther_VV_Annual">#REF!</definedName>
    <definedName name="LT_WFS_Toll">#REF!</definedName>
    <definedName name="LTWFS_FV_Rev">#REF!</definedName>
    <definedName name="LTWFS_FVD_Rev">#REF!</definedName>
    <definedName name="LTWFS_Rate">#REF!</definedName>
    <definedName name="LTWFS_VVD_Rev">#REF!</definedName>
    <definedName name="M1_Delivery_Temp1">#REF!</definedName>
    <definedName name="M1_Delivery_Temp2">#REF!</definedName>
    <definedName name="M1_Delivery_Temp3">#REF!</definedName>
    <definedName name="M1_Temp_Storage">#REF!</definedName>
    <definedName name="M2_Delivery_Temp1">#REF!</definedName>
    <definedName name="M2_Delivery_Temp2">#REF!</definedName>
    <definedName name="M2_Delivery_Temp3">#REF!</definedName>
    <definedName name="M2_Temp_Storage">#REF!</definedName>
    <definedName name="M4_M5_Days_Use_Discount_Tier1">#REF!</definedName>
    <definedName name="M4_M5_Days_Use_Discount_Tier2">#REF!</definedName>
    <definedName name="m59m59">#REF!</definedName>
    <definedName name="MacGregor_VV_Annual">#REF!</definedName>
    <definedName name="Madill_VV_Annual">#REF!</definedName>
    <definedName name="Man_Dem">#REF!</definedName>
    <definedName name="Man_FS_Comm">#REF!</definedName>
    <definedName name="Man_FS_Comm_Rate">#REF!</definedName>
    <definedName name="Man_FS_Dem">#REF!</definedName>
    <definedName name="Man_FS_Dem_Rate">#REF!</definedName>
    <definedName name="ManRate">#REF!</definedName>
    <definedName name="MarAOS">#REF!</definedName>
    <definedName name="MarHV">#REF!</definedName>
    <definedName name="Marten_VV_Annual">#REF!</definedName>
    <definedName name="Mascouche_VV_Annual">#REF!</definedName>
    <definedName name="Matheson_VV_Annual">#REF!</definedName>
    <definedName name="Mattice_VV_Annual">#REF!</definedName>
    <definedName name="MAV_Delivery_M4_Firm">#REF!</definedName>
    <definedName name="MAV_Delivery_M4M5_Int">#REF!</definedName>
    <definedName name="MAV_GasSupply_M4M5">#REF!</definedName>
    <definedName name="MayAOS">#REF!</definedName>
    <definedName name="MayHV">#REF!</definedName>
    <definedName name="Meter_Del_Press">#REF!</definedName>
    <definedName name="Meter_Diversion">#REF!</definedName>
    <definedName name="Meter_Factor_Misc_Rev">#REF!</definedName>
    <definedName name="Meter_Gas_Exch">#REF!</definedName>
    <definedName name="Meter_Gross_Rev_Req">#REF!</definedName>
    <definedName name="Meter_IS">#REF!</definedName>
    <definedName name="Meter_Meter">#REF!</definedName>
    <definedName name="Meter_Misc_Credit">#REF!</definedName>
    <definedName name="Meter_Net_Rev_Req">#REF!</definedName>
    <definedName name="Meter_PS">#REF!</definedName>
    <definedName name="Meter_STS">#REF!</definedName>
    <definedName name="Meter_TWS">#REF!</definedName>
    <definedName name="Metering">#REF!</definedName>
    <definedName name="MeterList">#REF!</definedName>
    <definedName name="metricthree" localSheetId="3" hidden="1">{#N/A,#N/A,FALSE,"PIPE-FAC";#N/A,#N/A,FALSE,"PIPE-FAC"}</definedName>
    <definedName name="metricthree" localSheetId="4" hidden="1">{#N/A,#N/A,FALSE,"PIPE-FAC";#N/A,#N/A,FALSE,"PIPE-FAC"}</definedName>
    <definedName name="metricthree" localSheetId="5" hidden="1">{#N/A,#N/A,FALSE,"PIPE-FAC";#N/A,#N/A,FALSE,"PIPE-FAC"}</definedName>
    <definedName name="metricthree" hidden="1">{#N/A,#N/A,FALSE,"PIPE-FAC";#N/A,#N/A,FALSE,"PIPE-FAC"}</definedName>
    <definedName name="metricthree3" localSheetId="3" hidden="1">{#N/A,#N/A,FALSE,"PIPE-FAC";#N/A,#N/A,FALSE,"PIPE-FAC"}</definedName>
    <definedName name="metricthree3" localSheetId="4" hidden="1">{#N/A,#N/A,FALSE,"PIPE-FAC";#N/A,#N/A,FALSE,"PIPE-FAC"}</definedName>
    <definedName name="metricthree3" localSheetId="5" hidden="1">{#N/A,#N/A,FALSE,"PIPE-FAC";#N/A,#N/A,FALSE,"PIPE-FAC"}</definedName>
    <definedName name="metricthree3" hidden="1">{#N/A,#N/A,FALSE,"PIPE-FAC";#N/A,#N/A,FALSE,"PIPE-FAC"}</definedName>
    <definedName name="MEWarning" hidden="1">1</definedName>
    <definedName name="Miniota_VV_Annual">#REF!</definedName>
    <definedName name="Mirabel_VV_Annual">#REF!</definedName>
    <definedName name="Misc_Factor_Misc_Rev">#REF!</definedName>
    <definedName name="Misc_Rev">#REF!</definedName>
    <definedName name="Monthly_Charge_6Nations">#REF!</definedName>
    <definedName name="Monthly_Charge_M1">#REF!</definedName>
    <definedName name="Monthly_Charge_M1_Bill32">#REF!</definedName>
    <definedName name="Monthly_Charge_M2">#REF!</definedName>
    <definedName name="Monthly_Charge_M2_Bill32">#REF!</definedName>
    <definedName name="Monthly_Charge_M4_Bill32">#REF!</definedName>
    <definedName name="Monthly_Charge_M5">#REF!</definedName>
    <definedName name="Monthly_Charge_M5_Bill32">#REF!</definedName>
    <definedName name="Monthly_Charge_NRG">#REF!</definedName>
    <definedName name="Monthly_Charge_R01">#REF!</definedName>
    <definedName name="Monthly_Charge_R01_Bill32">#REF!</definedName>
    <definedName name="Monthly_Charge_R10">#REF!</definedName>
    <definedName name="Monthly_Charge_R10_Bill32">#REF!</definedName>
    <definedName name="Monthly_Charge_R100">#REF!</definedName>
    <definedName name="Monthly_Charge_R100_Bill32">#REF!</definedName>
    <definedName name="Monthly_Charge_R20">#REF!</definedName>
    <definedName name="Monthly_Charge_R20_Bill32">#REF!</definedName>
    <definedName name="Monthly_Charge_R25">#REF!</definedName>
    <definedName name="Monthly_Charge_T1">#REF!</definedName>
    <definedName name="Monthly_Charge_T1_Bill32">#REF!</definedName>
    <definedName name="Monthly_Charge_T2">#REF!</definedName>
    <definedName name="Monthly_Charge_T2_Bill32">#REF!</definedName>
    <definedName name="Monthly_Charge_T3">#REF!</definedName>
    <definedName name="Monthly_Transport_R100">#REF!</definedName>
    <definedName name="Monthly_Transport_R20">#REF!</definedName>
    <definedName name="Monthly_Transport_R25">#REF!</definedName>
    <definedName name="Moonbeam_VV_Annual">#REF!</definedName>
    <definedName name="Moosomin_VV_Annual">#REF!</definedName>
    <definedName name="Mun_Tax_Fix_Trans">#REF!</definedName>
    <definedName name="Mun_Tax_Meter">#REF!</definedName>
    <definedName name="Mun_Tax_Trans_First">#REF!</definedName>
    <definedName name="Mun_Taxes">#REF!</definedName>
    <definedName name="Muskoka_VV_Annual">#REF!</definedName>
    <definedName name="MZ">#REF!</definedName>
    <definedName name="MZ_Ave_FR">#REF!</definedName>
    <definedName name="Mz_Centra_FV_T">#REF!</definedName>
    <definedName name="Mz_Centra_PR">#REF!</definedName>
    <definedName name="Mz_Centra_VV_T">#REF!</definedName>
    <definedName name="Mz_CentraHold_FV_T">#REF!</definedName>
    <definedName name="Mz_CentraHold_PR">#REF!</definedName>
    <definedName name="Mz_CentraHold_VV_T">#REF!</definedName>
    <definedName name="Mz_F_FST">#REF!</definedName>
    <definedName name="Mz_FS_Comm_Rate">#REF!</definedName>
    <definedName name="Mz_FS_Dem_Rate">#REF!</definedName>
    <definedName name="Mz_FV_B">#REF!</definedName>
    <definedName name="Mz_FV_Km_B">#REF!</definedName>
    <definedName name="Mz_FV_Km_T">#REF!</definedName>
    <definedName name="Mz_FV_T">#REF!</definedName>
    <definedName name="MZ_GlAustin_FV_T">#REF!</definedName>
    <definedName name="MZ_GlAustin_PR">#REF!</definedName>
    <definedName name="MZ_GlAustin_VV_T">#REF!</definedName>
    <definedName name="Mz_IS1_Rate">#REF!</definedName>
    <definedName name="Mz_IS2_Rate">#REF!</definedName>
    <definedName name="Mz_PS_Toll">#REF!</definedName>
    <definedName name="Mz_Total_Alloc_Cost">#REF!</definedName>
    <definedName name="Mz_TransCost_Fix">#REF!</definedName>
    <definedName name="Mz_TransCost_Var">#REF!</definedName>
    <definedName name="Mz_TWS_Toll">#REF!</definedName>
    <definedName name="Mz_V_FST">#REF!</definedName>
    <definedName name="Mz_VV_B">#REF!</definedName>
    <definedName name="Mz_VV_Km_B">#REF!</definedName>
    <definedName name="Mz_VV_Km_T">#REF!</definedName>
    <definedName name="Mz_VV_T">#REF!</definedName>
    <definedName name="Mz_WFS_Toll">#REF!</definedName>
    <definedName name="N.Bay_By.Pass_Perc">#REF!</definedName>
    <definedName name="N.Bay_By.Pass_Test">#REF!</definedName>
    <definedName name="N.Bay_Main_Test">#REF!</definedName>
    <definedName name="N.Bay_Mainline">#REF!</definedName>
    <definedName name="N.Bay_Short_Test">#REF!</definedName>
    <definedName name="N.Bay_Shortcut">#REF!</definedName>
    <definedName name="N_ABCT">#REF!</definedName>
    <definedName name="N_BTCONT">#REF!</definedName>
    <definedName name="N_BTREG">#REF!</definedName>
    <definedName name="Nap_Win_FV_Km_B">#REF!</definedName>
    <definedName name="Nap_Win_FV_Km_T">#REF!</definedName>
    <definedName name="Nap_Win_VV_Km_B">#REF!</definedName>
    <definedName name="Nap_Win_VV_Km_T">#REF!</definedName>
    <definedName name="Napi">#REF!</definedName>
    <definedName name="Napi_Chevron_FV_T">#REF!</definedName>
    <definedName name="Napi_Chevron_PR">#REF!</definedName>
    <definedName name="Napi_Chevron_VV_T">#REF!</definedName>
    <definedName name="Napi_Coral_FV_T">#REF!</definedName>
    <definedName name="Napi_Coral_PR">#REF!</definedName>
    <definedName name="Napi_Coral_VV_T">#REF!</definedName>
    <definedName name="Napi_FS_Comm_Rate">#REF!</definedName>
    <definedName name="Napi_FS_Dem_Rate">#REF!</definedName>
    <definedName name="Napi_FSC_PR">#REF!</definedName>
    <definedName name="Napi_FV_B">#REF!</definedName>
    <definedName name="Napi_FV_Km_T">#REF!</definedName>
    <definedName name="Napi_FV_T">#REF!</definedName>
    <definedName name="Napi_Georg_FV_T">#REF!</definedName>
    <definedName name="Napi_Georg_PR">#REF!</definedName>
    <definedName name="Napi_Georg_VV_T">#REF!</definedName>
    <definedName name="Napi_NBS_FV_Km_B">#REF!</definedName>
    <definedName name="Napi_NBS_FV_Km_T">#REF!</definedName>
    <definedName name="Napi_NBS_VV_Km_B">#REF!</definedName>
    <definedName name="Napi_NBS_VV_Km_T">#REF!</definedName>
    <definedName name="Napi_NYSEG_FV_T">#REF!</definedName>
    <definedName name="Napi_NYSEG_PR">#REF!</definedName>
    <definedName name="Napi_NYSEG_VV_T">#REF!</definedName>
    <definedName name="Napi_Progas_FV_T">#REF!</definedName>
    <definedName name="Napi_Progas_VV_T">#REF!</definedName>
    <definedName name="Napi_Sara_PR">#REF!</definedName>
    <definedName name="Napi_Saran_FV_T">#REF!</definedName>
    <definedName name="Napi_Saran_VV_T">#REF!</definedName>
    <definedName name="Napi_Shell_FV_T">#REF!</definedName>
    <definedName name="Napi_Shell_VV_T">#REF!</definedName>
    <definedName name="Napi_TB_FV_B">#REF!</definedName>
    <definedName name="Napi_TB_FV_Km_B">#REF!</definedName>
    <definedName name="Napi_TB_FV_Km_T">#REF!</definedName>
    <definedName name="Napi_TB_FV_T">#REF!</definedName>
    <definedName name="Napi_TB_VV_B">#REF!</definedName>
    <definedName name="Napi_TB_VV_Km_B">#REF!</definedName>
    <definedName name="Napi_TB_VV_Km_T">#REF!</definedName>
    <definedName name="Napi_TB_VV_T">#REF!</definedName>
    <definedName name="Napi_Total_Alloc_Cost">#REF!</definedName>
    <definedName name="Napi_TransCost_Fix">#REF!</definedName>
    <definedName name="Napi_TransCost_Var">#REF!</definedName>
    <definedName name="Napi_UN_FV_B">#REF!</definedName>
    <definedName name="Napi_UN_FV_Km_B">#REF!</definedName>
    <definedName name="Napi_UN_FV_Km_T">#REF!</definedName>
    <definedName name="Napi_UN_FV_T">#REF!</definedName>
    <definedName name="Napi_UN_VV_B">#REF!</definedName>
    <definedName name="Napi_UN_VV_Km_B">#REF!</definedName>
    <definedName name="Napi_UN_VV_Km_T">#REF!</definedName>
    <definedName name="Napi_UN_VV_T">#REF!</definedName>
    <definedName name="Napi_VV_Annual">#REF!</definedName>
    <definedName name="Napi_VV_B">#REF!</definedName>
    <definedName name="Napi_VV_Km_T">#REF!</definedName>
    <definedName name="Napi_VV_T">#REF!</definedName>
    <definedName name="Napi_WFS_Toll">#REF!</definedName>
    <definedName name="Napier_Dem">#REF!</definedName>
    <definedName name="Napierville">#REF!</definedName>
    <definedName name="NBay_Power_VV_Annual">#REF!</definedName>
    <definedName name="NBS_Corn_FV_B">#REF!</definedName>
    <definedName name="NBS_Corn_FV_T">#REF!</definedName>
    <definedName name="NBS_Corn_VV_B">#REF!</definedName>
    <definedName name="NBS_Corn_VV_T">#REF!</definedName>
    <definedName name="NBS_EHeref_FV_B">#REF!</definedName>
    <definedName name="NBS_EHeref_FV_T">#REF!</definedName>
    <definedName name="NBS_EHeref_VV_B">#REF!</definedName>
    <definedName name="NBS_EHeref_VV_T">#REF!</definedName>
    <definedName name="NBS_Ez_FV_B">#REF!</definedName>
    <definedName name="NBS_Ez_FV_T">#REF!</definedName>
    <definedName name="NBS_Ez_VV_B">#REF!</definedName>
    <definedName name="NBS_Ez_VV_T">#REF!</definedName>
    <definedName name="NBS_FV_B">#REF!</definedName>
    <definedName name="NBS_Iroq_FV_B">#REF!</definedName>
    <definedName name="NBS_Iroq_FV_T">#REF!</definedName>
    <definedName name="NBS_Iroq_VV_B">#REF!</definedName>
    <definedName name="NBS_Iroq_VV_T">#REF!</definedName>
    <definedName name="NBS_Napi_FV_B">#REF!</definedName>
    <definedName name="NBS_Napi_FV_T">#REF!</definedName>
    <definedName name="NBS_Napi_VV_B">#REF!</definedName>
    <definedName name="NBS_Napi_VV_T">#REF!</definedName>
    <definedName name="NBS_Phil_FV_B">#REF!</definedName>
    <definedName name="NBS_Phil_FV_T">#REF!</definedName>
    <definedName name="NBS_Phil_VV_B">#REF!</definedName>
    <definedName name="NBS_Phil_VV_T">#REF!</definedName>
    <definedName name="NBS_Sabr_FV_B">#REF!</definedName>
    <definedName name="NBS_Sabr_FV_T">#REF!</definedName>
    <definedName name="NBS_Sabr_Var_Test">#REF!</definedName>
    <definedName name="NBS_Sabr_VV_B">#REF!</definedName>
    <definedName name="NBS_Sabr_VV_T">#REF!</definedName>
    <definedName name="NBS_Steel_Phil_FV_B">#REF!</definedName>
    <definedName name="NBS_Steel_Phil_FV_T">#REF!</definedName>
    <definedName name="NBS_Steel_Phil_VV_B">#REF!</definedName>
    <definedName name="NBS_Steel_Phil_VV_T">#REF!</definedName>
    <definedName name="NBSC_BY_JanOct">#REF!</definedName>
    <definedName name="NEB_911R0">#REF!</definedName>
    <definedName name="Neepawa_VV_Annual">#REF!</definedName>
    <definedName name="NETFLOW">#REF!</definedName>
    <definedName name="New_QRAM">#REF!</definedName>
    <definedName name="New_QRAM_Date">#REF!</definedName>
    <definedName name="NewLisk_VV_Annual">#REF!</definedName>
    <definedName name="Niag">#REF!</definedName>
    <definedName name="Niag_Altresco_FV_T">#REF!</definedName>
    <definedName name="Niag_Altresco_PR">#REF!</definedName>
    <definedName name="Niag_Altresco_VV_T">#REF!</definedName>
    <definedName name="Niag_Amoco_FV_T">#REF!</definedName>
    <definedName name="Niag_Amoco_PR">#REF!</definedName>
    <definedName name="Niag_Amoco_VV_T">#REF!</definedName>
    <definedName name="Niag_Atcor_FV_T">#REF!</definedName>
    <definedName name="Niag_Atcor_VV_T">#REF!</definedName>
    <definedName name="Niag_Canada_FV_T">#REF!</definedName>
    <definedName name="Niag_Canada_PR">#REF!</definedName>
    <definedName name="Niag_Canada_VV_T">#REF!</definedName>
    <definedName name="Niag_Canstate_PR">#REF!</definedName>
    <definedName name="Niag_Canstates_FV_T">#REF!</definedName>
    <definedName name="Niag_Canstates_VV_T">#REF!</definedName>
    <definedName name="Niag_CentEDA_CRate">#REF!</definedName>
    <definedName name="Niag_CentEDA_Dist">#REF!</definedName>
    <definedName name="Niag_CentEDA_DRate">#REF!</definedName>
    <definedName name="Niag_Chip_CRate">#REF!</definedName>
    <definedName name="Niag_Chip_Dist">#REF!</definedName>
    <definedName name="Niag_Chip_DRate">#REF!</definedName>
    <definedName name="Niag_Cimar_PR">#REF!</definedName>
    <definedName name="Niag_Cimm_FV_T">#REF!</definedName>
    <definedName name="Niag_Cimm_VV_T">#REF!</definedName>
    <definedName name="Niag_Coastal_FV_T">#REF!</definedName>
    <definedName name="Niag_Coastal_PR">#REF!</definedName>
    <definedName name="Niag_Coastal_VV_T">#REF!</definedName>
    <definedName name="Niag_ConsCDA_CRate">#REF!</definedName>
    <definedName name="Niag_ConsCDA_Dist">#REF!</definedName>
    <definedName name="Niag_ConsCDA_DRate">#REF!</definedName>
    <definedName name="Niag_ConsEDA_CRate">#REF!</definedName>
    <definedName name="Niag_ConsEDA_Dist">#REF!</definedName>
    <definedName name="Niag_ConsEDA_DRate">#REF!</definedName>
    <definedName name="Niag_ConsSWDA_BHIS">#REF!</definedName>
    <definedName name="Niag_ConsSWDA_BHIW">#REF!</definedName>
    <definedName name="Niag_ConsSWDA_Dist">#REF!</definedName>
    <definedName name="Niag_Cont_FV_T">#REF!</definedName>
    <definedName name="Niag_Cont_VV_T">#REF!</definedName>
    <definedName name="Niag_Coral_FV_T">#REF!</definedName>
    <definedName name="Niag_Coral_PR">#REF!</definedName>
    <definedName name="Niag_Coral_VV_T">#REF!</definedName>
    <definedName name="Niag_Corn_CRate">#REF!</definedName>
    <definedName name="Niag_Corn_Dist">#REF!</definedName>
    <definedName name="Niag_Corn_DRate">#REF!</definedName>
    <definedName name="Niag_CR_FV_T">#REF!</definedName>
    <definedName name="Niag_CR_VV_B">#REF!</definedName>
    <definedName name="Niag_CR_VV_T">#REF!</definedName>
    <definedName name="Niag_Czar_FV_T">#REF!</definedName>
    <definedName name="Niag_Czar_PR">#REF!</definedName>
    <definedName name="Niag_Czar_VV_T">#REF!</definedName>
    <definedName name="Niag_Dem">#REF!</definedName>
    <definedName name="Niag_Duke_FV_T">#REF!</definedName>
    <definedName name="Niag_Duke_PR">#REF!</definedName>
    <definedName name="Niag_Duke_VV_T">#REF!</definedName>
    <definedName name="Niag_ECR_FV_T">#REF!</definedName>
    <definedName name="Niag_ECR_VV_B">#REF!</definedName>
    <definedName name="Niag_ECR_VV_T">#REF!</definedName>
    <definedName name="Niag_EH_CRate">#REF!</definedName>
    <definedName name="Niag_EH_Dist">#REF!</definedName>
    <definedName name="Niag_EH_DRate">#REF!</definedName>
    <definedName name="Niag_Encogen_FV_T">#REF!</definedName>
    <definedName name="Niag_Encogen_PR">#REF!</definedName>
    <definedName name="Niag_Encogen_VV_T">#REF!</definedName>
    <definedName name="Niag_Energy_FV_T">#REF!</definedName>
    <definedName name="Niag_Energy_PR">#REF!</definedName>
    <definedName name="Niag_Energy_VV_T">#REF!</definedName>
    <definedName name="Niag_Engage_FV_T">#REF!</definedName>
    <definedName name="Niag_Engage_VV_T">#REF!</definedName>
    <definedName name="Niag_Enron_FV_T">#REF!</definedName>
    <definedName name="Niag_Enron_PR">#REF!</definedName>
    <definedName name="Niag_Enron_VV_T">#REF!</definedName>
    <definedName name="Niag_Esso_FV_T">#REF!</definedName>
    <definedName name="Niag_Esso_PR">#REF!</definedName>
    <definedName name="Niag_Esso_VV_T">#REF!</definedName>
    <definedName name="Niag_F_FST">#REF!</definedName>
    <definedName name="Niag_FS_Comm_Rate">#REF!</definedName>
    <definedName name="Niag_FS_Dem_Rate">#REF!</definedName>
    <definedName name="Niag_Fulton_FV_T">#REF!</definedName>
    <definedName name="Niag_Fulton_PR">#REF!</definedName>
    <definedName name="Niag_Fulton_VV_T">#REF!</definedName>
    <definedName name="Niag_FV_B">#REF!</definedName>
    <definedName name="Niag_FV_Km_B">#REF!</definedName>
    <definedName name="Niag_FV_Km_T">#REF!</definedName>
    <definedName name="Niag_FV_T">#REF!</definedName>
    <definedName name="Niag_Gard_PR">#REF!</definedName>
    <definedName name="Niag_GMiEDA_CRate">#REF!</definedName>
    <definedName name="Niag_GMiEDA_Dist">#REF!</definedName>
    <definedName name="Niag_GMiEDA_DRate">#REF!</definedName>
    <definedName name="Niag_Gypsum_PR">#REF!</definedName>
    <definedName name="Niag_Husky_FV_T">#REF!</definedName>
    <definedName name="Niag_Husky_PR">#REF!</definedName>
    <definedName name="Niag_Husky_VV_T">#REF!</definedName>
    <definedName name="Niag_Indeck_FV_T">#REF!</definedName>
    <definedName name="Niag_Indeck_PR">#REF!</definedName>
    <definedName name="Niag_Indeck_VV_T">#REF!</definedName>
    <definedName name="Niag_Inver_FV_T">#REF!</definedName>
    <definedName name="Niag_Inver_PR">#REF!</definedName>
    <definedName name="Niag_Inver_VV_T">#REF!</definedName>
    <definedName name="Niag_Iroq_CRate">#REF!</definedName>
    <definedName name="Niag_Iroq_Dist">#REF!</definedName>
    <definedName name="Niag_Iroq_DRate">#REF!</definedName>
    <definedName name="Niag_Jord_PR">#REF!</definedName>
    <definedName name="Niag_Jordan_FV_T">#REF!</definedName>
    <definedName name="Niag_Jordan_VV_T">#REF!</definedName>
    <definedName name="Niag_Kann_FV_T">#REF!</definedName>
    <definedName name="Niag_Kann_PR">#REF!</definedName>
    <definedName name="Niag_Kann_VV_T">#REF!</definedName>
    <definedName name="Niag_KCS_FV_T">#REF!</definedName>
    <definedName name="Niag_KCS_PR">#REF!</definedName>
    <definedName name="Niag_KCS_VV_T">#REF!</definedName>
    <definedName name="Niag_L_C_PR">#REF!</definedName>
    <definedName name="Niag_Newport_FV_T">#REF!</definedName>
    <definedName name="Niag_Newport_PR">#REF!</definedName>
    <definedName name="Niag_NewPort_VV_T">#REF!</definedName>
    <definedName name="Niag_Norcen_PR">#REF!</definedName>
    <definedName name="Niag_North_PR">#REF!</definedName>
    <definedName name="Niag_Numac_FV_T">#REF!</definedName>
    <definedName name="Niag_Numac_PR">#REF!</definedName>
    <definedName name="Niag_Numac_VV_T">#REF!</definedName>
    <definedName name="Niag_Nutrite_FV_T">#REF!</definedName>
    <definedName name="Niag_Nutrite_VV_T">#REF!</definedName>
    <definedName name="Niag_NYSEG_FV_T">#REF!</definedName>
    <definedName name="Niag_NYSEG_PR">#REF!</definedName>
    <definedName name="Niag_NYSEG_VV_T">#REF!</definedName>
    <definedName name="Niag_Orbit_FV_T">#REF!</definedName>
    <definedName name="Niag_Orbit_PR">#REF!</definedName>
    <definedName name="Niag_Orbit_VV_T">#REF!</definedName>
    <definedName name="Niag_PChrg">#REF!</definedName>
    <definedName name="Niag_PGE_FV_T">#REF!</definedName>
    <definedName name="Niag_PGE_VV_T">#REF!</definedName>
    <definedName name="Niag_Phil_CRate">#REF!</definedName>
    <definedName name="Niag_Phil_Dist">#REF!</definedName>
    <definedName name="Niag_Phil_DRate">#REF!</definedName>
    <definedName name="Niag_Pioneer_FV_T">#REF!</definedName>
    <definedName name="Niag_Pioneer_PR">#REF!</definedName>
    <definedName name="Niag_Pioneer_VV_T">#REF!</definedName>
    <definedName name="Niag_Pitts_FV_T">#REF!</definedName>
    <definedName name="Niag_Pitts_PR">#REF!</definedName>
    <definedName name="Niag_Pitts_VV_T">#REF!</definedName>
    <definedName name="Niag_Pressure_Chg">#REF!</definedName>
    <definedName name="Niag_Progas_FV_T">#REF!</definedName>
    <definedName name="Niag_ProGas_PR">#REF!</definedName>
    <definedName name="Niag_Progas_VV_T">#REF!</definedName>
    <definedName name="Niag_Ranch_FV_T">#REF!</definedName>
    <definedName name="Niag_Ranch_PR">#REF!</definedName>
    <definedName name="Niag_Ranch_VV_T">#REF!</definedName>
    <definedName name="Niag_Rang_FV_T">#REF!</definedName>
    <definedName name="Niag_Rang_PR">#REF!</definedName>
    <definedName name="Niag_Rang_VV_T">#REF!</definedName>
    <definedName name="Niag_Regil_FV_T">#REF!</definedName>
    <definedName name="Niag_Regil_PR">#REF!</definedName>
    <definedName name="Niag_Regil_VV_T">#REF!</definedName>
    <definedName name="Niag_Renais_FV_T">#REF!</definedName>
    <definedName name="Niag_Renais_VV_T">#REF!</definedName>
    <definedName name="Niag_Renn_PR">#REF!</definedName>
    <definedName name="Niag_Sabr_CRate">#REF!</definedName>
    <definedName name="Niag_Sabr_Dist">#REF!</definedName>
    <definedName name="Niag_Sabr_DRate">#REF!</definedName>
    <definedName name="Niag_Shell_FV_T">#REF!</definedName>
    <definedName name="Niag_Shell_PR">#REF!</definedName>
    <definedName name="Niag_Shell_VV_T">#REF!</definedName>
    <definedName name="Niag_STFT_Comm_Rate">#REF!</definedName>
    <definedName name="Niag_STFT_Dem_Rate">#REF!</definedName>
    <definedName name="Niag_Tarra_FV_T">#REF!</definedName>
    <definedName name="Niag_Tarra_PR">#REF!</definedName>
    <definedName name="Niag_Tarra_VV_T">#REF!</definedName>
    <definedName name="Niag_TB_FV_B">#REF!</definedName>
    <definedName name="Niag_TB_FV_Km_B">#REF!</definedName>
    <definedName name="Niag_TB_FV_Km_T">#REF!</definedName>
    <definedName name="Niag_TB_FV_T">#REF!</definedName>
    <definedName name="Niag_TB_VV_B">#REF!</definedName>
    <definedName name="Niag_TB_VV_Km_B">#REF!</definedName>
    <definedName name="Niag_TB_VV_Km_T">#REF!</definedName>
    <definedName name="Niag_TB_VV_T">#REF!</definedName>
    <definedName name="Niag_TCGS_FV_T">#REF!</definedName>
    <definedName name="Niag_TCGS_PR">#REF!</definedName>
    <definedName name="Niag_TCGS_VV_T">#REF!</definedName>
    <definedName name="Niag_Total_Alloc_Cost">#REF!</definedName>
    <definedName name="Niag_TransCost_Fix">#REF!</definedName>
    <definedName name="Niag_TransCost_Var">#REF!</definedName>
    <definedName name="Niag_Ulster_FV_T">#REF!</definedName>
    <definedName name="Niag_Ulster_PR">#REF!</definedName>
    <definedName name="Niag_Ulster_VV_T">#REF!</definedName>
    <definedName name="Niag_UN_FV_B">#REF!</definedName>
    <definedName name="Niag_UN_FV_Km_B">#REF!</definedName>
    <definedName name="Niag_UN_FV_Km_T">#REF!</definedName>
    <definedName name="Niag_UN_FV_T">#REF!</definedName>
    <definedName name="Niag_UN_VV_B">#REF!</definedName>
    <definedName name="Niag_UN_VV_Km_B">#REF!</definedName>
    <definedName name="Niag_UN_VV_Km_T">#REF!</definedName>
    <definedName name="Niag_UN_VV_T">#REF!</definedName>
    <definedName name="Niag_UnionCDA_BHIS">#REF!</definedName>
    <definedName name="Niag_UnionCDA_BHIW">#REF!</definedName>
    <definedName name="Niag_UnionCDA_Dist">#REF!</definedName>
    <definedName name="Niag_UnionSWDA_BHIS">#REF!</definedName>
    <definedName name="Niag_UnionSWDA_BHIW">#REF!</definedName>
    <definedName name="Niag_UnionSWDA_Dist">#REF!</definedName>
    <definedName name="Niag_USGyp_FV_T">#REF!</definedName>
    <definedName name="Niag_USGyp_VV_T">#REF!</definedName>
    <definedName name="Niag_V_FST">#REF!</definedName>
    <definedName name="Niag_Vector_FV_T">#REF!</definedName>
    <definedName name="Niag_Vector_PR">#REF!</definedName>
    <definedName name="Niag_Vector_VV_T">#REF!</definedName>
    <definedName name="Niag_VV_B">#REF!</definedName>
    <definedName name="Niag_VV_Km_B">#REF!</definedName>
    <definedName name="Niag_VV_Km_T">#REF!</definedName>
    <definedName name="Niag_VV_T">#REF!</definedName>
    <definedName name="Niag_Wain_FV_T">#REF!</definedName>
    <definedName name="Niag_Wain_PR">#REF!</definedName>
    <definedName name="Niag_Wain_VV_T">#REF!</definedName>
    <definedName name="Niag_Wasc_FV_T">#REF!</definedName>
    <definedName name="Niag_Wasc_VV_T">#REF!</definedName>
    <definedName name="Niag_Wascana_FV_T">#REF!</definedName>
    <definedName name="Niag_Wascana_VV_T">#REF!</definedName>
    <definedName name="Niag_WFS_Toll">#REF!</definedName>
    <definedName name="Niag_WGML_PR">#REF!</definedName>
    <definedName name="NiagaraFalls">#REF!</definedName>
    <definedName name="Nipigon_VV_Annual">#REF!</definedName>
    <definedName name="NipiPow_VV_Annual">#REF!</definedName>
    <definedName name="NipPower_AnnualAvg">#REF!</definedName>
    <definedName name="NipPower_WDA_Total">#REF!</definedName>
    <definedName name="NipPower_WinterAvg">#REF!</definedName>
    <definedName name="Niverville_VV_Annual">#REF!</definedName>
    <definedName name="NO" hidden="1">#REF!</definedName>
    <definedName name="NorABCSupply">#REF!</definedName>
    <definedName name="NorBT2Supply">#REF!</definedName>
    <definedName name="NorBTSupply">#REF!</definedName>
    <definedName name="NORDAWNDEM">#REF!</definedName>
    <definedName name="NorSalesRatchABCSupply">#REF!</definedName>
    <definedName name="NorSalesRatchBT2Supply">#REF!</definedName>
    <definedName name="NorSalesRatchBTSupply">#REF!</definedName>
    <definedName name="NorSalesSupply">#REF!</definedName>
    <definedName name="North_Dem">#REF!</definedName>
    <definedName name="North_Demand">#REF!</definedName>
    <definedName name="North_FS_Comm">#REF!</definedName>
    <definedName name="North_FS_Comm_Rate">#REF!</definedName>
    <definedName name="North_FS_Dem">#REF!</definedName>
    <definedName name="North_FS_Dem_Rate">#REF!</definedName>
    <definedName name="NorthRate">#REF!</definedName>
    <definedName name="NorUpstrExcess">#REF!</definedName>
    <definedName name="notes">#REF!</definedName>
    <definedName name="NovAOS">#REF!</definedName>
    <definedName name="Novar_VV_Annual">#REF!</definedName>
    <definedName name="NovHV">#REF!</definedName>
    <definedName name="NSYSCONTRACT">#REF!</definedName>
    <definedName name="NSYSHEATSEN">#REF!</definedName>
    <definedName name="NZ">#REF!</definedName>
    <definedName name="Nz_Centra_NDA_FV_B">#REF!</definedName>
    <definedName name="Nz_Centra_NDA_FV_T">#REF!</definedName>
    <definedName name="Nz_Centra_NDA_VV_B">#REF!</definedName>
    <definedName name="Nz_Centra_NDA_VV_T">#REF!</definedName>
    <definedName name="Nz_Centra_SSM_FV_B">#REF!</definedName>
    <definedName name="Nz_Centra_SSM_FV_T">#REF!</definedName>
    <definedName name="Nz_Centra_SSM_VV_B">#REF!</definedName>
    <definedName name="Nz_Centra_SSM_VV_T">#REF!</definedName>
    <definedName name="Nz_CentraNDA_PR">#REF!</definedName>
    <definedName name="Nz_CentraSSM_PR">#REF!</definedName>
    <definedName name="Nz_F_FST">#REF!</definedName>
    <definedName name="Nz_FS_Comm_Rate">#REF!</definedName>
    <definedName name="Nz_FS_Dem_Rate">#REF!</definedName>
    <definedName name="Nz_FV_B">#REF!</definedName>
    <definedName name="Nz_FV_Km_B">#REF!</definedName>
    <definedName name="Nz_FV_Km_T">#REF!</definedName>
    <definedName name="Nz_FV_T">#REF!</definedName>
    <definedName name="Nz_GMi_NDA_FV_B">#REF!</definedName>
    <definedName name="Nz_GMi_NDA_FV_T">#REF!</definedName>
    <definedName name="Nz_GMi_NDA_VV_B">#REF!</definedName>
    <definedName name="Nz_GMi_NDA_VV_T">#REF!</definedName>
    <definedName name="Nz_GMi_PR">#REF!</definedName>
    <definedName name="Nz_IS1_Rate">#REF!</definedName>
    <definedName name="Nz_IS2_Rate">#REF!</definedName>
    <definedName name="NZ_Potter_FV_T">#REF!</definedName>
    <definedName name="Nz_Potter_NDA_FV_B">#REF!</definedName>
    <definedName name="Nz_Potter_NDA_VV_B">#REF!</definedName>
    <definedName name="NZ_Potter_PR">#REF!</definedName>
    <definedName name="Nz_Potter_VV_T">#REF!</definedName>
    <definedName name="Nz_PS_Toll">#REF!</definedName>
    <definedName name="Nz_TB_FV_B">#REF!</definedName>
    <definedName name="Nz_TB_FV_Km_B">#REF!</definedName>
    <definedName name="Nz_TB_FV_Km_T">#REF!</definedName>
    <definedName name="Nz_TB_FV_T">#REF!</definedName>
    <definedName name="Nz_TB_VV_B">#REF!</definedName>
    <definedName name="Nz_TB_VV_Km_B">#REF!</definedName>
    <definedName name="Nz_TB_VV_Km_T">#REF!</definedName>
    <definedName name="Nz_TB_VV_T">#REF!</definedName>
    <definedName name="Nz_Total_Alloc_Cost">#REF!</definedName>
    <definedName name="Nz_TransCost_Fix">#REF!</definedName>
    <definedName name="Nz_TransCost_Var">#REF!</definedName>
    <definedName name="Nz_TWS_Toll">#REF!</definedName>
    <definedName name="Nz_UN_VV_B">#REF!</definedName>
    <definedName name="Nz_UN_VV_T">#REF!</definedName>
    <definedName name="Nz_V_FST">#REF!</definedName>
    <definedName name="Nz_VV_B">#REF!</definedName>
    <definedName name="Nz_VV_Km_B">#REF!</definedName>
    <definedName name="Nz_VV_Km_T">#REF!</definedName>
    <definedName name="Nz_VV_T">#REF!</definedName>
    <definedName name="NZ_WFS_Toll">#REF!</definedName>
    <definedName name="O_and_M_Fix_Trans">#REF!</definedName>
    <definedName name="O_and_M_Meter">#REF!</definedName>
    <definedName name="O_and_M_Var_Trans">#REF!</definedName>
    <definedName name="OakBluff_VV_Annual">#REF!</definedName>
    <definedName name="OctAOS">#REF!</definedName>
    <definedName name="OctHV">#REF!</definedName>
    <definedName name="Oka_VV_Annual">#REF!</definedName>
    <definedName name="Opasatika_VV_Annual">#REF!</definedName>
    <definedName name="Oper_Income_Fix_Trans">#REF!</definedName>
    <definedName name="Organization">#REF!</definedName>
    <definedName name="Orillia_South_VV_Annual">#REF!</definedName>
    <definedName name="Orillia_VV_Annual">#REF!</definedName>
    <definedName name="Pal_Workbook_GUID" hidden="1">"KKXX1CSM9RR48TYM75PJ3F3I"</definedName>
    <definedName name="paolo" localSheetId="3" hidden="1">{#N/A,#N/A,FALSE,"H3 Tab 1"}</definedName>
    <definedName name="paolo" localSheetId="4" hidden="1">{#N/A,#N/A,FALSE,"H3 Tab 1"}</definedName>
    <definedName name="paolo" localSheetId="5" hidden="1">{#N/A,#N/A,FALSE,"H3 Tab 1"}</definedName>
    <definedName name="paolo" hidden="1">{#N/A,#N/A,FALSE,"H3 Tab 1"}</definedName>
    <definedName name="Park_CentCDA_CRate">#REF!</definedName>
    <definedName name="Park_CentCDA_Dist">#REF!</definedName>
    <definedName name="Park_CentCDA_DRate">#REF!</definedName>
    <definedName name="Park_CentEDA_CRate">#REF!</definedName>
    <definedName name="Park_CentEDA_Dist">#REF!</definedName>
    <definedName name="Park_CentEDA_DRate">#REF!</definedName>
    <definedName name="Park_CentNDA_CRate">#REF!</definedName>
    <definedName name="Park_CentNDA_Dist">#REF!</definedName>
    <definedName name="Park_CentNDA_DRate">#REF!</definedName>
    <definedName name="Park_CentSSMDA_CRate">#REF!</definedName>
    <definedName name="Park_CentSSMDA_Dist">#REF!</definedName>
    <definedName name="Park_CentSSMDA_DRate">#REF!</definedName>
    <definedName name="Park_CentWDA_CRate">#REF!</definedName>
    <definedName name="Park_CentWDA_Dist">#REF!</definedName>
    <definedName name="Park_CentWDA_DRate">#REF!</definedName>
    <definedName name="Park_Chip_CRate">#REF!</definedName>
    <definedName name="Park_Chip_Dist">#REF!</definedName>
    <definedName name="Park_Chip_DRate">#REF!</definedName>
    <definedName name="Park_ConsCDA_CRate">#REF!</definedName>
    <definedName name="Park_ConsCDA_Dist">#REF!</definedName>
    <definedName name="Park_ConsCDA_DRate">#REF!</definedName>
    <definedName name="Park_ConsEDA_CRate">#REF!</definedName>
    <definedName name="Park_ConsEDA_Dist">#REF!</definedName>
    <definedName name="Park_ConsEDA_DRate">#REF!</definedName>
    <definedName name="Park_ConsSWDA_Dist">#REF!</definedName>
    <definedName name="Park_Corn_CRate">#REF!</definedName>
    <definedName name="Park_Corn_Dist">#REF!</definedName>
    <definedName name="Park_Corn_DRate">#REF!</definedName>
    <definedName name="Park_EH_CRate">#REF!</definedName>
    <definedName name="Park_EH_Dist">#REF!</definedName>
    <definedName name="Park_EH_DRate">#REF!</definedName>
    <definedName name="Park_GMi_EDA_VV_Km_B">#REF!</definedName>
    <definedName name="Park_GMiEDA_CRate">#REF!</definedName>
    <definedName name="Park_GMiEDA_Dist">#REF!</definedName>
    <definedName name="Park_GMiEDA_DRate">#REF!</definedName>
    <definedName name="Park_GMiEDA_FS_Comm_Rate">#REF!</definedName>
    <definedName name="Park_GMiEDA_FS_Dem_Rate">#REF!</definedName>
    <definedName name="Park_GMiEDA_FT_Comm_Rate">#REF!</definedName>
    <definedName name="Park_GMiEDA_FT_Dem_Rate">#REF!</definedName>
    <definedName name="Park_GMiEDA_FV_B">#REF!</definedName>
    <definedName name="Park_GMiEDA_FV_Km_B">#REF!</definedName>
    <definedName name="Park_GMiEDA_FV_Km_T">#REF!</definedName>
    <definedName name="Park_GMiEDA_FV_T">#REF!</definedName>
    <definedName name="Park_GMiEDA_GMi_FV_T">#REF!</definedName>
    <definedName name="Park_GMiEDA_GMi_VV_T">#REF!</definedName>
    <definedName name="Park_GMiEDA_VV_B">#REF!</definedName>
    <definedName name="Park_GMiEDA_VV_Km_T">#REF!</definedName>
    <definedName name="Park_GMiEDA_VV_T">#REF!</definedName>
    <definedName name="Park_GMiNDA_CRate">#REF!</definedName>
    <definedName name="Park_GMiNDA_Dist">#REF!</definedName>
    <definedName name="Park_GMiNDA_DRate">#REF!</definedName>
    <definedName name="Park_Iroq_CRate">#REF!</definedName>
    <definedName name="Park_Iroq_Dist">#REF!</definedName>
    <definedName name="Park_Iroq_DRate">#REF!</definedName>
    <definedName name="Park_Iroq_WFS_Toll">#REF!</definedName>
    <definedName name="Park_KPUC_CRate">#REF!</definedName>
    <definedName name="Park_KPUC_Dist">#REF!</definedName>
    <definedName name="Park_KPUC_DRate">#REF!</definedName>
    <definedName name="Park_Niag_AIG_FV_T">#REF!</definedName>
    <definedName name="Park_Niag_AIG_VV_T">#REF!</definedName>
    <definedName name="Park_Niag_Canst_FV_T">#REF!</definedName>
    <definedName name="Park_Niag_Canst_VV_T">#REF!</definedName>
    <definedName name="Park_Niag_CRate">#REF!</definedName>
    <definedName name="Park_Niag_Dist">#REF!</definedName>
    <definedName name="Park_Niag_DRate">#REF!</definedName>
    <definedName name="Park_Niag_F_FST">#REF!</definedName>
    <definedName name="Park_Niag_FS_Comm_Rate">#REF!</definedName>
    <definedName name="Park_Niag_FS_Dem_Rate">#REF!</definedName>
    <definedName name="Park_Niag_FV_Km_T">#REF!</definedName>
    <definedName name="Park_Niag_FV_T">#REF!</definedName>
    <definedName name="Park_Niag_Phibro_FV_T">#REF!</definedName>
    <definedName name="Park_Niag_Phibro_VV_T">#REF!</definedName>
    <definedName name="Park_Niag_Tarp_PR">#REF!</definedName>
    <definedName name="Park_Niag_Tarpon_FV_T">#REF!</definedName>
    <definedName name="Park_Niag_Tarpon_VV_T">#REF!</definedName>
    <definedName name="Park_Niag_Total_Alloc_Cost">#REF!</definedName>
    <definedName name="Park_Niag_TransCost_Fix">#REF!</definedName>
    <definedName name="Park_Niag_TransCost_Var">#REF!</definedName>
    <definedName name="Park_Niag_V_FST">#REF!</definedName>
    <definedName name="Park_Niag_VV_Km_T">#REF!</definedName>
    <definedName name="Park_Niag_VV_T">#REF!</definedName>
    <definedName name="Park_Phil_CRate">#REF!</definedName>
    <definedName name="Park_Phil_Dist">#REF!</definedName>
    <definedName name="Park_Phil_DRate">#REF!</definedName>
    <definedName name="Park_Sabr_CRate">#REF!</definedName>
    <definedName name="Park_Sabr_Dist">#REF!</definedName>
    <definedName name="Park_Sabr_DRate">#REF!</definedName>
    <definedName name="Park_UnionCDA_CRate">#REF!</definedName>
    <definedName name="Park_UnionCDA_Dist">#REF!</definedName>
    <definedName name="Park_UnionCDA_DRate">#REF!</definedName>
    <definedName name="Park_UnionSWDA_Dist">#REF!</definedName>
    <definedName name="PChrg_Total_Rev">#REF!</definedName>
    <definedName name="PDCI_Credit">#REF!</definedName>
    <definedName name="PenDeDonna_VV_Annual">#REF!</definedName>
    <definedName name="Perc_Elig_B">#REF!</definedName>
    <definedName name="Perc_Elig_T">#REF!</definedName>
    <definedName name="Phil">#REF!</definedName>
    <definedName name="Phil_Dem">#REF!</definedName>
    <definedName name="Phil_F_FST">#REF!</definedName>
    <definedName name="Phil_FS_Comm_Rate">#REF!</definedName>
    <definedName name="Phil_FS_Dem_Rate">#REF!</definedName>
    <definedName name="Phil_FV_B">#REF!</definedName>
    <definedName name="Phil_FV_Km_B">#REF!</definedName>
    <definedName name="Phil_FV_Km_T">#REF!</definedName>
    <definedName name="Phil_FV_T">#REF!</definedName>
    <definedName name="Phil_NBS_FV_Km_B">#REF!</definedName>
    <definedName name="Phil_NBS_FV_Km_T">#REF!</definedName>
    <definedName name="Phil_NBS_VV_Km_B">#REF!</definedName>
    <definedName name="Phil_NBS_VV_Km_T">#REF!</definedName>
    <definedName name="Phil_Rock_PR">#REF!</definedName>
    <definedName name="Phil_RockT_FV_T">#REF!</definedName>
    <definedName name="Phil_RockT_VV_T">#REF!</definedName>
    <definedName name="Phil_STS_CommToll">#REF!</definedName>
    <definedName name="Phil_STS_CommVol">#REF!</definedName>
    <definedName name="Phil_STS_DemRev">#REF!</definedName>
    <definedName name="Phil_STS_DemToll">#REF!</definedName>
    <definedName name="Phil_STS_DemVol">#REF!</definedName>
    <definedName name="Phil_STS_Meter">#REF!</definedName>
    <definedName name="Phil_STS_Rev">#REF!</definedName>
    <definedName name="Phil_TB_FV_B">#REF!</definedName>
    <definedName name="Phil_TB_FV_Km_B">#REF!</definedName>
    <definedName name="Phil_TB_FV_Km_T">#REF!</definedName>
    <definedName name="Phil_TB_FV_T">#REF!</definedName>
    <definedName name="Phil_TB_VV_B">#REF!</definedName>
    <definedName name="Phil_TB_VV_Km_B">#REF!</definedName>
    <definedName name="Phil_TB_VV_Km_T">#REF!</definedName>
    <definedName name="Phil_TB_VV_T">#REF!</definedName>
    <definedName name="Phil_TCGS_FV_T">#REF!</definedName>
    <definedName name="Phil_TCGS_PR">#REF!</definedName>
    <definedName name="Phil_TCGS_VV_T">#REF!</definedName>
    <definedName name="Phil_Total_Alloc_Cost">#REF!</definedName>
    <definedName name="Phil_TransCost_Fix">#REF!</definedName>
    <definedName name="Phil_TransCost_Var">#REF!</definedName>
    <definedName name="Phil_UN_FV_B">#REF!</definedName>
    <definedName name="Phil_UN_FV_Km_B">#REF!</definedName>
    <definedName name="Phil_UN_FV_Km_T">#REF!</definedName>
    <definedName name="Phil_UN_FV_T">#REF!</definedName>
    <definedName name="Phil_UN_VV_B">#REF!</definedName>
    <definedName name="Phil_UN_VV_Km_B">#REF!</definedName>
    <definedName name="Phil_UN_VV_Km_T">#REF!</definedName>
    <definedName name="Phil_UN_VV_T">#REF!</definedName>
    <definedName name="Phil_V_FST">#REF!</definedName>
    <definedName name="Phil_Verm_FV_T">#REF!</definedName>
    <definedName name="Phil_Verm_PR">#REF!</definedName>
    <definedName name="Phil_Verm_VV_T">#REF!</definedName>
    <definedName name="Phil_VV_B">#REF!</definedName>
    <definedName name="Phil_VV_Km_B">#REF!</definedName>
    <definedName name="Phil_VV_Km_T">#REF!</definedName>
    <definedName name="Phil_VV_T">#REF!</definedName>
    <definedName name="Phil_WFS_Toll">#REF!</definedName>
    <definedName name="Phil_WGML_PR">#REF!</definedName>
    <definedName name="Phil_Win_FV_Km_B">#REF!</definedName>
    <definedName name="Phil_Win_FV_Km_T">#REF!</definedName>
    <definedName name="Phil_Win_VV_Km_B">#REF!</definedName>
    <definedName name="Phil_Win_VV_Km_T">#REF!</definedName>
    <definedName name="Philipsburg">#REF!</definedName>
    <definedName name="Pkwy_GMiEDA_F_FST">#REF!</definedName>
    <definedName name="Pkwy_GMiEDA_PR">#REF!</definedName>
    <definedName name="Pkwy_GMiEDA_Total_Alloc_Cost">#REF!</definedName>
    <definedName name="Pkwy_GMiEDA_TransCost_Fix">#REF!</definedName>
    <definedName name="Pkwy_GMiEDA_TransCost_Var">#REF!</definedName>
    <definedName name="Pkwy_GMiEDA_V_FST">#REF!</definedName>
    <definedName name="Playfair_VV_Annual">#REF!</definedName>
    <definedName name="Plug_Fix">#REF!</definedName>
    <definedName name="Plug_STS_Fixed">#REF!</definedName>
    <definedName name="Plug_Var">#REF!</definedName>
    <definedName name="Plugs">#REF!</definedName>
    <definedName name="poly" localSheetId="3" hidden="1">{#N/A,#N/A,FALSE,"JACKETS (1100 t) (1)"}</definedName>
    <definedName name="poly" localSheetId="4" hidden="1">{#N/A,#N/A,FALSE,"JACKETS (1100 t) (1)"}</definedName>
    <definedName name="poly" localSheetId="5" hidden="1">{#N/A,#N/A,FALSE,"JACKETS (1100 t) (1)"}</definedName>
    <definedName name="poly" hidden="1">{#N/A,#N/A,FALSE,"JACKETS (1100 t) (1)"}</definedName>
    <definedName name="Portage_VV_Annual">#REF!</definedName>
    <definedName name="Portneuf_VV_Annual">#REF!</definedName>
    <definedName name="PotPow_VV_Annual">#REF!</definedName>
    <definedName name="PotPower_AnnualAvg">#REF!</definedName>
    <definedName name="PotPower_NDA_Total">#REF!</definedName>
    <definedName name="PotPower_WinterAvg">#REF!</definedName>
    <definedName name="Powassan_VV_Annual">#REF!</definedName>
    <definedName name="Pref_Share_Tax">#REF!</definedName>
    <definedName name="Preferred_Amount">#REF!</definedName>
    <definedName name="Preferred_Capital">#REF!</definedName>
    <definedName name="Preferred_Rate">#REF!</definedName>
    <definedName name="Preferred_Ratio">#REF!</definedName>
    <definedName name="Pressure_Charge">#REF!</definedName>
    <definedName name="PreviousYear">#REF!</definedName>
    <definedName name="Price_Cap_Index">#REF!</definedName>
    <definedName name="_xlnm.Print_Area" localSheetId="0">'Attachment 1'!$A$1:$P$49</definedName>
    <definedName name="_xlnm.Print_Area" localSheetId="12">'Attachment 10 p.1'!$A$1:$J$26</definedName>
    <definedName name="_xlnm.Print_Area" localSheetId="13">'Attachment 10 p.2'!$A$1:$R$54</definedName>
    <definedName name="_xlnm.Print_Area" localSheetId="14">'Attachment 11'!$A$1:$J$36</definedName>
    <definedName name="_xlnm.Print_Area" localSheetId="15">'Attachment 12'!$A$1:$J$36</definedName>
    <definedName name="_xlnm.Print_Area" localSheetId="17">'Attachment 13'!$A$1:$J$51</definedName>
    <definedName name="_xlnm.Print_Area" localSheetId="18">'Attachment 14 p.1'!$A$1:$F$24</definedName>
    <definedName name="_xlnm.Print_Area" localSheetId="19">'Attachment 14 p.2'!$A$1:$N$56</definedName>
    <definedName name="_xlnm.Print_Area" localSheetId="20">'Attachment 15 p.1'!$A$1:$F$26</definedName>
    <definedName name="_xlnm.Print_Area" localSheetId="21">'Attachment 15 p.2'!$A$1:$P$45</definedName>
    <definedName name="_xlnm.Print_Area" localSheetId="22">'Attachment 15 p.3'!$A$1:$P$45</definedName>
    <definedName name="_xlnm.Print_Area" localSheetId="23">'Attachment 15 p.4'!$A$1:$P$46</definedName>
    <definedName name="_xlnm.Print_Area" localSheetId="24">'Attachment 15 p.5'!$A$1:$P$46</definedName>
    <definedName name="_xlnm.Print_Area" localSheetId="25">'Attachment 15 p.6'!$A$1:$N$47</definedName>
    <definedName name="_xlnm.Print_Area" localSheetId="26">'Attachment 16'!$A$1:$P$44</definedName>
    <definedName name="_xlnm.Print_Area" localSheetId="27">'Attachment 17'!$A$1:$J$34</definedName>
    <definedName name="_xlnm.Print_Area" localSheetId="28">'Attachment 18'!$A$1:$P$46</definedName>
    <definedName name="_xlnm.Print_Area" localSheetId="29">'Attachment 19 p.1'!$A$1:$L$24</definedName>
    <definedName name="_xlnm.Print_Area" localSheetId="30">'Attachment 19 p.2'!$A$1:$Q$55</definedName>
    <definedName name="_xlnm.Print_Area" localSheetId="1">'Attachment 2'!$A$1:$I$49</definedName>
    <definedName name="_xlnm.Print_Area" localSheetId="31">'Attachment 20'!$A$1:$J$52</definedName>
    <definedName name="_xlnm.Print_Area" localSheetId="32">'Attachment 21 p.1'!$A$1:$H$33</definedName>
    <definedName name="_xlnm.Print_Area" localSheetId="33">'Attachment 21 p.2'!$A$1:$Z$58</definedName>
    <definedName name="_xlnm.Print_Area" localSheetId="34">'Attachment 22'!$A$1:$J$33</definedName>
    <definedName name="_xlnm.Print_Area" localSheetId="35">'Attachment 23'!$A$1:$N$52</definedName>
    <definedName name="_xlnm.Print_Area" localSheetId="36">'Attachment 24'!$A$1:$H$35</definedName>
    <definedName name="_xlnm.Print_Area" localSheetId="37">'Attachment 25 p.1'!$A$1:$F$21</definedName>
    <definedName name="_xlnm.Print_Area" localSheetId="38">'Attachment 25 p.2'!$A$1:$V$46</definedName>
    <definedName name="_xlnm.Print_Area" localSheetId="39">'Attachment 26'!$A$1:$L$54</definedName>
    <definedName name="_xlnm.Print_Area" localSheetId="2">'Attachment 3 p.1'!$A$1:$L$21</definedName>
    <definedName name="_xlnm.Print_Area" localSheetId="3">'Attachment 3 p.2'!$A$1:$Z$55</definedName>
    <definedName name="_xlnm.Print_Area" localSheetId="16">'Attachment 4 p.1'!$A$1:$J$25</definedName>
    <definedName name="_xlnm.Print_Area" localSheetId="4">'Attachment 4 p.2'!$A$1:$N$39</definedName>
    <definedName name="_xlnm.Print_Area" localSheetId="5">'Attachment 4 p.3'!$A$1:$W$48</definedName>
    <definedName name="_xlnm.Print_Area" localSheetId="6">'Attachment 5'!$A$1:$L$51</definedName>
    <definedName name="_xlnm.Print_Area" localSheetId="7">'Attachment 6'!$A$1:$P$38</definedName>
    <definedName name="_xlnm.Print_Area" localSheetId="8">'Attachment 7'!$A$1:$J$40</definedName>
    <definedName name="_xlnm.Print_Area" localSheetId="9">'Attachment 8 p.1'!$A$1:$G$39</definedName>
    <definedName name="_xlnm.Print_Area" localSheetId="10">'Attachment 8 p.2'!$A$1:$V$53</definedName>
    <definedName name="_xlnm.Print_Area" localSheetId="11">'Attachment 9'!$A$1:$H$36</definedName>
    <definedName name="Print_Range">#REF!</definedName>
    <definedName name="prnt" localSheetId="22">#REF!</definedName>
    <definedName name="prnt" localSheetId="23">#REF!</definedName>
    <definedName name="prnt" localSheetId="24">#REF!</definedName>
    <definedName name="prnt" localSheetId="25">#REF!</definedName>
    <definedName name="prnt" localSheetId="29">#REF!</definedName>
    <definedName name="prnt" localSheetId="38">#REF!</definedName>
    <definedName name="prnt" localSheetId="2">#REF!</definedName>
    <definedName name="prnt" localSheetId="3">#REF!</definedName>
    <definedName name="prnt" localSheetId="16">#REF!</definedName>
    <definedName name="prnt" localSheetId="4">#REF!</definedName>
    <definedName name="prnt" localSheetId="5">#REF!</definedName>
    <definedName name="prnt">#REF!</definedName>
    <definedName name="PtDuLac_VV_Annual">#REF!</definedName>
    <definedName name="QuebWest_VV_Annual">#REF!</definedName>
    <definedName name="Ramore_VV_Annual">#REF!</definedName>
    <definedName name="Range_Name_List">#REF!</definedName>
    <definedName name="Range_Names">#REF!</definedName>
    <definedName name="Rate_Base_Metering">#REF!</definedName>
    <definedName name="Rate_Base_Total_Util">#REF!</definedName>
    <definedName name="Rate_Base_Trans">#REF!</definedName>
    <definedName name="Rate_Base_Util_Meter">#REF!</definedName>
    <definedName name="Rate_Base_Util_Trans">#REF!</definedName>
    <definedName name="Rate_Of_Return">#REF!</definedName>
    <definedName name="Rate_of_Return_Sheet">#REF!</definedName>
    <definedName name="Rate100_Commodity_Charge">#REF!</definedName>
    <definedName name="Rate20_1stBlock_Commodity">#REF!</definedName>
    <definedName name="RATE25_DEF">#REF!</definedName>
    <definedName name="RateM10_Commodity">#REF!</definedName>
    <definedName name="RateM4_1stBlock_Commodity">#REF!</definedName>
    <definedName name="RateM5_Commodity_Change">#REF!</definedName>
    <definedName name="RateT3_Transportation_Commodity">#REF!</definedName>
    <definedName name="RB" localSheetId="3" hidden="1">{#N/A,#N/A,TRUE,"Consolidated";#N/A,#N/A,TRUE,"Admin";#N/A,#N/A,TRUE,"Express";#N/A,#N/A,TRUE,"Other";#N/A,#N/A,TRUE,"Platte";#N/A,#N/A,TRUE,"Cajun"}</definedName>
    <definedName name="RB" localSheetId="4" hidden="1">{#N/A,#N/A,TRUE,"Consolidated";#N/A,#N/A,TRUE,"Admin";#N/A,#N/A,TRUE,"Express";#N/A,#N/A,TRUE,"Other";#N/A,#N/A,TRUE,"Platte";#N/A,#N/A,TRUE,"Cajun"}</definedName>
    <definedName name="RB" localSheetId="5" hidden="1">{#N/A,#N/A,TRUE,"Consolidated";#N/A,#N/A,TRUE,"Admin";#N/A,#N/A,TRUE,"Express";#N/A,#N/A,TRUE,"Other";#N/A,#N/A,TRUE,"Platte";#N/A,#N/A,TRUE,"Cajun"}</definedName>
    <definedName name="RB" hidden="1">{#N/A,#N/A,TRUE,"Consolidated";#N/A,#N/A,TRUE,"Admin";#N/A,#N/A,TRUE,"Express";#N/A,#N/A,TRUE,"Other";#N/A,#N/A,TRUE,"Platte";#N/A,#N/A,TRUE,"Cajun"}</definedName>
    <definedName name="Reconciliation">#REF!</definedName>
    <definedName name="RedRock_VV_Annual">#REF!</definedName>
    <definedName name="Reg_Def_Fix_Trans">#REF!</definedName>
    <definedName name="Reg_Def_Meter">#REF!</definedName>
    <definedName name="ReginaW_VV_Annual">#REF!</definedName>
    <definedName name="REGRATETWENTYFIVE">#REF!</definedName>
    <definedName name="RegW_FS_Comm_Rate">#REF!</definedName>
    <definedName name="RegW_FS_Dem_Rate">#REF!</definedName>
    <definedName name="RegW_PR">#REF!</definedName>
    <definedName name="RegW_Total_Alloc_Cost">#REF!</definedName>
    <definedName name="RegW_TransCost_Fix">#REF!</definedName>
    <definedName name="RegW_TransCost_Var">#REF!</definedName>
    <definedName name="reportDay">#REF!</definedName>
    <definedName name="ReportId">#REF!</definedName>
    <definedName name="reportMonth">#REF!</definedName>
    <definedName name="reportYear">#REF!</definedName>
    <definedName name="Res01_Tier1">#REF!</definedName>
    <definedName name="Res01_Tier2">#REF!</definedName>
    <definedName name="Res01_Tier3">#REF!</definedName>
    <definedName name="Res01_Tier4">#REF!</definedName>
    <definedName name="Res01_Tier5">#REF!</definedName>
    <definedName name="Return">#REF!</definedName>
    <definedName name="Return_Fix_Trans">#REF!</definedName>
    <definedName name="Return_Meter">#REF!</definedName>
    <definedName name="Return_Metering">#REF!</definedName>
    <definedName name="Return_On_Rate_Base">#REF!</definedName>
    <definedName name="Return_Trans">#REF!</definedName>
    <definedName name="Revision_Name">#REF!</definedName>
    <definedName name="RGSname">#REF!</definedName>
    <definedName name="Rich">#REF!</definedName>
    <definedName name="Rich_Chip_CRate">#REF!</definedName>
    <definedName name="Rich_Chip_Dist">#REF!</definedName>
    <definedName name="Rich_Chip_DRate">#REF!</definedName>
    <definedName name="Rich_Corn_CRate">#REF!</definedName>
    <definedName name="Rich_Corn_Dist">#REF!</definedName>
    <definedName name="Rich_Corn_DRate">#REF!</definedName>
    <definedName name="Rich_EH_CRate">#REF!</definedName>
    <definedName name="Rich_EH_Dist">#REF!</definedName>
    <definedName name="Rich_EH_DRate">#REF!</definedName>
    <definedName name="Rich_Emer_CRate">#REF!</definedName>
    <definedName name="Rich_Emer_Dist">#REF!</definedName>
    <definedName name="Rich_Emer_DRate">#REF!</definedName>
    <definedName name="Rich_EZ_CRate">#REF!</definedName>
    <definedName name="Rich_EZ_Dist">#REF!</definedName>
    <definedName name="Rich_EZ_DRate">#REF!</definedName>
    <definedName name="Rich_Fix_Annual">#REF!</definedName>
    <definedName name="Rich_Fix_Winter">#REF!</definedName>
    <definedName name="Rich_FS_Comm_Rate">#REF!</definedName>
    <definedName name="Rich_FS_Dem_Rate">#REF!</definedName>
    <definedName name="Rich_Iroq_CRate">#REF!</definedName>
    <definedName name="Rich_Iroq_Dist">#REF!</definedName>
    <definedName name="Rich_Iroq_DRate">#REF!</definedName>
    <definedName name="Rich_MZ_CRate">#REF!</definedName>
    <definedName name="Rich_MZ_Dist">#REF!</definedName>
    <definedName name="Rich_MZ_DRate">#REF!</definedName>
    <definedName name="Rich_Napi_CRate">#REF!</definedName>
    <definedName name="Rich_Napi_Dist">#REF!</definedName>
    <definedName name="Rich_Napi_DRate">#REF!</definedName>
    <definedName name="Rich_Niag_CRate">#REF!</definedName>
    <definedName name="Rich_Niag_Dist">#REF!</definedName>
    <definedName name="Rich_Niag_DRate">#REF!</definedName>
    <definedName name="Rich_NZ_CRate">#REF!</definedName>
    <definedName name="Rich_NZ_Dist">#REF!</definedName>
    <definedName name="Rich_NZ_DRate">#REF!</definedName>
    <definedName name="Rich_Phil_CRate">#REF!</definedName>
    <definedName name="Rich_Phil_Dist">#REF!</definedName>
    <definedName name="Rich_Phil_DRate">#REF!</definedName>
    <definedName name="Rich_Sabr_CRate">#REF!</definedName>
    <definedName name="Rich_Sabr_Dist">#REF!</definedName>
    <definedName name="Rich_Sabr_DRate">#REF!</definedName>
    <definedName name="Rich_StCl_CRate">#REF!</definedName>
    <definedName name="Rich_StCl_Dist">#REF!</definedName>
    <definedName name="Rich_StCl_DRate">#REF!</definedName>
    <definedName name="Rich_Total_Alloc_Cost">#REF!</definedName>
    <definedName name="Rich_TransCost_Fix">#REF!</definedName>
    <definedName name="Rich_TransCost_Var">#REF!</definedName>
    <definedName name="Rich_WZ_CRate">#REF!</definedName>
    <definedName name="Rich_WZ_Dist">#REF!</definedName>
    <definedName name="Rich_WZ_DRate">#REF!</definedName>
    <definedName name="Richardson_VV_Annual">#REF!</definedName>
    <definedName name="rick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ck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ck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c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der_Commodity_North">#REF!</definedName>
    <definedName name="Rider_Commodity_North_East">#REF!</definedName>
    <definedName name="Rider_Commodity_North_West">#REF!</definedName>
    <definedName name="Rider_Commodity_R01_Retro">#REF!</definedName>
    <definedName name="Rider_Commodity_R10_Retro">#REF!</definedName>
    <definedName name="Rider_Commodity_South">#REF!</definedName>
    <definedName name="Rider_Delivery_M1">#REF!</definedName>
    <definedName name="Rider_Delivery_M2">#REF!</definedName>
    <definedName name="Rider_Delivery_R01">#REF!</definedName>
    <definedName name="Rider_Delivery_R10">#REF!</definedName>
    <definedName name="Rider_Fuel_North">#REF!</definedName>
    <definedName name="Rider_Inventory_Reval_North">#REF!</definedName>
    <definedName name="Rider_Inventory_Reval_South">#REF!</definedName>
    <definedName name="Rider_Load_Bal_M4">#REF!</definedName>
    <definedName name="Rider_Load_Bal_M5">#REF!</definedName>
    <definedName name="Rider_Load_Bal_M7">#REF!</definedName>
    <definedName name="Rider_Load_Bal_M9">#REF!</definedName>
    <definedName name="Rider_North_East_Tolls">#REF!</definedName>
    <definedName name="Rider_North_West_Tolls">#REF!</definedName>
    <definedName name="Rider_NPGVA">#REF!</definedName>
    <definedName name="Rider_PGVA_North_East">#REF!</definedName>
    <definedName name="Rider_PGVA_North_West">#REF!</definedName>
    <definedName name="Rider_SPGVA">#REF!</definedName>
    <definedName name="Rider_Spot_Gas_North">#REF!</definedName>
    <definedName name="Rider_Spot_Gas_South">#REF!</definedName>
    <definedName name="Rider_Storage_M1_Temp1">#REF!</definedName>
    <definedName name="Rider_Storage_M1_Temp2">#REF!</definedName>
    <definedName name="Rider_Storage_M1_Temp3">#REF!</definedName>
    <definedName name="Rider_Storage_M2_Temp1">#REF!</definedName>
    <definedName name="Rider_Storage_M2_Temp2">#REF!</definedName>
    <definedName name="Rider_Storage_M2_Temp3">#REF!</definedName>
    <definedName name="Rider_Storage_R01_NE_Retro">#REF!</definedName>
    <definedName name="Rider_Storage_R01_NW_Retro">#REF!</definedName>
    <definedName name="Rider_Storage_R01_Temp1">#REF!</definedName>
    <definedName name="Rider_Storage_R01_Temp2">#REF!</definedName>
    <definedName name="Rider_Storage_R01_Temp3">#REF!</definedName>
    <definedName name="Rider_Storage_R10_NE_Retro">#REF!</definedName>
    <definedName name="Rider_Storage_R10_NW_Retro">#REF!</definedName>
    <definedName name="Rider_Storage_R10_Temp1">#REF!</definedName>
    <definedName name="Rider_Storage_R10_Temp2">#REF!</definedName>
    <definedName name="Rider_Storage_R10_Temp3">#REF!</definedName>
    <definedName name="Rider_Tolls_R20R100">#REF!</definedName>
    <definedName name="Rider_Transport_R01">#REF!</definedName>
    <definedName name="Rider_Transport_R01_NE_Retro">#REF!</definedName>
    <definedName name="Rider_Transport_R01_NW_Retro">#REF!</definedName>
    <definedName name="Rider_Transport_R10">#REF!</definedName>
    <definedName name="Rider_Transport_R10_East">#REF!</definedName>
    <definedName name="Rider_Transport_R10_NE_Retro">#REF!</definedName>
    <definedName name="Rider_Transport_R10_NW_Retro">#REF!</definedName>
    <definedName name="Rider_Transport_R10_West">#REF!</definedName>
    <definedName name="Rider_Transport_R20">#REF!</definedName>
    <definedName name="Rider_Transport_R20_East">#REF!</definedName>
    <definedName name="Rider_Transport_R20_West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4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ers_VV_Annual">#REF!</definedName>
    <definedName name="RouynNor_VV_Annual">#REF!</definedName>
    <definedName name="RW_Fix_Winter">#REF!</definedName>
    <definedName name="Sab_Win_FV_Km_B">#REF!</definedName>
    <definedName name="Sab_Win_FV_Km_T">#REF!</definedName>
    <definedName name="Sab_Win_VV_Km_B">#REF!</definedName>
    <definedName name="Sab_Win_VV_Km_T">#REF!</definedName>
    <definedName name="Sabr">#REF!</definedName>
    <definedName name="Sabr_Coral_FV_T">#REF!</definedName>
    <definedName name="Sabr_Coral_PR">#REF!</definedName>
    <definedName name="Sabr_Coral_VV_T">#REF!</definedName>
    <definedName name="Sabr_Dem">#REF!</definedName>
    <definedName name="Sabr_Direct_FV_T">#REF!</definedName>
    <definedName name="Sabr_Direct_PR">#REF!</definedName>
    <definedName name="Sabr_Direct_VV_T">#REF!</definedName>
    <definedName name="Sabr_Domtar_FV_T">#REF!</definedName>
    <definedName name="Sabr_Domtar_VV_T">#REF!</definedName>
    <definedName name="Sabr_F_FST">#REF!</definedName>
    <definedName name="Sabr_FS_Comm_Rate">#REF!</definedName>
    <definedName name="Sabr_FS_Dem_Rate">#REF!</definedName>
    <definedName name="Sabr_FV_B">#REF!</definedName>
    <definedName name="Sabr_FV_Km_B">#REF!</definedName>
    <definedName name="Sabr_FV_Km_T">#REF!</definedName>
    <definedName name="Sabr_FV_T">#REF!</definedName>
    <definedName name="Sabr_NBS_FV_Km_B">#REF!</definedName>
    <definedName name="Sabr_NBS_FV_Km_T">#REF!</definedName>
    <definedName name="Sabr_NBS_VV_Km_B">#REF!</definedName>
    <definedName name="Sabr_NBS_VV_Km_T">#REF!</definedName>
    <definedName name="Sabr_Shell_FV_T">#REF!</definedName>
    <definedName name="Sabr_Shell_PR">#REF!</definedName>
    <definedName name="Sabr_Shell_VV_T">#REF!</definedName>
    <definedName name="Sabr_TB_FV_B">#REF!</definedName>
    <definedName name="Sabr_TB_FV_Km_B">#REF!</definedName>
    <definedName name="Sabr_TB_FV_Km_T">#REF!</definedName>
    <definedName name="Sabr_TB_FV_T">#REF!</definedName>
    <definedName name="Sabr_TB_VV_B">#REF!</definedName>
    <definedName name="Sabr_TB_VV_Km_B">#REF!</definedName>
    <definedName name="Sabr_TB_VV_Km_T">#REF!</definedName>
    <definedName name="Sabr_TB_VV_T">#REF!</definedName>
    <definedName name="Sabr_TCGS_FV_T">#REF!</definedName>
    <definedName name="Sabr_TCGS_PR">#REF!</definedName>
    <definedName name="Sabr_TCGS_VV_T">#REF!</definedName>
    <definedName name="Sabr_Total_Alloc_Cost">#REF!</definedName>
    <definedName name="Sabr_TransCost_Fix">#REF!</definedName>
    <definedName name="Sabr_TransCost_Var">#REF!</definedName>
    <definedName name="Sabr_UN_FV_B">#REF!</definedName>
    <definedName name="Sabr_UN_FV_Km_B">#REF!</definedName>
    <definedName name="Sabr_UN_FV_Km_T">#REF!</definedName>
    <definedName name="Sabr_UN_FV_T">#REF!</definedName>
    <definedName name="Sabr_UN_VV_B">#REF!</definedName>
    <definedName name="Sabr_UN_VV_Km_B">#REF!</definedName>
    <definedName name="Sabr_UN_VV_Km_T">#REF!</definedName>
    <definedName name="Sabr_UN_VV_T">#REF!</definedName>
    <definedName name="Sabr_V_FST">#REF!</definedName>
    <definedName name="Sabr_VV_Annual">#REF!</definedName>
    <definedName name="Sabr_VV_B">#REF!</definedName>
    <definedName name="Sabr_VV_Km_B">#REF!</definedName>
    <definedName name="Sabr_VV_Km_T">#REF!</definedName>
    <definedName name="Sabr_VV_T">#REF!</definedName>
    <definedName name="Sabr_WFS_Toll">#REF!</definedName>
    <definedName name="Sabrevois">#REF!</definedName>
    <definedName name="Sales_Meter_Charges">#REF!</definedName>
    <definedName name="Sask_Dem">#REF!</definedName>
    <definedName name="Sask_FS_Comm">#REF!</definedName>
    <definedName name="Sask_FS_Comm_Rate">#REF!</definedName>
    <definedName name="Sask_FS_Dem">#REF!</definedName>
    <definedName name="Sask_FS_Dem_Rate">#REF!</definedName>
    <definedName name="SaskRate">#REF!</definedName>
    <definedName name="SaultAirport_VV_Annual">#REF!</definedName>
    <definedName name="Sched3">#REF!</definedName>
    <definedName name="sdffsasadf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sd" localSheetId="3" hidden="1">{#N/A,#N/A,FALSE,"Title Page"}</definedName>
    <definedName name="sdfsd" localSheetId="4" hidden="1">{#N/A,#N/A,FALSE,"Title Page"}</definedName>
    <definedName name="sdfsd" localSheetId="5" hidden="1">{#N/A,#N/A,FALSE,"Title Page"}</definedName>
    <definedName name="sdfsd" hidden="1">{#N/A,#N/A,FALSE,"Title Page"}</definedName>
    <definedName name="sdrdf" localSheetId="3" hidden="1">{#N/A,#N/A,FALSE,"Title Page"}</definedName>
    <definedName name="sdrdf" localSheetId="4" hidden="1">{#N/A,#N/A,FALSE,"Title Page"}</definedName>
    <definedName name="sdrdf" localSheetId="5" hidden="1">{#N/A,#N/A,FALSE,"Title Page"}</definedName>
    <definedName name="sdrdf" hidden="1">{#N/A,#N/A,FALSE,"Title Page"}</definedName>
    <definedName name="sencount" hidden="1">2</definedName>
    <definedName name="Sendout_Data_DataTable">#REF!</definedName>
    <definedName name="Senneville_VV_Annual">#REF!</definedName>
    <definedName name="SepAOS">#REF!</definedName>
    <definedName name="SepHV">#REF!</definedName>
    <definedName name="Shilo_VV_Annual">#REF!</definedName>
    <definedName name="short_month">30</definedName>
    <definedName name="Shortcut_Vol_B">#REF!</definedName>
    <definedName name="Shortcut_Vol_T">#REF!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moothRock_VV_Annual">#REF!</definedName>
    <definedName name="South_Supply">#REF!</definedName>
    <definedName name="SouthBTBal">#REF!</definedName>
    <definedName name="SouthBTDemand">#REF!</definedName>
    <definedName name="SouthDemand">#REF!</definedName>
    <definedName name="SouthRiver_VV_Annual">#REF!</definedName>
    <definedName name="Spru_WFS_Toll">#REF!</definedName>
    <definedName name="Spruce">#REF!</definedName>
    <definedName name="Spruce_CentHold_FV_T">#REF!</definedName>
    <definedName name="Spruce_CentHold_VV_T">#REF!</definedName>
    <definedName name="Spruce_Dem">#REF!</definedName>
    <definedName name="Spruce_F_FST">#REF!</definedName>
    <definedName name="Spruce_FS_Comm_Rate">#REF!</definedName>
    <definedName name="Spruce_FS_Dem_Rate">#REF!</definedName>
    <definedName name="Spruce_FV_B">#REF!</definedName>
    <definedName name="Spruce_FV_Km_B">#REF!</definedName>
    <definedName name="Spruce_FV_Km_T">#REF!</definedName>
    <definedName name="Spruce_FV_T">#REF!</definedName>
    <definedName name="Spruce_TCGS_FV_T">#REF!</definedName>
    <definedName name="Spruce_TCGS_VV_T">#REF!</definedName>
    <definedName name="Spruce_Total_Alloc_Cost">#REF!</definedName>
    <definedName name="Spruce_TransCost_Fix">#REF!</definedName>
    <definedName name="Spruce_TransCost_Var">#REF!</definedName>
    <definedName name="Spruce_V_FST">#REF!</definedName>
    <definedName name="Spruce_VV_Annual">#REF!</definedName>
    <definedName name="Spruce_VV_B">#REF!</definedName>
    <definedName name="Spruce_VV_Km_B">#REF!</definedName>
    <definedName name="Spruce_VV_Km_T">#REF!</definedName>
    <definedName name="Spruce_VV_T">#REF!</definedName>
    <definedName name="SPS_Space_Del">#REF!</definedName>
    <definedName name="ss" localSheetId="3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ss" localSheetId="4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ss" localSheetId="5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ss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SSMTown_VV_Annual">#REF!</definedName>
    <definedName name="SSS_Space_Del">#REF!</definedName>
    <definedName name="SStM_CentEDA_CRate">#REF!</definedName>
    <definedName name="SStM_CentEDA_Dist">#REF!</definedName>
    <definedName name="SStM_CentEDA_DRate">#REF!</definedName>
    <definedName name="SStM_CentSSMDA_CRate">#REF!</definedName>
    <definedName name="SStM_CentSSMDA_Dist">#REF!</definedName>
    <definedName name="SStM_CentSSMDA_DRate">#REF!</definedName>
    <definedName name="SStM_Chip_CRate">#REF!</definedName>
    <definedName name="SStM_Chip_Dist">#REF!</definedName>
    <definedName name="SStM_Chip_DRate">#REF!</definedName>
    <definedName name="SStM_ConsCDA_CRate">#REF!</definedName>
    <definedName name="SStM_ConsCDA_Dist">#REF!</definedName>
    <definedName name="SStM_ConsCDA_DRate">#REF!</definedName>
    <definedName name="SStM_ConsEDA_CRate">#REF!</definedName>
    <definedName name="SStM_ConsEDA_Dist">#REF!</definedName>
    <definedName name="SStM_ConsEDA_DRate">#REF!</definedName>
    <definedName name="SStM_ConsSWDA_CRate">#REF!</definedName>
    <definedName name="SStM_ConsSWDA_Dist">#REF!</definedName>
    <definedName name="SStM_ConsSWDA_DRate">#REF!</definedName>
    <definedName name="SStM_Corn_CRate">#REF!</definedName>
    <definedName name="SStM_Corn_Dist">#REF!</definedName>
    <definedName name="SStM_Corn_DRate">#REF!</definedName>
    <definedName name="SStM_EH_CRate">#REF!</definedName>
    <definedName name="SStM_EH_Dist">#REF!</definedName>
    <definedName name="SStM_EH_DRate">#REF!</definedName>
    <definedName name="SStM_GMiEDA_CRate">#REF!</definedName>
    <definedName name="SStM_GMiEDA_Dist">#REF!</definedName>
    <definedName name="SStM_GMiEDA_DRate">#REF!</definedName>
    <definedName name="SStM_Iroq_CRate">#REF!</definedName>
    <definedName name="SStM_Iroq_Dist">#REF!</definedName>
    <definedName name="SStM_Iroq_DRate">#REF!</definedName>
    <definedName name="SStM_Niag_CRate">#REF!</definedName>
    <definedName name="SStM_Niag_Dist">#REF!</definedName>
    <definedName name="SStM_Niag_DRate">#REF!</definedName>
    <definedName name="SStM_Phil_CRate">#REF!</definedName>
    <definedName name="SStM_Phil_Dist">#REF!</definedName>
    <definedName name="SStM_Phil_DRate">#REF!</definedName>
    <definedName name="SStM_Sabr_CRate">#REF!</definedName>
    <definedName name="SStM_Sabr_Dist">#REF!</definedName>
    <definedName name="SStM_Sabr_DRate">#REF!</definedName>
    <definedName name="SStM_UnionCDA_CRate">#REF!</definedName>
    <definedName name="SStM_UnionCDA_Dist">#REF!</definedName>
    <definedName name="SStM_UnionCDA_DRate">#REF!</definedName>
    <definedName name="SStM_UnionSWDA_CRate">#REF!</definedName>
    <definedName name="SStM_UnionSWDA_Dist">#REF!</definedName>
    <definedName name="SStM_UnionSWDA_DRate">#REF!</definedName>
    <definedName name="St_Malo_VV_Annual">#REF!</definedName>
    <definedName name="St_Nicolas_VV_Annual">#REF!</definedName>
    <definedName name="Starbuck_VV_Annual">#REF!</definedName>
    <definedName name="startReport">#REF!</definedName>
    <definedName name="StCl">#REF!</definedName>
    <definedName name="StCl_CentEDA_CRate">#REF!</definedName>
    <definedName name="StCl_CentEDA_Dist">#REF!</definedName>
    <definedName name="StCl_CentEDA_DRate">#REF!</definedName>
    <definedName name="StCl_Chip_AIG_FV_T">#REF!</definedName>
    <definedName name="StCl_Chip_AIG_VV_T">#REF!</definedName>
    <definedName name="StCl_Chip_Aquila_FV_T">#REF!</definedName>
    <definedName name="StCl_Chip_Aquila_VV_T">#REF!</definedName>
    <definedName name="StCl_Chip_AssocEn_FV_T">#REF!</definedName>
    <definedName name="StCl_Chip_AssocEn_VV_T">#REF!</definedName>
    <definedName name="StCl_Chip_Chandler_FV_T">#REF!</definedName>
    <definedName name="StCl_Chip_Chandler_VV_T">#REF!</definedName>
    <definedName name="StCl_Chip_Coast_FV_T">#REF!</definedName>
    <definedName name="StCl_Chip_Coast_VV_T">#REF!</definedName>
    <definedName name="StCl_Chip_Cowest_FV_T">#REF!</definedName>
    <definedName name="StCl_Chip_Cowest_VV_T">#REF!</definedName>
    <definedName name="StCl_Chip_CRate">#REF!</definedName>
    <definedName name="StCl_Chip_Dist">#REF!</definedName>
    <definedName name="StCl_Chip_DRate">#REF!</definedName>
    <definedName name="StCl_Chip_Engage_FV_T">#REF!</definedName>
    <definedName name="StCl_Chip_Engage_VV_T">#REF!</definedName>
    <definedName name="StCl_Chip_Enron_FV_T">#REF!</definedName>
    <definedName name="StCl_Chip_Enron_VV_T">#REF!</definedName>
    <definedName name="StCl_Chip_F_FST">0</definedName>
    <definedName name="StCl_Chip_FS_Comm_Rate">#REF!</definedName>
    <definedName name="StCl_Chip_FS_Dem_Rate">#REF!</definedName>
    <definedName name="StCl_Chip_FV_B">#REF!</definedName>
    <definedName name="StCl_Chip_FV_Km_T">#REF!</definedName>
    <definedName name="StCl_Chip_FV_T">#REF!</definedName>
    <definedName name="StCl_Chip_Midcon_FV_T">#REF!</definedName>
    <definedName name="StCl_Chip_Midcon_VV_T">#REF!</definedName>
    <definedName name="StCl_Chip_Phibro_FV_T">#REF!</definedName>
    <definedName name="StCl_Chip_Phibro_VV_T">#REF!</definedName>
    <definedName name="StCl_Chip_Renais_FV_T">#REF!</definedName>
    <definedName name="StCl_Chip_Renais_PR">#REF!</definedName>
    <definedName name="StCl_Chip_Renais_VV_T">#REF!</definedName>
    <definedName name="StCl_Chip_Roch_FV_T">#REF!</definedName>
    <definedName name="StCl_Chip_Roch_PR">#REF!</definedName>
    <definedName name="StCl_Chip_Roch_VV_T">#REF!</definedName>
    <definedName name="StCl_Chip_SI_FV_T">#REF!</definedName>
    <definedName name="StCl_Chip_SI_PR">#REF!</definedName>
    <definedName name="StCl_Chip_SI_VV_T">#REF!</definedName>
    <definedName name="StCl_Chip_StClPipe_FV_T">#REF!</definedName>
    <definedName name="StCl_Chip_StClPipe_VV_T">#REF!</definedName>
    <definedName name="StCl_Chip_TCGS_FV_T">#REF!</definedName>
    <definedName name="StCl_Chip_TCGS_VV_T">#REF!</definedName>
    <definedName name="StCl_Chip_Total_Alloc_Cost">#REF!</definedName>
    <definedName name="StCl_Chip_TransCost_Fix">#REF!</definedName>
    <definedName name="StCl_Chip_TransCost_Var">#REF!</definedName>
    <definedName name="StCl_Chip_Union_FV_T">#REF!</definedName>
    <definedName name="StCl_Chip_Union_PR">#REF!</definedName>
    <definedName name="StCl_Chip_Union_VV_T">#REF!</definedName>
    <definedName name="StCl_Chip_V_FST">0</definedName>
    <definedName name="StCl_Chip_VV_B">#REF!</definedName>
    <definedName name="StCl_Chip_VV_Km_T">#REF!</definedName>
    <definedName name="StCl_Chip_VV_T">#REF!</definedName>
    <definedName name="StCl_Chip_WFS_Toll">#REF!</definedName>
    <definedName name="StCl_CNR_FV_T">#REF!</definedName>
    <definedName name="StCl_CNR_PR">#REF!</definedName>
    <definedName name="StCl_CNR_VV_T">#REF!</definedName>
    <definedName name="StCl_Coast_FV_T">#REF!</definedName>
    <definedName name="StCl_Coast_PR">#REF!</definedName>
    <definedName name="StCl_Coast_VV_T">#REF!</definedName>
    <definedName name="StCl_Coastal_FV_T">#REF!</definedName>
    <definedName name="StCl_ConsCDA_CRate">#REF!</definedName>
    <definedName name="StCl_ConsCDA_Dist">#REF!</definedName>
    <definedName name="StCl_ConsCDA_DRate">#REF!</definedName>
    <definedName name="StCl_ConsEDA_CRate">#REF!</definedName>
    <definedName name="StCl_ConsEDA_Dist">#REF!</definedName>
    <definedName name="StCl_ConsEDA_DRate">#REF!</definedName>
    <definedName name="StCl_ConsSWDA_CRate">#REF!</definedName>
    <definedName name="StCl_ConsSWDA_Dist">#REF!</definedName>
    <definedName name="StCl_ConsSWDA_DRate">#REF!</definedName>
    <definedName name="StCl_Corn_CRate">#REF!</definedName>
    <definedName name="StCl_Corn_Dist">#REF!</definedName>
    <definedName name="StCl_Corn_DRate">#REF!</definedName>
    <definedName name="StCl_Dem">#REF!</definedName>
    <definedName name="StCl_EH_CRate">#REF!</definedName>
    <definedName name="StCl_EH_Dist">#REF!</definedName>
    <definedName name="StCl_EH_DRate">#REF!</definedName>
    <definedName name="StCl_EHer_CoEnergy_PR">#REF!</definedName>
    <definedName name="StCl_EHer_FT_Comm_Rate">#REF!</definedName>
    <definedName name="StCl_EHer_FT_Dem_Rate">#REF!</definedName>
    <definedName name="StCl_EHer_Total_Alloc_Cost">#REF!</definedName>
    <definedName name="StCl_EHer_TransCost_Fix">#REF!</definedName>
    <definedName name="StCl_EHer_TransCost_Var">#REF!</definedName>
    <definedName name="StCl_EHere_FS_Comm_Rate">#REF!</definedName>
    <definedName name="StCl_EHere_FS_Dem_Rate">#REF!</definedName>
    <definedName name="StCl_Enron_FV_T">#REF!</definedName>
    <definedName name="StCl_Enron_PR">#REF!</definedName>
    <definedName name="StCl_Enron_VV_T">#REF!</definedName>
    <definedName name="StCl_FS_Comm_Rate">#REF!</definedName>
    <definedName name="StCl_FS_Dem_Rate">#REF!</definedName>
    <definedName name="StCl_FT_Comm_Rate">#REF!</definedName>
    <definedName name="StCl_FT_Dem_Rate">#REF!</definedName>
    <definedName name="StCl_GMiEDA_CRate">#REF!</definedName>
    <definedName name="StCl_GMiEDA_Dist">#REF!</definedName>
    <definedName name="StCl_GMiEDA_DRate">#REF!</definedName>
    <definedName name="StCl_Iroq_CRate">#REF!</definedName>
    <definedName name="StCl_Iroq_Dist">#REF!</definedName>
    <definedName name="StCl_Iroq_DRate">#REF!</definedName>
    <definedName name="StCl_Iroq_WFS_Toll">#REF!</definedName>
    <definedName name="StCl_Mara_FV_T">#REF!</definedName>
    <definedName name="StCl_Mara_PR">#REF!</definedName>
    <definedName name="StCl_Mara_VV_T">#REF!</definedName>
    <definedName name="StCl_Niag_CRate">#REF!</definedName>
    <definedName name="StCl_Niag_Dist">#REF!</definedName>
    <definedName name="StCl_Niag_DRate">#REF!</definedName>
    <definedName name="StCl_Niag_F_FST">#REF!</definedName>
    <definedName name="StCl_Niag_FV_B">#REF!</definedName>
    <definedName name="StCl_Niag_FV_Km_B">#REF!</definedName>
    <definedName name="StCl_Niag_FV_Km_T">#REF!</definedName>
    <definedName name="StCl_Niag_FV_T">#REF!</definedName>
    <definedName name="StCl_Niag_Tenn_FV_T">#REF!</definedName>
    <definedName name="StCl_Niag_Tenn_VV_T">#REF!</definedName>
    <definedName name="StCl_Niag_Total_Alloc_Cost">#REF!</definedName>
    <definedName name="StCl_Niag_TransCost_Fix">#REF!</definedName>
    <definedName name="StCl_Niag_TransCost_Var">#REF!</definedName>
    <definedName name="StCl_Niag_V_FST">#REF!</definedName>
    <definedName name="StCl_Niag_VV_B">#REF!</definedName>
    <definedName name="StCl_Niag_VV_Km_B">#REF!</definedName>
    <definedName name="StCl_Niag_VV_Km_T">#REF!</definedName>
    <definedName name="StCl_Niag_VV_T">#REF!</definedName>
    <definedName name="StCl_Niag_WFS_Toll">#REF!</definedName>
    <definedName name="StCl_Park_Cons_PR">#REF!</definedName>
    <definedName name="StCl_Park_FS_Comm_Rate">#REF!</definedName>
    <definedName name="StCl_Park_FS_Dem_Rate">#REF!</definedName>
    <definedName name="StCl_Park_FV_B">#REF!</definedName>
    <definedName name="StCl_Park_FV_Km_T">#REF!</definedName>
    <definedName name="StCl_Park_FV_T">#REF!</definedName>
    <definedName name="StCl_Park_Total_Alloc_Cost">#REF!</definedName>
    <definedName name="StCl_Park_TransCost_Fix">#REF!</definedName>
    <definedName name="StCl_Park_TransCost_Var">#REF!</definedName>
    <definedName name="StCl_Park_UN_FV_B">#REF!</definedName>
    <definedName name="StCl_Park_UN_FV_Km_B">#REF!</definedName>
    <definedName name="StCl_Park_UN_FV_Km_T">#REF!</definedName>
    <definedName name="StCl_Park_UN_FV_T">#REF!</definedName>
    <definedName name="StCl_Park_UN_VV_B">#REF!</definedName>
    <definedName name="StCl_Park_UN_VV_Km_B">#REF!</definedName>
    <definedName name="StCl_Park_UN_VV_Km_T">#REF!</definedName>
    <definedName name="StCl_Park_UN_VV_T">#REF!</definedName>
    <definedName name="StCl_Park_VV_B">#REF!</definedName>
    <definedName name="StCl_Park_VV_Km_T">#REF!</definedName>
    <definedName name="StCl_Park_VV_T">#REF!</definedName>
    <definedName name="StCl_PetroC_PR">#REF!</definedName>
    <definedName name="StCl_PetroCan_FV_T">#REF!</definedName>
    <definedName name="StCl_PetroCan_VV_T">#REF!</definedName>
    <definedName name="StCl_Phil_CRate">#REF!</definedName>
    <definedName name="StCl_Phil_Dist">#REF!</definedName>
    <definedName name="StCl_Phil_DRate">#REF!</definedName>
    <definedName name="StCl_Ren_FV_T">#REF!</definedName>
    <definedName name="StCl_Ren_PR">#REF!</definedName>
    <definedName name="StCl_Ren_VV_T">#REF!</definedName>
    <definedName name="StCl_Rio_FV_T">#REF!</definedName>
    <definedName name="StCl_Rio_PR">#REF!</definedName>
    <definedName name="StCl_Rio_VV_T">#REF!</definedName>
    <definedName name="StCl_Sabr_CRate">#REF!</definedName>
    <definedName name="StCl_Sabr_Dist">#REF!</definedName>
    <definedName name="StCl_Sabr_DRate">#REF!</definedName>
    <definedName name="StCl_StCl_BHIS">#REF!</definedName>
    <definedName name="StCl_StCl_BHIW">#REF!</definedName>
    <definedName name="StCl_Total_Alloc_Cost">#REF!</definedName>
    <definedName name="StCl_TransCost_Fix">#REF!</definedName>
    <definedName name="StCl_TransCost_Var">#REF!</definedName>
    <definedName name="StCl_UnionCDA_CRate">#REF!</definedName>
    <definedName name="StCl_UnionCDA_Dist">#REF!</definedName>
    <definedName name="StCl_UnionCDA_DRate">#REF!</definedName>
    <definedName name="StCl_UnionSWDA_CRate">#REF!</definedName>
    <definedName name="StCl_UnionSWDA_Dist">#REF!</definedName>
    <definedName name="StCl_UnionSWDA_DRate">#REF!</definedName>
    <definedName name="StClair">#REF!</definedName>
    <definedName name="StClair_EHeref_FV_B">#REF!</definedName>
    <definedName name="StClair_EHeref_FV_Km_B">#REF!</definedName>
    <definedName name="StClair_EHeref_FV_Km_T">#REF!</definedName>
    <definedName name="StClair_EHeref_FV_T">#REF!</definedName>
    <definedName name="StClair_EHeref_VV_B">#REF!</definedName>
    <definedName name="StClair_EHeref_VV_Km_B">#REF!</definedName>
    <definedName name="StClair_EHeref_VV_Km_T">#REF!</definedName>
    <definedName name="StClair_EHeref_VV_T">#REF!</definedName>
    <definedName name="StClair_FV_B">#REF!</definedName>
    <definedName name="StClair_FV_Km_B">#REF!</definedName>
    <definedName name="StClair_FV_Km_T">#REF!</definedName>
    <definedName name="StClair_FV_T">#REF!</definedName>
    <definedName name="StClair_VV_B">#REF!</definedName>
    <definedName name="StClair_VV_Km_B">#REF!</definedName>
    <definedName name="StClair_VV_Km_T">#REF!</definedName>
    <definedName name="StClair_VV_T">#REF!</definedName>
    <definedName name="StClet_VV_Annual">#REF!</definedName>
    <definedName name="STCLP">#REF!</definedName>
    <definedName name="SteAnne_VV_Annual">#REF!</definedName>
    <definedName name="Steel">#REF!</definedName>
    <definedName name="Steel_Chip_CRate">#REF!</definedName>
    <definedName name="Steel_Chip_Dist">#REF!</definedName>
    <definedName name="Steel_Chip_DRate">#REF!</definedName>
    <definedName name="Steel_Corn_CRate">#REF!</definedName>
    <definedName name="Steel_Corn_Dist">#REF!</definedName>
    <definedName name="Steel_Corn_DRate">#REF!</definedName>
    <definedName name="Steel_EH_CRate">#REF!</definedName>
    <definedName name="Steel_EH_Dist">#REF!</definedName>
    <definedName name="Steel_EH_DRate">#REF!</definedName>
    <definedName name="Steel_Emer_CRate">#REF!</definedName>
    <definedName name="Steel_Emer_Dist">#REF!</definedName>
    <definedName name="Steel_Emer_DRate">#REF!</definedName>
    <definedName name="Steel_EZ_CRate">#REF!</definedName>
    <definedName name="Steel_EZ_Dist">#REF!</definedName>
    <definedName name="Steel_EZ_DRate">#REF!</definedName>
    <definedName name="Steel_Iroq_CRate">#REF!</definedName>
    <definedName name="Steel_Iroq_Dist">#REF!</definedName>
    <definedName name="Steel_Iroq_DRate">#REF!</definedName>
    <definedName name="Steel_Iroq_Steel">#REF!</definedName>
    <definedName name="Steel_MZ_CRate">#REF!</definedName>
    <definedName name="Steel_MZ_Dist">#REF!</definedName>
    <definedName name="Steel_MZ_DRate">#REF!</definedName>
    <definedName name="Steel_Napi_CRate">#REF!</definedName>
    <definedName name="Steel_Napi_Dist">#REF!</definedName>
    <definedName name="Steel_Napi_DRate">#REF!</definedName>
    <definedName name="Steel_Niag_CanOxy_FV_T">#REF!</definedName>
    <definedName name="Steel_Niag_CanOxy_PR">#REF!</definedName>
    <definedName name="Steel_Niag_CanOxy_VV_T">#REF!</definedName>
    <definedName name="Steel_Niag_CRate">#REF!</definedName>
    <definedName name="Steel_Niag_Dist">#REF!</definedName>
    <definedName name="Steel_Niag_DRate">#REF!</definedName>
    <definedName name="Steel_Niag_FS_Com_Rate">#REF!</definedName>
    <definedName name="Steel_Niag_FS_Comm_Rate">#REF!</definedName>
    <definedName name="Steel_Niag_FS_Dem">#REF!</definedName>
    <definedName name="Steel_Niag_FS_Dem_Rate">#REF!</definedName>
    <definedName name="Steel_Niag_FV_B">#REF!</definedName>
    <definedName name="Steel_Niag_FV_Km_B">#REF!</definedName>
    <definedName name="Steel_Niag_FV_Km_T">#REF!</definedName>
    <definedName name="Steel_Niag_FV_T">#REF!</definedName>
    <definedName name="Steel_Niag_TB_FV_B">#REF!</definedName>
    <definedName name="Steel_Niag_TB_FV_Km_B">#REF!</definedName>
    <definedName name="Steel_Niag_TB_FV_Km_T">#REF!</definedName>
    <definedName name="Steel_Niag_TB_FV_T">#REF!</definedName>
    <definedName name="Steel_Niag_TB_VV_B">#REF!</definedName>
    <definedName name="Steel_Niag_TB_VV_Km_B">#REF!</definedName>
    <definedName name="Steel_Niag_TB_VV_Km_T">#REF!</definedName>
    <definedName name="Steel_Niag_TB_VV_T">#REF!</definedName>
    <definedName name="Steel_Niag_Total_Alloc_Cost">#REF!</definedName>
    <definedName name="Steel_Niag_TransCost_Fix">#REF!</definedName>
    <definedName name="Steel_Niag_TransCost_Var">#REF!</definedName>
    <definedName name="Steel_Niag_UN_FV_B">#REF!</definedName>
    <definedName name="Steel_Niag_UN_FV_Km_B">#REF!</definedName>
    <definedName name="Steel_Niag_UN_FV_Km_T">#REF!</definedName>
    <definedName name="Steel_niag_UN_FV_T">#REF!</definedName>
    <definedName name="Steel_Niag_UN_VV_B">#REF!</definedName>
    <definedName name="Steel_Niag_UN_VV_KM_B">#REF!</definedName>
    <definedName name="Steel_Niag_UN_VV_Km_T">#REF!</definedName>
    <definedName name="Steel_Niag_UN_VV_T">#REF!</definedName>
    <definedName name="Steel_Niag_VV_B">#REF!</definedName>
    <definedName name="Steel_Niag_VV_Km_B">#REF!</definedName>
    <definedName name="Steel_Niag_VV_Km_T">#REF!</definedName>
    <definedName name="Steel_Niag_VV_T">#REF!</definedName>
    <definedName name="Steel_NZ_CRate">#REF!</definedName>
    <definedName name="Steel_NZ_Dist">#REF!</definedName>
    <definedName name="Steel_NZ_DRate">#REF!</definedName>
    <definedName name="Steel_Phil_CanOxy_FV_T">#REF!</definedName>
    <definedName name="Steel_Phil_CanOxy_PR">#REF!</definedName>
    <definedName name="Steel_Phil_CanOxy_VV_T">#REF!</definedName>
    <definedName name="Steel_Phil_CRate">#REF!</definedName>
    <definedName name="Steel_Phil_Dist">#REF!</definedName>
    <definedName name="Steel_Phil_DRate">#REF!</definedName>
    <definedName name="Steel_Phil_FS_Comm_Rate">#REF!</definedName>
    <definedName name="Steel_Phil_FS_Dem_Rate">#REF!</definedName>
    <definedName name="Steel_Phil_FV_B">#REF!</definedName>
    <definedName name="Steel_Phil_FV_Km_B">#REF!</definedName>
    <definedName name="Steel_Phil_FV_Km_T">#REF!</definedName>
    <definedName name="Steel_Phil_FV_T">#REF!</definedName>
    <definedName name="Steel_Phil_NBS_FV_Km_B">#REF!</definedName>
    <definedName name="Steel_Phil_NBS_FV_Km_T">#REF!</definedName>
    <definedName name="Steel_Phil_NBS_VV_Km_B">#REF!</definedName>
    <definedName name="Steel_Phil_NBS_VV_Km_T">#REF!</definedName>
    <definedName name="Steel_Phil_TB_FV_B">#REF!</definedName>
    <definedName name="Steel_Phil_TB_FV_Km_B">#REF!</definedName>
    <definedName name="Steel_Phil_TB_FV_Km_T">#REF!</definedName>
    <definedName name="Steel_Phil_TB_FV_T">#REF!</definedName>
    <definedName name="Steel_Phil_TB_VV_B">#REF!</definedName>
    <definedName name="Steel_Phil_TB_VV_Km_B">#REF!</definedName>
    <definedName name="Steel_Phil_TB_VV_Km_T">#REF!</definedName>
    <definedName name="Steel_Phil_TB_VV_T">#REF!</definedName>
    <definedName name="Steel_Phil_Total_Alloc_Cost">#REF!</definedName>
    <definedName name="Steel_Phil_TransCost_Fix">#REF!</definedName>
    <definedName name="Steel_Phil_TransCost_Var">#REF!</definedName>
    <definedName name="Steel_Phil_UN_FV_B">#REF!</definedName>
    <definedName name="Steel_Phil_UN_FV_Km_B">#REF!</definedName>
    <definedName name="Steel_Phil_UN_FV_Km_T">#REF!</definedName>
    <definedName name="Steel_Phil_UN_FV_T">#REF!</definedName>
    <definedName name="Steel_Phil_UN_VV_B">#REF!</definedName>
    <definedName name="Steel_Phil_UN_VV_Km_B">#REF!</definedName>
    <definedName name="Steel_Phil_UN_VV_Km_T">#REF!</definedName>
    <definedName name="Steel_Phil_UN_VV_T">#REF!</definedName>
    <definedName name="Steel_Phil_VV_B">#REF!</definedName>
    <definedName name="Steel_Phil_VV_Km_B">#REF!</definedName>
    <definedName name="Steel_Phil_VV_Km_T">#REF!</definedName>
    <definedName name="Steel_Phil_VV_T">#REF!</definedName>
    <definedName name="Steel_Phil_Win_FV_Km_B">#REF!</definedName>
    <definedName name="Steel_Phil_Win_FV_Km_T">#REF!</definedName>
    <definedName name="Steel_Phil_Win_VV_Km_B">#REF!</definedName>
    <definedName name="Steel_Phil_Win_VV_Km_T">#REF!</definedName>
    <definedName name="Steel_Sabr_CRate">#REF!</definedName>
    <definedName name="Steel_Sabr_Dist">#REF!</definedName>
    <definedName name="Steel_Sabr_DRate">#REF!</definedName>
    <definedName name="Steel_StCl_CRate">#REF!</definedName>
    <definedName name="Steel_StCl_Dist">#REF!</definedName>
    <definedName name="Steel_StCl_DRate">#REF!</definedName>
    <definedName name="Steel_WZ_CRate">#REF!</definedName>
    <definedName name="Steel_WZ_Dist">#REF!</definedName>
    <definedName name="Steel_WZ_DRate">#REF!</definedName>
    <definedName name="Steinbach_VV_Annual">#REF!</definedName>
    <definedName name="STFT_EW_Diff">#REF!</definedName>
    <definedName name="STFT_FV_Rev">#REF!</definedName>
    <definedName name="STFT_FVD_Rev">#REF!</definedName>
    <definedName name="STFT_VVD_Rev">#REF!</definedName>
    <definedName name="SthUpstreamExcess">#REF!</definedName>
    <definedName name="StJanvier_VV_Annual">#REF!</definedName>
    <definedName name="StJean_VV_Annual">#REF!</definedName>
    <definedName name="StJerome_VV_Annual">#REF!</definedName>
    <definedName name="StLouTerre_VV_Annual">#REF!</definedName>
    <definedName name="StMath_Phil_Dist">#REF!</definedName>
    <definedName name="StMathieu_VV_Annual">#REF!</definedName>
    <definedName name="StMaurice_VV_Annual">#REF!</definedName>
    <definedName name="StMichael_VV_Annual">#REF!</definedName>
    <definedName name="StNorbert_VV_Annual">#REF!</definedName>
    <definedName name="Storage_AOR_R20R100">#REF!</definedName>
    <definedName name="Storage_Comm_AOR_T1T2T3_Cust">#REF!</definedName>
    <definedName name="Storage_Comm_AOR_T1T2T3_Union">#REF!</definedName>
    <definedName name="Storage_Comm_Cust_T1">#REF!</definedName>
    <definedName name="Storage_Comm_Cust_T2">#REF!</definedName>
    <definedName name="Storage_Comm_Cust_T3">#REF!</definedName>
    <definedName name="Storage_Comm_Union_T1">#REF!</definedName>
    <definedName name="Storage_Comm_Union_T2">#REF!</definedName>
    <definedName name="Storage_Comm_Union_T3">#REF!</definedName>
    <definedName name="Storage_Commodity_R100">#REF!</definedName>
    <definedName name="Storage_Commodity_R100_wICM">#REF!</definedName>
    <definedName name="Storage_Commodity_R20">#REF!</definedName>
    <definedName name="Storage_Commodity_R20_wICM">#REF!</definedName>
    <definedName name="Storage_Demand_R100">#REF!</definedName>
    <definedName name="Storage_Demand_R100_wICM">#REF!</definedName>
    <definedName name="Storage_Demand_R20">#REF!</definedName>
    <definedName name="Storage_Demand_R20_wICM">#REF!</definedName>
    <definedName name="Storage_Gas_Asset_Return">#REF!</definedName>
    <definedName name="Storage_Inj_UnauthOR_M9T3">#REF!</definedName>
    <definedName name="Storage_Inj_UnauthOR_T1T2">#REF!</definedName>
    <definedName name="Storage_Inj_UnauthOR_U2">#REF!</definedName>
    <definedName name="Storage_M1">#REF!</definedName>
    <definedName name="Storage_M1_wICM">#REF!</definedName>
    <definedName name="Storage_M2">#REF!</definedName>
    <definedName name="Storage_M2_wICM">#REF!</definedName>
    <definedName name="Storage_R01_East">#REF!</definedName>
    <definedName name="Storage_R01_East_wICM">#REF!</definedName>
    <definedName name="Storage_R01_EDA">#REF!</definedName>
    <definedName name="Storage_R01_FF">#REF!</definedName>
    <definedName name="Storage_R01_NDA">#REF!</definedName>
    <definedName name="Storage_R01_Temp1">#REF!</definedName>
    <definedName name="Storage_R01_Temp2">#REF!</definedName>
    <definedName name="Storage_R01_WDA">#REF!</definedName>
    <definedName name="Storage_R01_West">#REF!</definedName>
    <definedName name="Storage_R01_West_wICM">#REF!</definedName>
    <definedName name="Storage_R10_East">#REF!</definedName>
    <definedName name="Storage_R10_East_wICM">#REF!</definedName>
    <definedName name="Storage_R10_EDA">#REF!</definedName>
    <definedName name="Storage_R10_FF">#REF!</definedName>
    <definedName name="Storage_R10_NDA">#REF!</definedName>
    <definedName name="Storage_R10_Temp1">#REF!</definedName>
    <definedName name="Storage_R10_Temp2">#REF!</definedName>
    <definedName name="Storage_R10_WDA">#REF!</definedName>
    <definedName name="Storage_R10_West">#REF!</definedName>
    <definedName name="Storage_R10_West_wICM">#REF!</definedName>
    <definedName name="Storage_R101">#REF!</definedName>
    <definedName name="Storage_R110">#REF!</definedName>
    <definedName name="Storage_R201">#REF!</definedName>
    <definedName name="Storage_R210">#REF!</definedName>
    <definedName name="Storage_R301">#REF!</definedName>
    <definedName name="Storage_R310">#REF!</definedName>
    <definedName name="Storage_R601">#REF!</definedName>
    <definedName name="Storage_R610">#REF!</definedName>
    <definedName name="Storage_Space_OR_T1T2T3">#REF!</definedName>
    <definedName name="Storage_Space_T1">#REF!</definedName>
    <definedName name="Storage_Space_T2">#REF!</definedName>
    <definedName name="Storage_Space_T3">#REF!</definedName>
    <definedName name="Storage_T1_Deliverability_Cust">#REF!</definedName>
    <definedName name="Storage_T1_Deliverability_Union">#REF!</definedName>
    <definedName name="Storage_T1_Incremental_Inj">#REF!</definedName>
    <definedName name="Storage_T1_Int_Inj">#REF!</definedName>
    <definedName name="Storage_T2_Deliverability_Cust">#REF!</definedName>
    <definedName name="Storage_T2_Deliverability_Union">#REF!</definedName>
    <definedName name="Storage_T2_Incremental_Inj">#REF!</definedName>
    <definedName name="Storage_T2_Int_Inj">#REF!</definedName>
    <definedName name="Storage_T3_Deliverability_Cust">#REF!</definedName>
    <definedName name="Storage_T3_Deliverability_Union">#REF!</definedName>
    <definedName name="Storage_T3_Incremental_Inj">#REF!</definedName>
    <definedName name="Storage_T3_Int_Inj">#REF!</definedName>
    <definedName name="Store01E_Apr">#REF!</definedName>
    <definedName name="Store01E_Jan">#REF!</definedName>
    <definedName name="Store01E_Jul">#REF!</definedName>
    <definedName name="Store01E_Oct">#REF!</definedName>
    <definedName name="Store01FF_Apr">#REF!</definedName>
    <definedName name="Store01FF_Jan">#REF!</definedName>
    <definedName name="Store01FF_Jul">#REF!</definedName>
    <definedName name="Store01FF_Oct">#REF!</definedName>
    <definedName name="Store01N_Apr">#REF!</definedName>
    <definedName name="Store01N_Jan">#REF!</definedName>
    <definedName name="Store01N_Jul">#REF!</definedName>
    <definedName name="Store01N_Oct">#REF!</definedName>
    <definedName name="Store01W_Apr">#REF!</definedName>
    <definedName name="Store01W_Jan">#REF!</definedName>
    <definedName name="Store01W_Jul">#REF!</definedName>
    <definedName name="Store01W_Oct">#REF!</definedName>
    <definedName name="Store10E_Apr">#REF!</definedName>
    <definedName name="Store10E_Jan">#REF!</definedName>
    <definedName name="Store10E_Jul">#REF!</definedName>
    <definedName name="Store10E_Oct">#REF!</definedName>
    <definedName name="Store10FF_Apr">#REF!</definedName>
    <definedName name="Store10FF_Jan">#REF!</definedName>
    <definedName name="Store10FF_Jul">#REF!</definedName>
    <definedName name="Store10FF_Oct">#REF!</definedName>
    <definedName name="Store10N_Apr">#REF!</definedName>
    <definedName name="Store10N_Jan">#REF!</definedName>
    <definedName name="Store10N_Jul">#REF!</definedName>
    <definedName name="Store10N_Oct">#REF!</definedName>
    <definedName name="Store10W_Apr">#REF!</definedName>
    <definedName name="Store10W_Jan">#REF!</definedName>
    <definedName name="Store10W_Jul">#REF!</definedName>
    <definedName name="Store10W_Oct">#REF!</definedName>
    <definedName name="StPierre_VV_Annual">#REF!</definedName>
    <definedName name="StPoly_VV_Annual">#REF!</definedName>
    <definedName name="Strathgami_VV_Annual">#REF!</definedName>
    <definedName name="StRemi_VV_Annual">#REF!</definedName>
    <definedName name="STS_Dem_Vol">#REF!</definedName>
    <definedName name="STS_FV_Rev">#REF!</definedName>
    <definedName name="STS_FVD_Rev">#REF!</definedName>
    <definedName name="STS_VVD_Rev">#REF!</definedName>
    <definedName name="StSebastien_VV_Annual">#REF!</definedName>
    <definedName name="Succ">#REF!</definedName>
    <definedName name="Succ_Chip_CRate">#REF!</definedName>
    <definedName name="Succ_Chip_Dist">#REF!</definedName>
    <definedName name="Succ_Chip_DRate">#REF!</definedName>
    <definedName name="Succ_Corn_CRate">#REF!</definedName>
    <definedName name="Succ_Corn_Dist">#REF!</definedName>
    <definedName name="Succ_Corn_DRate">#REF!</definedName>
    <definedName name="Succ_EH_CRate">#REF!</definedName>
    <definedName name="Succ_EH_Dist">#REF!</definedName>
    <definedName name="Succ_EH_DRate">#REF!</definedName>
    <definedName name="Succ_Emer_CRate">#REF!</definedName>
    <definedName name="Succ_Emer_Dist">#REF!</definedName>
    <definedName name="Succ_Emer_DRate">#REF!</definedName>
    <definedName name="Succ_EZ_CRate">#REF!</definedName>
    <definedName name="Succ_EZ_Dist">#REF!</definedName>
    <definedName name="Succ_EZ_DRate">#REF!</definedName>
    <definedName name="Succ_FS_Comm_Rate">#REF!</definedName>
    <definedName name="Succ_FS_Dem_Rate">#REF!</definedName>
    <definedName name="Succ_Iroq_CRate">#REF!</definedName>
    <definedName name="Succ_Iroq_Dist">#REF!</definedName>
    <definedName name="Succ_Iroq_DRate">#REF!</definedName>
    <definedName name="Succ_MZ_CRate">#REF!</definedName>
    <definedName name="Succ_MZ_Dist">#REF!</definedName>
    <definedName name="Succ_MZ_DRate">#REF!</definedName>
    <definedName name="Succ_Napi_CRate">#REF!</definedName>
    <definedName name="Succ_Napi_Dist">#REF!</definedName>
    <definedName name="Succ_Napi_DRate">#REF!</definedName>
    <definedName name="Succ_Niag_CRate">#REF!</definedName>
    <definedName name="Succ_Niag_Dist">#REF!</definedName>
    <definedName name="Succ_Niag_DRate">#REF!</definedName>
    <definedName name="Succ_NZ_CRate">#REF!</definedName>
    <definedName name="Succ_NZ_Dist">#REF!</definedName>
    <definedName name="Succ_NZ_DRate">#REF!</definedName>
    <definedName name="Succ_Phil_CRate">#REF!</definedName>
    <definedName name="Succ_Phil_Dist">#REF!</definedName>
    <definedName name="Succ_Phil_DRate">#REF!</definedName>
    <definedName name="Succ_Sabr_CRate">#REF!</definedName>
    <definedName name="Succ_Sabr_Dist">#REF!</definedName>
    <definedName name="Succ_Sabr_DRate">#REF!</definedName>
    <definedName name="Succ_StCl_CRate">#REF!</definedName>
    <definedName name="Succ_StCl_Dist">#REF!</definedName>
    <definedName name="Succ_StCl_DRate">#REF!</definedName>
    <definedName name="Succ_Total_Alloc_Cost">#REF!</definedName>
    <definedName name="Succ_TransCost_Fix">#REF!</definedName>
    <definedName name="Succ_TransCost_Var">#REF!</definedName>
    <definedName name="Succ_WZ_CRate">#REF!</definedName>
    <definedName name="Succ_WZ_Dist">#REF!</definedName>
    <definedName name="Succ_WZ_DRate">#REF!</definedName>
    <definedName name="Success_FV_Km_T">#REF!</definedName>
    <definedName name="Success_FV_T">#REF!</definedName>
    <definedName name="Success_PR">#REF!</definedName>
    <definedName name="Success_VV_Km_T">#REF!</definedName>
    <definedName name="Success_VV_T">#REF!</definedName>
    <definedName name="Sud_PChrg">#REF!</definedName>
    <definedName name="Sud_Pressure_Chg">#REF!</definedName>
    <definedName name="Sudbury_VV_Annual">#REF!</definedName>
    <definedName name="Suff">#REF!</definedName>
    <definedName name="Suff_Chip_CRate">#REF!</definedName>
    <definedName name="Suff_Chip_Dist">#REF!</definedName>
    <definedName name="Suff_Chip_DRate">#REF!</definedName>
    <definedName name="Suff_Chipp_Dist">#REF!</definedName>
    <definedName name="Suff_Corn_CRate">#REF!</definedName>
    <definedName name="Suff_Corn_Dist">#REF!</definedName>
    <definedName name="Suff_Corn_DRate">#REF!</definedName>
    <definedName name="Suff_EH_CRate">#REF!</definedName>
    <definedName name="Suff_EH_Dist">#REF!</definedName>
    <definedName name="Suff_EH_DRate">#REF!</definedName>
    <definedName name="Suff_Emer_CRate">#REF!</definedName>
    <definedName name="Suff_Emer_Dist">#REF!</definedName>
    <definedName name="Suff_Emer_DRate">#REF!</definedName>
    <definedName name="Suff_EZ_CRate">#REF!</definedName>
    <definedName name="Suff_EZ_Dist">#REF!</definedName>
    <definedName name="Suff_EZ_DRate">#REF!</definedName>
    <definedName name="Suff_Iroq_CRate">#REF!</definedName>
    <definedName name="Suff_Iroq_Dist">#REF!</definedName>
    <definedName name="Suff_Iroq_DRate">#REF!</definedName>
    <definedName name="Suff_MZ_CRate">#REF!</definedName>
    <definedName name="Suff_MZ_Dist">#REF!</definedName>
    <definedName name="Suff_MZ_DRate">#REF!</definedName>
    <definedName name="Suff_Napi_CRate">#REF!</definedName>
    <definedName name="Suff_Napi_Dist">#REF!</definedName>
    <definedName name="Suff_Napi_DRate">#REF!</definedName>
    <definedName name="Suff_Niag_CRate">#REF!</definedName>
    <definedName name="Suff_Niag_Dist">#REF!</definedName>
    <definedName name="Suff_Niag_DRate">#REF!</definedName>
    <definedName name="Suff_NZ_CRate">#REF!</definedName>
    <definedName name="Suff_NZ_Dist">#REF!</definedName>
    <definedName name="Suff_NZ_DRate">#REF!</definedName>
    <definedName name="Suff_Phil_CRate">#REF!</definedName>
    <definedName name="Suff_Phil_Dist">#REF!</definedName>
    <definedName name="Suff_Phil_DRate">#REF!</definedName>
    <definedName name="Suff_Sabr_CRate">#REF!</definedName>
    <definedName name="Suff_Sabr_Dist">#REF!</definedName>
    <definedName name="Suff_Sabr_DRate">#REF!</definedName>
    <definedName name="Suff_StCl_CRate">#REF!</definedName>
    <definedName name="Suff_StCl_Dist">#REF!</definedName>
    <definedName name="Suff_StCl_DRate">#REF!</definedName>
    <definedName name="Suff_WZ_CRate">#REF!</definedName>
    <definedName name="Suff_WZ_Dist">#REF!</definedName>
    <definedName name="Suff_WZ_DRate">#REF!</definedName>
    <definedName name="Summary" localSheetId="3" hidden="1">{#N/A,#N/A,FALSE,"Title Page"}</definedName>
    <definedName name="Summary" localSheetId="4" hidden="1">{#N/A,#N/A,FALSE,"Title Page"}</definedName>
    <definedName name="Summary" localSheetId="5" hidden="1">{#N/A,#N/A,FALSE,"Title Page"}</definedName>
    <definedName name="Summary" hidden="1">{#N/A,#N/A,FALSE,"Title Page"}</definedName>
    <definedName name="summary1" localSheetId="3" hidden="1">{#N/A,#N/A,FALSE,"Title Page"}</definedName>
    <definedName name="summary1" localSheetId="4" hidden="1">{#N/A,#N/A,FALSE,"Title Page"}</definedName>
    <definedName name="summary1" localSheetId="5" hidden="1">{#N/A,#N/A,FALSE,"Title Page"}</definedName>
    <definedName name="summary1" hidden="1">{#N/A,#N/A,FALSE,"Title Page"}</definedName>
    <definedName name="summary19" localSheetId="3" hidden="1">{#N/A,#N/A,FALSE,"Title Page"}</definedName>
    <definedName name="summary19" localSheetId="4" hidden="1">{#N/A,#N/A,FALSE,"Title Page"}</definedName>
    <definedName name="summary19" localSheetId="5" hidden="1">{#N/A,#N/A,FALSE,"Title Page"}</definedName>
    <definedName name="summary19" hidden="1">{#N/A,#N/A,FALSE,"Title Page"}</definedName>
    <definedName name="Summary2" localSheetId="3" hidden="1">{#N/A,#N/A,FALSE,"Summary";#N/A,#N/A,FALSE,"Prices at Selected Stations"}</definedName>
    <definedName name="Summary2" localSheetId="4" hidden="1">{#N/A,#N/A,FALSE,"Summary";#N/A,#N/A,FALSE,"Prices at Selected Stations"}</definedName>
    <definedName name="Summary2" localSheetId="5" hidden="1">{#N/A,#N/A,FALSE,"Summary";#N/A,#N/A,FALSE,"Prices at Selected Stations"}</definedName>
    <definedName name="Summary2" hidden="1">{#N/A,#N/A,FALSE,"Summary";#N/A,#N/A,FALSE,"Prices at Selected Stations"}</definedName>
    <definedName name="summarys" localSheetId="3" hidden="1">{#N/A,#N/A,FALSE,"Title Page"}</definedName>
    <definedName name="summarys" localSheetId="4" hidden="1">{#N/A,#N/A,FALSE,"Title Page"}</definedName>
    <definedName name="summarys" localSheetId="5" hidden="1">{#N/A,#N/A,FALSE,"Title Page"}</definedName>
    <definedName name="summarys" hidden="1">{#N/A,#N/A,FALSE,"Title Page"}</definedName>
    <definedName name="summarys1" localSheetId="3" hidden="1">{#N/A,#N/A,FALSE,"Title Page"}</definedName>
    <definedName name="summarys1" localSheetId="4" hidden="1">{#N/A,#N/A,FALSE,"Title Page"}</definedName>
    <definedName name="summarys1" localSheetId="5" hidden="1">{#N/A,#N/A,FALSE,"Title Page"}</definedName>
    <definedName name="summarys1" hidden="1">{#N/A,#N/A,FALSE,"Title Page"}</definedName>
    <definedName name="SummarySelected" localSheetId="3" hidden="1">{#N/A,#N/A,FALSE,"Summary";#N/A,#N/A,FALSE,"Prices at Selected Stations"}</definedName>
    <definedName name="SummarySelected" localSheetId="4" hidden="1">{#N/A,#N/A,FALSE,"Summary";#N/A,#N/A,FALSE,"Prices at Selected Stations"}</definedName>
    <definedName name="SummarySelected" localSheetId="5" hidden="1">{#N/A,#N/A,FALSE,"Summary";#N/A,#N/A,FALSE,"Prices at Selected Stations"}</definedName>
    <definedName name="SummarySelected" hidden="1">{#N/A,#N/A,FALSE,"Summary";#N/A,#N/A,FALSE,"Prices at Selected Stations"}</definedName>
    <definedName name="Supplement_Failure_Deliver">#REF!</definedName>
    <definedName name="Supplement_GS_Commodity_Charge">#REF!</definedName>
    <definedName name="Supplemental_Gas_Sales">#REF!</definedName>
    <definedName name="SupplementalT1">#REF!</definedName>
    <definedName name="Supply_Fuel">#REF!</definedName>
    <definedName name="SUPPLY_TRANS_ADJ">#REF!</definedName>
    <definedName name="SurplusNorthABC">#REF!</definedName>
    <definedName name="SurplusNorthABCRatch">#REF!</definedName>
    <definedName name="SurplusNorthBT">#REF!</definedName>
    <definedName name="SurplusNorthBT2">#REF!</definedName>
    <definedName name="SurplusNorthBT2Ratch">#REF!</definedName>
    <definedName name="SurplusNorthBTRatch">#REF!</definedName>
    <definedName name="SurplusNorthSupply">#REF!</definedName>
    <definedName name="SurplusRatchet">#REF!</definedName>
    <definedName name="SurplusSupply">#REF!</definedName>
    <definedName name="SurplusSupplyOther">#REF!</definedName>
    <definedName name="SurplusUpstream">#REF!</definedName>
    <definedName name="suu" localSheetId="3" hidden="1">{#N/A,#N/A,FALSE,"Title Page"}</definedName>
    <definedName name="suu" localSheetId="4" hidden="1">{#N/A,#N/A,FALSE,"Title Page"}</definedName>
    <definedName name="suu" localSheetId="5" hidden="1">{#N/A,#N/A,FALSE,"Title Page"}</definedName>
    <definedName name="suu" hidden="1">{#N/A,#N/A,FALSE,"Title Page"}</definedName>
    <definedName name="SW_Del_FV_B">#REF!</definedName>
    <definedName name="SW_Del_FV_T">#REF!</definedName>
    <definedName name="SW_Del_VV_B">#REF!</definedName>
    <definedName name="SW_Del_VV_T">#REF!</definedName>
    <definedName name="System_Expansion_Surcharge">#REF!</definedName>
    <definedName name="Sz_Centra_FV_T">#REF!</definedName>
    <definedName name="Sz_Centra_PR">#REF!</definedName>
    <definedName name="Sz_Centra_VV_T">#REF!</definedName>
    <definedName name="Sz_F_FST">#REF!</definedName>
    <definedName name="Sz_FS_Comm_Rate">#REF!</definedName>
    <definedName name="Sz_FS_Dem_Rate">#REF!</definedName>
    <definedName name="Sz_FV_B">#REF!</definedName>
    <definedName name="Sz_FV_Km_B">#REF!</definedName>
    <definedName name="Sz_FV_Km_T">#REF!</definedName>
    <definedName name="Sz_FV_T">#REF!</definedName>
    <definedName name="Sz_IS1_Rate">#REF!</definedName>
    <definedName name="Sz_IS2_Rate">#REF!</definedName>
    <definedName name="Sz_PS_Toll">#REF!</definedName>
    <definedName name="Sz_Total_Alloc_Cost">#REF!</definedName>
    <definedName name="Sz_TransCost_Fix">#REF!</definedName>
    <definedName name="Sz_TransCost_Var">#REF!</definedName>
    <definedName name="Sz_TransG_FV_T">#REF!</definedName>
    <definedName name="Sz_TransG_PR">#REF!</definedName>
    <definedName name="Sz_TransG_VV_T">#REF!</definedName>
    <definedName name="Sz_TWS_Toll">#REF!</definedName>
    <definedName name="Sz_V_FST">#REF!</definedName>
    <definedName name="Sz_VV_B">#REF!</definedName>
    <definedName name="Sz_VV_Km_B">#REF!</definedName>
    <definedName name="Sz_VV_Km_T">#REF!</definedName>
    <definedName name="Sz_VV_T">#REF!</definedName>
    <definedName name="Sz_WFS_Toll">#REF!</definedName>
    <definedName name="TableName">"Dummy"</definedName>
    <definedName name="TAX">0.34119</definedName>
    <definedName name="Tax_Additions">#REF!</definedName>
    <definedName name="Tax_Deductions">#REF!</definedName>
    <definedName name="Tax_Input_Sheet">#REF!</definedName>
    <definedName name="TB_Perc_Vol_B">#REF!</definedName>
    <definedName name="TB_Perc_Vol_T">#REF!</definedName>
    <definedName name="TB_ShortCut">55.97</definedName>
    <definedName name="TBO_Fix_Trans">#REF!</definedName>
    <definedName name="TBO_GLGT_T4">#REF!</definedName>
    <definedName name="TBO_GLGT_T4_750_787">#REF!</definedName>
    <definedName name="TBO_Union_M12">#REF!</definedName>
    <definedName name="TBO_Var_Trans">#REF!</definedName>
    <definedName name="TD_1.1_B">#REF!</definedName>
    <definedName name="TD_1.1_C">#REF!</definedName>
    <definedName name="TD_1.1_D_Sheet_1">#REF!</definedName>
    <definedName name="TD_1.1_D_Sheet_2">#REF!</definedName>
    <definedName name="TD_1.1_Distances">#REF!</definedName>
    <definedName name="TD_1.1_E_All_Sheets">#REF!</definedName>
    <definedName name="TD_1.1_F">#REF!</definedName>
    <definedName name="TD_1.1_Print_Sheets">#REF!</definedName>
    <definedName name="TD_1.1_TransGas">#REF!</definedName>
    <definedName name="TD_1.2_All_Sheets">#REF!</definedName>
    <definedName name="TD_1.2_Blue_Pages">#REF!</definedName>
    <definedName name="TD_1.3_Sheet1">#REF!</definedName>
    <definedName name="TD_1.4_A_All_Sheets">#REF!</definedName>
    <definedName name="TD_1.4_Sheet_3">#REF!</definedName>
    <definedName name="TD_1.4_Sheets_12">#REF!</definedName>
    <definedName name="TD_1.5">#REF!</definedName>
    <definedName name="TD_1.5_A">#REF!</definedName>
    <definedName name="TD_1.5_A_and_B">#REF!</definedName>
    <definedName name="TD_1.5_B">#REF!</definedName>
    <definedName name="TD_1.5_C_All_Sheets">#REF!</definedName>
    <definedName name="TD_1.6">#REF!</definedName>
    <definedName name="TD_1.6_A_All_Sheets">#REF!</definedName>
    <definedName name="TD_1.6_B">#REF!</definedName>
    <definedName name="TD_1.6_B_and_C">#REF!</definedName>
    <definedName name="TD_1.6_C">#REF!</definedName>
    <definedName name="TD_1.6_D">#REF!</definedName>
    <definedName name="TD_2.1">#REF!</definedName>
    <definedName name="TD_2.1_Check">#REF!</definedName>
    <definedName name="TD_2.1_Factors">#REF!</definedName>
    <definedName name="TD_2.1A">#REF!</definedName>
    <definedName name="TD_2.1B">#REF!</definedName>
    <definedName name="TD_2.1C">#REF!</definedName>
    <definedName name="TD_2.1D">#REF!</definedName>
    <definedName name="TD_2.1E">#REF!</definedName>
    <definedName name="TD_2.1F">#REF!</definedName>
    <definedName name="TD_2.1G">#REF!</definedName>
    <definedName name="TD_2.1H">#REF!</definedName>
    <definedName name="TD_2.2">#REF!</definedName>
    <definedName name="TD_3.1">#REF!</definedName>
    <definedName name="TD_3.1FS">#REF!</definedName>
    <definedName name="TD_3.2">#REF!</definedName>
    <definedName name="TD_3.2_Titles">#REF!</definedName>
    <definedName name="TD_3.2A">#REF!</definedName>
    <definedName name="TD_3.3">#REF!</definedName>
    <definedName name="TD_3.3_Titles">#REF!</definedName>
    <definedName name="TD_3.3LF">#REF!</definedName>
    <definedName name="TD_3.3LF_Titles">#REF!,#REF!</definedName>
    <definedName name="TD_4.1">#REF!</definedName>
    <definedName name="TD_4.10">#REF!</definedName>
    <definedName name="TD_4.3_Sheets_1_2">#REF!</definedName>
    <definedName name="TD_4.3_Sheets_3_4">#REF!</definedName>
    <definedName name="TD_4.3A">#REF!</definedName>
    <definedName name="TD_4.4_PG1">#REF!</definedName>
    <definedName name="TD_4.4_PG2">#REF!</definedName>
    <definedName name="TD_4.5">#REF!</definedName>
    <definedName name="TD_4.5A">#REF!</definedName>
    <definedName name="TD_4.6">#REF!</definedName>
    <definedName name="TD_4.9">#REF!</definedName>
    <definedName name="TD_4.9A">#REF!</definedName>
    <definedName name="TD_4.9B">#REF!</definedName>
    <definedName name="TD_5.1">#REF!</definedName>
    <definedName name="Temagami_North_VV_Annual">#REF!</definedName>
    <definedName name="Temagami_VV_Annual">#REF!</definedName>
    <definedName name="Temp_North_Commodity">#REF!</definedName>
    <definedName name="Temp_South_Commodity">#REF!</definedName>
    <definedName name="Temp_South_Commodity2">#REF!</definedName>
    <definedName name="Terrebonne_VV_Annual">#REF!</definedName>
    <definedName name="test">#REF!</definedName>
    <definedName name="Test_Data_Name">#REF!</definedName>
    <definedName name="Test_Name">#REF!</definedName>
    <definedName name="Test_Year">#REF!</definedName>
    <definedName name="the_shift">#REF!</definedName>
    <definedName name="Thorne_Cent_VV_Annual">#REF!</definedName>
    <definedName name="Thorne_GMi_VV_Annual">#REF!</definedName>
    <definedName name="Throughput">924010</definedName>
    <definedName name="Thunder_VV_Annual">#REF!</definedName>
    <definedName name="Tier1_01_Apr">#REF!</definedName>
    <definedName name="Tier1_01_Jan">#REF!</definedName>
    <definedName name="Tier1_01_Jul">#REF!</definedName>
    <definedName name="Tier1_01_Oct">#REF!</definedName>
    <definedName name="Tier1_10_Apr">#REF!</definedName>
    <definedName name="Tier1_10_Jan">#REF!</definedName>
    <definedName name="Tier1_10_Jul">#REF!</definedName>
    <definedName name="Tier1_10_Oct">#REF!</definedName>
    <definedName name="Tier2_01_Apr">#REF!</definedName>
    <definedName name="Tier2_01_Jan">#REF!</definedName>
    <definedName name="Tier2_01_Jul">#REF!</definedName>
    <definedName name="Tier2_01_Oct">#REF!</definedName>
    <definedName name="Tier2_10_Apr">#REF!</definedName>
    <definedName name="Tier2_10_Jan">#REF!</definedName>
    <definedName name="Tier2_10_Jul">#REF!</definedName>
    <definedName name="Tier2_10_Oct">#REF!</definedName>
    <definedName name="Tier3_01_Apr">#REF!</definedName>
    <definedName name="Tier3_01_Jan">#REF!</definedName>
    <definedName name="Tier3_01_Jul">#REF!</definedName>
    <definedName name="Tier3_01_Oct">#REF!</definedName>
    <definedName name="Tier3_10_Apr">#REF!</definedName>
    <definedName name="Tier3_10_Jan">#REF!</definedName>
    <definedName name="Tier3_10_Jul">#REF!</definedName>
    <definedName name="Tier3_10_Oct">#REF!</definedName>
    <definedName name="Tier4_01_Apr">#REF!</definedName>
    <definedName name="Tier4_01_Jan">#REF!</definedName>
    <definedName name="Tier4_01_Jul">#REF!</definedName>
    <definedName name="Tier4_01_Oct">#REF!</definedName>
    <definedName name="Tier4_10_Apr">#REF!</definedName>
    <definedName name="Tier4_10_Jan">#REF!</definedName>
    <definedName name="Tier4_10_Jul">#REF!</definedName>
    <definedName name="Tier4_10_Oct">#REF!</definedName>
    <definedName name="Tier5_01_Apr">#REF!</definedName>
    <definedName name="Tier5_01_Jan">#REF!</definedName>
    <definedName name="Tier5_01_Jul">#REF!</definedName>
    <definedName name="Tier5_01_Oct">#REF!</definedName>
    <definedName name="Tier5_10_Apr">#REF!</definedName>
    <definedName name="Tier5_10_Jan">#REF!</definedName>
    <definedName name="Tier5_10_Jul">#REF!</definedName>
    <definedName name="Tier5_10_Oct">#REF!</definedName>
    <definedName name="Timmins_VV_Annual">#REF!</definedName>
    <definedName name="TM1REBUILDOPTION">1</definedName>
    <definedName name="TOCOPY">#REF!</definedName>
    <definedName name="Tolls_Printout">#REF!</definedName>
    <definedName name="Tot_Downstream_B">#REF!</definedName>
    <definedName name="Tot_Downstream_T">#REF!</definedName>
    <definedName name="Total_Capital">#REF!</definedName>
    <definedName name="Total_Construct_Aid">#REF!</definedName>
    <definedName name="Total_Del_JanOct">#REF!</definedName>
    <definedName name="Total_Depr_Land_Rts">#REF!</definedName>
    <definedName name="Total_Div_Rev">#REF!</definedName>
    <definedName name="Total_Div_Vol">#REF!</definedName>
    <definedName name="Total_Diversion_Surcharge">#REF!</definedName>
    <definedName name="Total_Fixed_Costs">#REF!</definedName>
    <definedName name="Total_FST_Diff_Fix">#REF!</definedName>
    <definedName name="Total_FST_Diff_Var">#REF!</definedName>
    <definedName name="Total_FST_Fixed">#REF!</definedName>
    <definedName name="Total_FST_VV_T">#REF!</definedName>
    <definedName name="Total_FV">#REF!</definedName>
    <definedName name="Total_FV_Km">#REF!</definedName>
    <definedName name="Total_FV_Km_B">#REF!</definedName>
    <definedName name="Total_FV_Km_T">#REF!</definedName>
    <definedName name="Total_FV_T">#REF!</definedName>
    <definedName name="Total_Gas_Plant_Depr">#REF!</definedName>
    <definedName name="Total_Gas_Plant_Util">#REF!</definedName>
    <definedName name="Total_Gross_Rev_Req">#REF!</definedName>
    <definedName name="Total_Int_Plant_Depr">#REF!</definedName>
    <definedName name="Total_ISS_Rev">#REF!</definedName>
    <definedName name="Total_ISS_Vol">#REF!</definedName>
    <definedName name="Total_ISW_Rev">#REF!</definedName>
    <definedName name="Total_ISW_Vol">#REF!</definedName>
    <definedName name="Total_Load_Adjust">#REF!</definedName>
    <definedName name="Total_LTWFS_Rev">#REF!</definedName>
    <definedName name="Total_LTWFS_Vol">#REF!</definedName>
    <definedName name="Total_NBS_FV_B">#REF!</definedName>
    <definedName name="Total_NBS_FV_Km_B">#REF!</definedName>
    <definedName name="Total_NBS_FV_Km_T">#REF!</definedName>
    <definedName name="Total_NBS_FV_T">#REF!</definedName>
    <definedName name="Total_NBS_VV_B">#REF!</definedName>
    <definedName name="Total_NBS_VV_Km_B">#REF!</definedName>
    <definedName name="Total_NBS_VV_Km_T">#REF!</definedName>
    <definedName name="Total_NBS_VV_T">#REF!</definedName>
    <definedName name="Total_Net_Rev_Req">#REF!</definedName>
    <definedName name="Total_Rate_Base">#REF!</definedName>
    <definedName name="Total_STFT_Rev">#REF!</definedName>
    <definedName name="Total_STS_Rev">#REF!</definedName>
    <definedName name="Total_Summer_Rev">#REF!</definedName>
    <definedName name="Total_Summer_Vol">#REF!</definedName>
    <definedName name="Total_TB_FV_B">#REF!</definedName>
    <definedName name="Total_TB_FV_Km_B">#REF!</definedName>
    <definedName name="Total_TB_FV_Km_T">#REF!</definedName>
    <definedName name="Total_TB_FV_T">#REF!</definedName>
    <definedName name="Total_TB_VV_B">#REF!</definedName>
    <definedName name="Total_TB_VV_Km_B">#REF!</definedName>
    <definedName name="Total_TB_VV_Km_T">#REF!</definedName>
    <definedName name="Total_TB_VV_T">#REF!</definedName>
    <definedName name="Total_Trans_Plant_Depr">#REF!</definedName>
    <definedName name="Total_Trans_Plant_Util">#REF!</definedName>
    <definedName name="Total_TransCost_Fix">#REF!</definedName>
    <definedName name="Total_TransCost_Var">#REF!</definedName>
    <definedName name="Total_UN_FV_Km_B">#REF!</definedName>
    <definedName name="Total_UN_FV_Km_T">#REF!</definedName>
    <definedName name="Total_UN_VV_Km_B">#REF!</definedName>
    <definedName name="Total_UN_VV_Km_T">#REF!</definedName>
    <definedName name="Total_Unacc_Losses">#REF!</definedName>
    <definedName name="Total_Util_Land">#REF!</definedName>
    <definedName name="Total_Util_Land_Rts">#REF!</definedName>
    <definedName name="Total_Variable_Costs">#REF!</definedName>
    <definedName name="Total_VV">#REF!</definedName>
    <definedName name="Total_VV_Km">#REF!</definedName>
    <definedName name="Total_VV_Km_B">#REF!</definedName>
    <definedName name="Total_VV_Km_T">#REF!</definedName>
    <definedName name="Total_VV_T">#REF!</definedName>
    <definedName name="Total_Win_FV_B">#REF!</definedName>
    <definedName name="Total_Win_FV_Km_B">#REF!</definedName>
    <definedName name="Total_Win_FV_Km_T">#REF!</definedName>
    <definedName name="Total_Win_FV_T">#REF!</definedName>
    <definedName name="Total_Win_VV_B">#REF!</definedName>
    <definedName name="Total_Win_VV_Km_B">#REF!</definedName>
    <definedName name="Total_Win_VV_Km_T">#REF!</definedName>
    <definedName name="Total_Win_VV_T">#REF!</definedName>
    <definedName name="Total_Winter_Rev">#REF!</definedName>
    <definedName name="Total_Winter_Vol">#REF!</definedName>
    <definedName name="TP_Footer_Path" hidden="1">"S:\49002\03welf\H&amp;W\Flex Pricing\"</definedName>
    <definedName name="TP_Footer_User" hidden="1">"Towers Perrin"</definedName>
    <definedName name="TP_Footer_Version" hidden="1">"v3.00"</definedName>
    <definedName name="TRAF">#REF!</definedName>
    <definedName name="TRAFP">#REF!</definedName>
    <definedName name="Trans_Plant_Depr_Meter">#REF!</definedName>
    <definedName name="Trans_Plant_Depr_Trans">#REF!</definedName>
    <definedName name="Trans_Plant_Util_Meter">#REF!</definedName>
    <definedName name="Trans_Plant_Util_Trans">#REF!</definedName>
    <definedName name="Trans01E_Apr">#REF!</definedName>
    <definedName name="Trans01E_Jan">#REF!</definedName>
    <definedName name="Trans01E_Jul">#REF!</definedName>
    <definedName name="Trans01E_Oct">#REF!</definedName>
    <definedName name="Trans01FF_Apr">#REF!</definedName>
    <definedName name="Trans01FF_Jan">#REF!</definedName>
    <definedName name="Trans01FF_Jul">#REF!</definedName>
    <definedName name="Trans01FF_Oct">#REF!</definedName>
    <definedName name="Trans01N_Apr">#REF!</definedName>
    <definedName name="Trans01N_Jan">#REF!</definedName>
    <definedName name="Trans01N_Jul">#REF!</definedName>
    <definedName name="Trans01N_Oct">#REF!</definedName>
    <definedName name="Trans01W_Apr">#REF!</definedName>
    <definedName name="Trans01W_Jan">#REF!</definedName>
    <definedName name="Trans01W_Jul">#REF!</definedName>
    <definedName name="Trans01W_Oct">#REF!</definedName>
    <definedName name="Trans10E_Apr">#REF!</definedName>
    <definedName name="Trans10E_Jan">#REF!</definedName>
    <definedName name="Trans10E_Jul">#REF!</definedName>
    <definedName name="Trans10E_Oct">#REF!</definedName>
    <definedName name="Trans10FF_Apr">#REF!</definedName>
    <definedName name="Trans10FF_Jan">#REF!</definedName>
    <definedName name="Trans10FF_Jul">#REF!</definedName>
    <definedName name="Trans10FF_Oct">#REF!</definedName>
    <definedName name="Trans10N_Apr">#REF!</definedName>
    <definedName name="Trans10N_Jan">#REF!</definedName>
    <definedName name="Trans10N_Jul">#REF!</definedName>
    <definedName name="Trans10N_Oct">#REF!</definedName>
    <definedName name="Trans10W_Apr">#REF!</definedName>
    <definedName name="Trans10W_Jan">#REF!</definedName>
    <definedName name="Trans10W_Jul">#REF!</definedName>
    <definedName name="Trans10W_Oct">#REF!</definedName>
    <definedName name="TransCommodity_R100_East">#REF!</definedName>
    <definedName name="TransCommodity_R100_EDA">#REF!</definedName>
    <definedName name="TransCommodity_R100_FF">#REF!</definedName>
    <definedName name="TransCommodity_R100_NDA">#REF!</definedName>
    <definedName name="TransCommodity_R100_WDA">#REF!</definedName>
    <definedName name="TransCommodity_R100_West">#REF!</definedName>
    <definedName name="TransCommodity_R20_East">#REF!</definedName>
    <definedName name="TransCommodity_R20_East_wICM">#REF!</definedName>
    <definedName name="TransCommodity_R20_EDA">#REF!</definedName>
    <definedName name="TransCommodity_R20_FF">#REF!</definedName>
    <definedName name="TransCommodity_R20_NDA">#REF!</definedName>
    <definedName name="TransCommodity_R20_WDA">#REF!</definedName>
    <definedName name="TransCommodity_R20_West">#REF!</definedName>
    <definedName name="TransCommodity_R20_West_wICM">#REF!</definedName>
    <definedName name="Transcona_VV_Annual">#REF!</definedName>
    <definedName name="TransDemand_R100_East">#REF!</definedName>
    <definedName name="TransDemand_R100_EDA">#REF!</definedName>
    <definedName name="TransDemand_R100_FF">#REF!</definedName>
    <definedName name="TransDemand_R100_NDA">#REF!</definedName>
    <definedName name="TransDemand_R100_WDA">#REF!</definedName>
    <definedName name="TransDemand_R100_West">#REF!</definedName>
    <definedName name="TransDemand_R20_East">#REF!</definedName>
    <definedName name="TransDemand_R20_East_wICM">#REF!</definedName>
    <definedName name="TransDemand_R20_EDA">#REF!</definedName>
    <definedName name="TransDemand_R20_FF">#REF!</definedName>
    <definedName name="TransDemand_R20_NDA">#REF!</definedName>
    <definedName name="TransDemand_R20_WDA">#REF!</definedName>
    <definedName name="TransDemand_R20_West">#REF!</definedName>
    <definedName name="TransDemand_R20_West_wICM">#REF!</definedName>
    <definedName name="TransFix_Factor_Misc">#REF!</definedName>
    <definedName name="TransG_FV_B">#REF!</definedName>
    <definedName name="TransG_FV_Km_B">#REF!</definedName>
    <definedName name="TransG_FV_Km_T">#REF!</definedName>
    <definedName name="TransG_FV_T">#REF!</definedName>
    <definedName name="TransG_HerbEx_F_FST">#REF!</definedName>
    <definedName name="TransG_HerbEx_FV_T">#REF!</definedName>
    <definedName name="TransG_HerbEx_Km_FV_T">#REF!</definedName>
    <definedName name="TransG_HerbEx_Km_VV_T">#REF!</definedName>
    <definedName name="TransG_HerbEx_V_FST">#REF!</definedName>
    <definedName name="TransG_HerbEx_VV_T">#REF!</definedName>
    <definedName name="TransG_Lieb_F_FST">#REF!</definedName>
    <definedName name="TransG_Lieb_FV_T">#REF!</definedName>
    <definedName name="TransG_Lieb_Km_FV_T">#REF!</definedName>
    <definedName name="TransG_Lieb_Km_VV_T">#REF!</definedName>
    <definedName name="TransG_Lieb_V_FST">#REF!</definedName>
    <definedName name="TransG_Lieb_VV_T">#REF!</definedName>
    <definedName name="TransG_Rich_F_FST">#REF!</definedName>
    <definedName name="TransG_Rich_FV_T">#REF!</definedName>
    <definedName name="TransG_Rich_Km_FV_T">#REF!</definedName>
    <definedName name="TransG_Rich_Km_VV_T">#REF!</definedName>
    <definedName name="TransG_Rich_V_FST">#REF!</definedName>
    <definedName name="TransG_Rich_VV_T">#REF!</definedName>
    <definedName name="TransG_Succ_F_FST">#REF!</definedName>
    <definedName name="TransG_Succ_FV_T">#REF!</definedName>
    <definedName name="TransG_Succ_Km_FV_T">#REF!</definedName>
    <definedName name="TransG_Succ_Km_VV_T">#REF!</definedName>
    <definedName name="TransG_Succ_V_FST">#REF!</definedName>
    <definedName name="TransG_Succ_VV_T">#REF!</definedName>
    <definedName name="TransG_VV_B">#REF!</definedName>
    <definedName name="TransG_VV_B_tot">#REF!</definedName>
    <definedName name="TransG_VV_Km_B">#REF!</definedName>
    <definedName name="TransG_VV_Km_B_tot">#REF!</definedName>
    <definedName name="TransG_VV_Km_T">#REF!</definedName>
    <definedName name="TransG_VV_Km_T_tot">#REF!</definedName>
    <definedName name="TransG_VV_T">#REF!</definedName>
    <definedName name="TransG_VV_T_tot">#REF!</definedName>
    <definedName name="TransGas_Annual_Avg">#REF!</definedName>
    <definedName name="TransGas_BP_Winter">#REF!</definedName>
    <definedName name="TransGas_Fix_Winter">#REF!</definedName>
    <definedName name="TransGas_PR">#REF!</definedName>
    <definedName name="TransGas_RE_Winter">#REF!</definedName>
    <definedName name="TransGas_RW_Winter">#REF!</definedName>
    <definedName name="TransGas_Var_Annual">#REF!</definedName>
    <definedName name="TransGas_Winter_Avg">#REF!</definedName>
    <definedName name="TransGas_WN_Winter">#REF!</definedName>
    <definedName name="TransGas_WW_Winter">#REF!</definedName>
    <definedName name="Transport_R01_East">#REF!</definedName>
    <definedName name="Transport_R01_East_wICM">#REF!</definedName>
    <definedName name="Transport_R01_EDA">#REF!</definedName>
    <definedName name="Transport_R01_FF">#REF!</definedName>
    <definedName name="Transport_R01_NDA">#REF!</definedName>
    <definedName name="Transport_R01_Temp1">#REF!</definedName>
    <definedName name="Transport_R01_Temp2">#REF!</definedName>
    <definedName name="Transport_R01_WDA">#REF!</definedName>
    <definedName name="Transport_R01_West">#REF!</definedName>
    <definedName name="Transport_R01_West_wICM">#REF!</definedName>
    <definedName name="Transport_R10_East">#REF!</definedName>
    <definedName name="Transport_R10_East_wICM">#REF!</definedName>
    <definedName name="Transport_R10_EDA">#REF!</definedName>
    <definedName name="Transport_R10_FF">#REF!</definedName>
    <definedName name="Transport_R10_NDA">#REF!</definedName>
    <definedName name="Transport_R10_Temp1">#REF!</definedName>
    <definedName name="Transport_R10_Temp2">#REF!</definedName>
    <definedName name="Transport_R10_WDA">#REF!</definedName>
    <definedName name="Transport_R10_West">#REF!</definedName>
    <definedName name="Transport_R10_West_wICM">#REF!</definedName>
    <definedName name="Transport_R25">#REF!</definedName>
    <definedName name="Transportation_South">#REF!</definedName>
    <definedName name="TransVar_Factor_Misc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oisRiv_VV_Annual">#REF!</definedName>
    <definedName name="TroutCreek_VV_Annual">#REF!</definedName>
    <definedName name="TroutLake_VV_Annual">#REF!</definedName>
    <definedName name="TWS_Centra_Dist">#REF!</definedName>
    <definedName name="TWS_Cons_Dist">#REF!</definedName>
    <definedName name="TWS_GMi_Dist">#REF!</definedName>
    <definedName name="TWS_Iroq_Dist">#REF!</definedName>
    <definedName name="UDC_Support">#REF!</definedName>
    <definedName name="UN_Chip_fV_B">#REF!</definedName>
    <definedName name="UN_Chip_fV_T">#REF!</definedName>
    <definedName name="UN_Chip_VV_B">#REF!</definedName>
    <definedName name="UN_Chip_VV_T">#REF!</definedName>
    <definedName name="UN_Corn_FV_B">#REF!</definedName>
    <definedName name="UN_Corn_FV_T">#REF!</definedName>
    <definedName name="UN_Corn_VV_B">#REF!</definedName>
    <definedName name="UN_Corn_VV_T">#REF!</definedName>
    <definedName name="UN_EHeref_FV_B">#REF!</definedName>
    <definedName name="UN_EHeref_FV_T">#REF!</definedName>
    <definedName name="UN_EHeref_VV_B">#REF!</definedName>
    <definedName name="UN_EHeref_VV_T">#REF!</definedName>
    <definedName name="UN_Ez_FV_B">#REF!</definedName>
    <definedName name="UN_Ez_FV_T">#REF!</definedName>
    <definedName name="UN_Ez_VV_B">#REF!</definedName>
    <definedName name="UN_Ez_VV_T">#REF!</definedName>
    <definedName name="UN_Iroq_FV_B">#REF!</definedName>
    <definedName name="UN_Iroq_FV_T">#REF!</definedName>
    <definedName name="UN_Iroq_VV_B">#REF!</definedName>
    <definedName name="UN_Iroq_VV_T">#REF!</definedName>
    <definedName name="UN_Napi_FV_B">#REF!</definedName>
    <definedName name="UN_Napi_FV_T">#REF!</definedName>
    <definedName name="UN_Napi_VV_B">#REF!</definedName>
    <definedName name="UN_Napi_VV_T">#REF!</definedName>
    <definedName name="UN_Phil_FV_B">#REF!</definedName>
    <definedName name="UN_Phil_FV_T">#REF!</definedName>
    <definedName name="UN_Phil_VV_B">#REF!</definedName>
    <definedName name="UN_Phil_VV_T">#REF!</definedName>
    <definedName name="UN_Sabr_FV_B">#REF!</definedName>
    <definedName name="UN_Sabr_FV_T">#REF!</definedName>
    <definedName name="UN_Sabr_VV_B">#REF!</definedName>
    <definedName name="UN_Sabr_VV_T">#REF!</definedName>
    <definedName name="UN_Steel_Phil_FV_B">#REF!</definedName>
    <definedName name="UN_Steel_Phil_FV_T">#REF!</definedName>
    <definedName name="UN_Steel_Phil_VV_B">#REF!</definedName>
    <definedName name="UN_Steel_Phil_VV_T">#REF!</definedName>
    <definedName name="Unacc_Gross_Rev_Req">#REF!</definedName>
    <definedName name="Unacc_Net_Rev_Req">#REF!</definedName>
    <definedName name="Unacc_Var_Unit">#REF!</definedName>
    <definedName name="Unaccounted_Var_Unit">#REF!</definedName>
    <definedName name="Unbundled_Commodity">#REF!</definedName>
    <definedName name="Unbundled_Deliverability">#REF!</definedName>
    <definedName name="Unfunded_Amount">#REF!</definedName>
    <definedName name="Unfunded_Rate">#REF!</definedName>
    <definedName name="Unfunded_Ratio">#REF!</definedName>
    <definedName name="Union_Aver_Fuel">#REF!</definedName>
    <definedName name="Union_CDA_Bronte">#REF!</definedName>
    <definedName name="Union_CDA_Burling">#REF!</definedName>
    <definedName name="Union_CDA_HamGate">#REF!</definedName>
    <definedName name="Union_CDA_LC_F">#REF!</definedName>
    <definedName name="Union_CDA_LC_V">#REF!</definedName>
    <definedName name="Union_CDA_Nanticoke">#REF!</definedName>
    <definedName name="Union_CDA_PkwyBelt">#REF!</definedName>
    <definedName name="Union_CDA_SWDA_LC_F">#REF!</definedName>
    <definedName name="Union_CDA_SWDA_LC_V">#REF!</definedName>
    <definedName name="Union_Dawn">#REF!</definedName>
    <definedName name="Union_Dawn_FST_FV">#REF!</definedName>
    <definedName name="Union_FST_Recovery">#REF!</definedName>
    <definedName name="Union_Perc_Downstream">#REF!</definedName>
    <definedName name="Union_Sarnia">#REF!</definedName>
    <definedName name="Union_Total">#REF!</definedName>
    <definedName name="Unit_FixTrans_FVD">#REF!</definedName>
    <definedName name="Unit_FST_FVD">#REF!</definedName>
    <definedName name="Unit_FST_VVD">#REF!</definedName>
    <definedName name="Unit_Metering_FV">#REF!</definedName>
    <definedName name="Unit_UnaccLoss_VV">#REF!</definedName>
    <definedName name="Unit_VarTrans_VVD">#REF!</definedName>
    <definedName name="Unknown1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served">#REF!</definedName>
    <definedName name="UpstreamPipeFlow">#REF!</definedName>
    <definedName name="Util_Income_Tax">#REF!</definedName>
    <definedName name="ValGagne_VV_Annual">#REF!</definedName>
    <definedName name="Valleyfield_VV_Annual">#REF!</definedName>
    <definedName name="ValRita_VV_Annual">#REF!</definedName>
    <definedName name="Value_Area">#REF!</definedName>
    <definedName name="Var_Del_Press">#REF!</definedName>
    <definedName name="Var_Diversion">#REF!</definedName>
    <definedName name="Var_Gas_Exch">#REF!</definedName>
    <definedName name="Var_IS">#REF!</definedName>
    <definedName name="Var_Meter">#REF!</definedName>
    <definedName name="Var_PS">#REF!</definedName>
    <definedName name="Var_STS">#REF!</definedName>
    <definedName name="Var_Trans_Per_Unit">#REF!</definedName>
    <definedName name="Var_TWS">#REF!</definedName>
    <definedName name="Vaudreuil_VV_Annual">#REF!</definedName>
    <definedName name="Vermilion_VV_Annual">#REF!</definedName>
    <definedName name="Vibank_VV_Annual">#REF!</definedName>
    <definedName name="VV_Rate">#REF!</definedName>
    <definedName name="VVD_Rate">#REF!</definedName>
    <definedName name="WACOG">#REF!</definedName>
    <definedName name="WACOG1_centsM3">#REF!</definedName>
    <definedName name="WACOG103">#REF!</definedName>
    <definedName name="WACOGGJ">#REF!</definedName>
    <definedName name="Wapella_VV_Annual">#REF!</definedName>
    <definedName name="Waterloo_VV_Annual">#REF!</definedName>
    <definedName name="Welw">#REF!</definedName>
    <definedName name="Welw_Centra_FV_T">#REF!</definedName>
    <definedName name="Welw_Centra_VV_T">#REF!</definedName>
    <definedName name="Welw_Chip_CRate">#REF!</definedName>
    <definedName name="Welw_Chip_Dist">#REF!</definedName>
    <definedName name="Welw_Chip_DRate">#REF!</definedName>
    <definedName name="Welw_Corn_CRate">#REF!</definedName>
    <definedName name="Welw_Corn_Dist">#REF!</definedName>
    <definedName name="Welw_Corn_DRate">#REF!</definedName>
    <definedName name="Welw_EH_CRate">#REF!</definedName>
    <definedName name="Welw_EH_Dist">#REF!</definedName>
    <definedName name="Welw_EH_DRate">#REF!</definedName>
    <definedName name="Welw_Emer_CRate">#REF!</definedName>
    <definedName name="Welw_Emer_Dist">#REF!</definedName>
    <definedName name="Welw_Emer_DRate">#REF!</definedName>
    <definedName name="Welw_EZ_CRate">#REF!</definedName>
    <definedName name="Welw_EZ_Dist">#REF!</definedName>
    <definedName name="Welw_EZ_DRate">#REF!</definedName>
    <definedName name="Welw_Iroq_CRate">#REF!</definedName>
    <definedName name="Welw_Iroq_Dist">#REF!</definedName>
    <definedName name="Welw_Iroq_DRate">#REF!</definedName>
    <definedName name="Welw_MDA_Annual_Avg">#REF!</definedName>
    <definedName name="Welw_MDA_FS_Comm">#REF!</definedName>
    <definedName name="Welw_MDA_FS_Comm_Rate">#REF!</definedName>
    <definedName name="Welw_MDA_FS_Dem">#REF!</definedName>
    <definedName name="Welw_MDA_FS_Dem_Rate">#REF!</definedName>
    <definedName name="Welw_MDA_FV_B">#REF!</definedName>
    <definedName name="Welw_MDA_FV_Km_B">#REF!</definedName>
    <definedName name="Welw_MDA_FV_Km_T">#REF!</definedName>
    <definedName name="Welw_MDA_FV_T">#REF!</definedName>
    <definedName name="Welw_MDA_Total_Alloc_Cost">#REF!</definedName>
    <definedName name="Welw_MDA_TransCost_Fix">#REF!</definedName>
    <definedName name="Welw_MDA_TransCost_Var">#REF!</definedName>
    <definedName name="Welw_MDA_VV_B">#REF!</definedName>
    <definedName name="Welw_MDA_VV_Km_B">#REF!</definedName>
    <definedName name="Welw_MDA_VV_Km_T">#REF!</definedName>
    <definedName name="Welw_MDA_VV_T">#REF!</definedName>
    <definedName name="Welw_MDA_Winter_Avg">#REF!</definedName>
    <definedName name="Welw_MZ_Centra_PR">#REF!</definedName>
    <definedName name="Welw_MZ_CRate">#REF!</definedName>
    <definedName name="Welw_MZ_Dist">#REF!</definedName>
    <definedName name="Welw_MZ_DRate">#REF!</definedName>
    <definedName name="Welw_Napi_CRate">#REF!</definedName>
    <definedName name="Welw_Napi_Dist">#REF!</definedName>
    <definedName name="Welw_Napi_DRate">#REF!</definedName>
    <definedName name="Welw_Niag_CRate">#REF!</definedName>
    <definedName name="Welw_Niag_Dist">#REF!</definedName>
    <definedName name="Welw_Niag_DRate">#REF!</definedName>
    <definedName name="Welw_NZ_CRate">#REF!</definedName>
    <definedName name="Welw_NZ_Dist">#REF!</definedName>
    <definedName name="Welw_NZ_DRate">#REF!</definedName>
    <definedName name="Welw_Phil_CRate">#REF!</definedName>
    <definedName name="Welw_Phil_Dist">#REF!</definedName>
    <definedName name="Welw_Phil_DRate">#REF!</definedName>
    <definedName name="Welw_Sabr_CRate">#REF!</definedName>
    <definedName name="Welw_Sabr_Dist">#REF!</definedName>
    <definedName name="Welw_Sabr_DRate">#REF!</definedName>
    <definedName name="Welw_StCl_CRate">#REF!</definedName>
    <definedName name="Welw_StCl_Dist">#REF!</definedName>
    <definedName name="Welw_StCl_DRate">#REF!</definedName>
    <definedName name="Welw_WZ_CRate">#REF!</definedName>
    <definedName name="Welw_WZ_Dist">#REF!</definedName>
    <definedName name="Welw_WZ_DRate">#REF!</definedName>
    <definedName name="Welwyn_VV_Annual">#REF!</definedName>
    <definedName name="wer" localSheetId="3" hidden="1">{#N/A,#N/A,TRUE,"Consolidated";#N/A,#N/A,TRUE,"Admin";#N/A,#N/A,TRUE,"Express";#N/A,#N/A,TRUE,"Other";#N/A,#N/A,TRUE,"Platte";#N/A,#N/A,TRUE,"Cajun"}</definedName>
    <definedName name="wer" localSheetId="4" hidden="1">{#N/A,#N/A,TRUE,"Consolidated";#N/A,#N/A,TRUE,"Admin";#N/A,#N/A,TRUE,"Express";#N/A,#N/A,TRUE,"Other";#N/A,#N/A,TRUE,"Platte";#N/A,#N/A,TRUE,"Cajun"}</definedName>
    <definedName name="wer" localSheetId="5" hidden="1">{#N/A,#N/A,TRUE,"Consolidated";#N/A,#N/A,TRUE,"Admin";#N/A,#N/A,TRUE,"Express";#N/A,#N/A,TRUE,"Other";#N/A,#N/A,TRUE,"Platte";#N/A,#N/A,TRUE,"Cajun"}</definedName>
    <definedName name="wer" hidden="1">{#N/A,#N/A,TRUE,"Consolidated";#N/A,#N/A,TRUE,"Admin";#N/A,#N/A,TRUE,"Express";#N/A,#N/A,TRUE,"Other";#N/A,#N/A,TRUE,"Platte";#N/A,#N/A,TRUE,"Cajun"}</definedName>
    <definedName name="West_Dem">#REF!</definedName>
    <definedName name="West_FS_Comm">#REF!</definedName>
    <definedName name="West_FS_Comm_Rate">#REF!</definedName>
    <definedName name="West_FS_Dem">#REF!</definedName>
    <definedName name="West_FS_Dem_Rate">#REF!</definedName>
    <definedName name="West_Marg_Fuel">#REF!</definedName>
    <definedName name="WestFerris_VV_Annual">#REF!</definedName>
    <definedName name="WestRate">#REF!</definedName>
    <definedName name="whatever" hidden="1">0</definedName>
    <definedName name="Whitewood_VV_Annual">#REF!</definedName>
    <definedName name="Widdifield_VV_Annual">#REF!</definedName>
    <definedName name="Win_Corn_FV_B">#REF!</definedName>
    <definedName name="Win_Corn_FV_T">#REF!</definedName>
    <definedName name="Win_Corn_VV_B">#REF!</definedName>
    <definedName name="Win_Corn_VV_T">#REF!</definedName>
    <definedName name="Win_Corn_VVB_Elig">#REF!</definedName>
    <definedName name="Win_EH_FV_B">#REF!</definedName>
    <definedName name="Win_EH_FV_T">#REF!</definedName>
    <definedName name="Win_EH_VV_B">#REF!</definedName>
    <definedName name="Win_EH_VV_T">#REF!</definedName>
    <definedName name="Win_EH_VVB_Elig">#REF!</definedName>
    <definedName name="Win_Ez_FV_B">#REF!</definedName>
    <definedName name="Win_Ez_FV_T">#REF!</definedName>
    <definedName name="Win_Ez_VV_B">#REF!</definedName>
    <definedName name="Win_Ez_VV_T">#REF!</definedName>
    <definedName name="Win_EZ_VVB_Elig">#REF!</definedName>
    <definedName name="Win_Iroq_FV_B">#REF!</definedName>
    <definedName name="Win_Iroq_FV_T">#REF!</definedName>
    <definedName name="Win_Iroq_VV_B">#REF!</definedName>
    <definedName name="Win_Iroq_VV_T">#REF!</definedName>
    <definedName name="Win_Iroq_VVB_Elig">#REF!</definedName>
    <definedName name="Win_Nap_FV_B">#REF!</definedName>
    <definedName name="Win_Nap_FV_T">#REF!</definedName>
    <definedName name="Win_Nap_VV_B">#REF!</definedName>
    <definedName name="Win_Nap_VV_T">#REF!</definedName>
    <definedName name="Win_Nap_VVB_Elig">#REF!</definedName>
    <definedName name="Win_Phil_FV_B">#REF!</definedName>
    <definedName name="Win_Phil_FV_T">#REF!</definedName>
    <definedName name="Win_Phil_VV_B">#REF!</definedName>
    <definedName name="Win_Phil_VV_T">#REF!</definedName>
    <definedName name="Win_Phil_VVB_Elig">#REF!</definedName>
    <definedName name="Win_Sab_VVB_Elig">#REF!</definedName>
    <definedName name="Win_Sabr_FV_B">#REF!</definedName>
    <definedName name="Win_Sabr_FV_T">#REF!</definedName>
    <definedName name="Win_Sabr_VV_B">#REF!</definedName>
    <definedName name="Win_Sabr_VV_T">#REF!</definedName>
    <definedName name="Win_Steel_Phil_FV_B">#REF!</definedName>
    <definedName name="Win_Steel_Phil_FV_T">#REF!</definedName>
    <definedName name="Win_Steel_Phil_VV_B">#REF!</definedName>
    <definedName name="Win_Steel_Phil_VV_T">#REF!</definedName>
    <definedName name="Winch_Base_Perc">#REF!</definedName>
    <definedName name="Winch_Test_Perc">#REF!</definedName>
    <definedName name="Winnipeg_VV_Annual">#REF!</definedName>
    <definedName name="WN_Fix_Winter">#REF!</definedName>
    <definedName name="Wolseley_VV_Annual">#REF!</definedName>
    <definedName name="Work_Capital_Meter">#REF!</definedName>
    <definedName name="wrn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" localSheetId="5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96grasec2." localSheetId="3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localSheetId="4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localSheetId="5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localSheetId="3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localSheetId="4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localSheetId="5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localSheetId="3" hidden="1">{#N/A,#N/A,FALSE,"Schedule 4.2";#N/A,#N/A,FALSE,"Schedule 4.4";#N/A,#N/A,FALSE,"Schedule 4.7.1";#N/A,#N/A,FALSE,"Schedule 4.7.2";#N/A,#N/A,FALSE,"Schedule 4.9"}</definedName>
    <definedName name="wrn.96grasec4." localSheetId="4" hidden="1">{#N/A,#N/A,FALSE,"Schedule 4.2";#N/A,#N/A,FALSE,"Schedule 4.4";#N/A,#N/A,FALSE,"Schedule 4.7.1";#N/A,#N/A,FALSE,"Schedule 4.7.2";#N/A,#N/A,FALSE,"Schedule 4.9"}</definedName>
    <definedName name="wrn.96grasec4." localSheetId="5" hidden="1">{#N/A,#N/A,FALSE,"Schedule 4.2";#N/A,#N/A,FALSE,"Schedule 4.4";#N/A,#N/A,FALSE,"Schedule 4.7.1";#N/A,#N/A,FALSE,"Schedule 4.7.2";#N/A,#N/A,FALSE,"Schedule 4.9"}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localSheetId="3" hidden="1">{#N/A,#N/A,FALSE,"Schedule 5.2 Reg";#N/A,#N/A,FALSE,"Schedule 5.2";#N/A,#N/A,FALSE,"Schedule 5.3 Reg";#N/A,#N/A,FALSE,"Schedule 5.3";#N/A,#N/A,FALSE,"Schedule 5.4 Reg";#N/A,#N/A,FALSE,"Schedule 5.4"}</definedName>
    <definedName name="wrn.96grasec5." localSheetId="4" hidden="1">{#N/A,#N/A,FALSE,"Schedule 5.2 Reg";#N/A,#N/A,FALSE,"Schedule 5.2";#N/A,#N/A,FALSE,"Schedule 5.3 Reg";#N/A,#N/A,FALSE,"Schedule 5.3";#N/A,#N/A,FALSE,"Schedule 5.4 Reg";#N/A,#N/A,FALSE,"Schedule 5.4"}</definedName>
    <definedName name="wrn.96grasec5." localSheetId="5" hidden="1">{#N/A,#N/A,FALSE,"Schedule 5.2 Reg";#N/A,#N/A,FALSE,"Schedule 5.2";#N/A,#N/A,FALSE,"Schedule 5.3 Reg";#N/A,#N/A,FALSE,"Schedule 5.3";#N/A,#N/A,FALSE,"Schedule 5.4 Reg";#N/A,#N/A,FALSE,"Schedule 5.4"}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localSheetId="5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ULK." localSheetId="3" hidden="1">{#N/A,#N/A,FALSE,"CW";#N/A,#N/A,FALSE,"SS";#N/A,#N/A,FALSE,"PIPING";#N/A,#N/A,FALSE,"INSTR";#N/A,#N/A,FALSE,"ELEC";#N/A,#N/A,FALSE,"INSUL";#N/A,#N/A,FALSE,"PAINT"}</definedName>
    <definedName name="wrn.BULK." localSheetId="4" hidden="1">{#N/A,#N/A,FALSE,"CW";#N/A,#N/A,FALSE,"SS";#N/A,#N/A,FALSE,"PIPING";#N/A,#N/A,FALSE,"INSTR";#N/A,#N/A,FALSE,"ELEC";#N/A,#N/A,FALSE,"INSUL";#N/A,#N/A,FALSE,"PAINT"}</definedName>
    <definedName name="wrn.BULK." localSheetId="5" hidden="1">{#N/A,#N/A,FALSE,"CW";#N/A,#N/A,FALSE,"SS";#N/A,#N/A,FALSE,"PIPING";#N/A,#N/A,FALSE,"INSTR";#N/A,#N/A,FALSE,"ELEC";#N/A,#N/A,FALSE,"INSUL";#N/A,#N/A,FALSE,"PAINT"}</definedName>
    <definedName name="wrn.BULK." hidden="1">{#N/A,#N/A,FALSE,"CW";#N/A,#N/A,FALSE,"SS";#N/A,#N/A,FALSE,"PIPING";#N/A,#N/A,FALSE,"INSTR";#N/A,#N/A,FALSE,"ELEC";#N/A,#N/A,FALSE,"INSUL";#N/A,#N/A,FALSE,"PAINT"}</definedName>
    <definedName name="wrn.ebapc." localSheetId="3" hidden="1">{#N/A,#N/A,FALSE,"Summary";#N/A,#N/A,FALSE,"Estbasis";#N/A,#N/A,FALSE,"Estanalys";#N/A,#N/A,FALSE,"Estequip";#N/A,#N/A,FALSE,"Estbulk"}</definedName>
    <definedName name="wrn.ebapc." localSheetId="4" hidden="1">{#N/A,#N/A,FALSE,"Summary";#N/A,#N/A,FALSE,"Estbasis";#N/A,#N/A,FALSE,"Estanalys";#N/A,#N/A,FALSE,"Estequip";#N/A,#N/A,FALSE,"Estbulk"}</definedName>
    <definedName name="wrn.ebapc." localSheetId="5" hidden="1">{#N/A,#N/A,FALSE,"Summary";#N/A,#N/A,FALSE,"Estbasis";#N/A,#N/A,FALSE,"Estanalys";#N/A,#N/A,FALSE,"Estequip";#N/A,#N/A,FALSE,"Estbulk"}</definedName>
    <definedName name="wrn.ebapc." hidden="1">{#N/A,#N/A,FALSE,"Summary";#N/A,#N/A,FALSE,"Estbasis";#N/A,#N/A,FALSE,"Estanalys";#N/A,#N/A,FALSE,"Estequip";#N/A,#N/A,FALSE,"Estbulk"}</definedName>
    <definedName name="wrn.EM._.BUSINESS._.UNIT._.EXEC._.SUMMARY.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O._.Report._.2000.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5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localSheetId="3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P." localSheetId="4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P." localSheetId="5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localSheetId="3" hidden="1">{#N/A,#N/A,FALSE,"CA1140";#N/A,#N/A,FALSE,"CA1200";#N/A,#N/A,FALSE,"CA1310";#N/A,#N/A,FALSE,"CA1350";#N/A,#N/A,FALSE,"CA1370";#N/A,#N/A,FALSE,"CA1380";#N/A,#N/A,FALSE,"CA1390";#N/A,#N/A,FALSE,"MISCELLANEOUS"}</definedName>
    <definedName name="wrn.EQUIPMENT." localSheetId="4" hidden="1">{#N/A,#N/A,FALSE,"CA1140";#N/A,#N/A,FALSE,"CA1200";#N/A,#N/A,FALSE,"CA1310";#N/A,#N/A,FALSE,"CA1350";#N/A,#N/A,FALSE,"CA1370";#N/A,#N/A,FALSE,"CA1380";#N/A,#N/A,FALSE,"CA1390";#N/A,#N/A,FALSE,"MISCELLANEOUS"}</definedName>
    <definedName name="wrn.EQUIPMENT." localSheetId="5" hidden="1">{#N/A,#N/A,FALSE,"CA1140";#N/A,#N/A,FALSE,"CA1200";#N/A,#N/A,FALSE,"CA1310";#N/A,#N/A,FALSE,"CA1350";#N/A,#N/A,FALSE,"CA1370";#N/A,#N/A,FALSE,"CA1380";#N/A,#N/A,FALSE,"CA1390";#N/A,#N/A,FALSE,"MISCELLANEOUS"}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xec._.Report." localSheetId="3" hidden="1">{#N/A,#N/A,TRUE,"Consolidated";#N/A,#N/A,TRUE,"Admin";#N/A,#N/A,TRUE,"Express";#N/A,#N/A,TRUE,"Other";#N/A,#N/A,TRUE,"Platte";#N/A,#N/A,TRUE,"Cajun"}</definedName>
    <definedName name="wrn.Exec._.Report." localSheetId="4" hidden="1">{#N/A,#N/A,TRUE,"Consolidated";#N/A,#N/A,TRUE,"Admin";#N/A,#N/A,TRUE,"Express";#N/A,#N/A,TRUE,"Other";#N/A,#N/A,TRUE,"Platte";#N/A,#N/A,TRUE,"Cajun"}</definedName>
    <definedName name="wrn.Exec._.Report." localSheetId="5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Fuel._.Cycle." localSheetId="3" hidden="1">{#N/A,#N/A,FALSE,"AltFuel"}</definedName>
    <definedName name="wrn.Fuel._.Cycle." localSheetId="4" hidden="1">{#N/A,#N/A,FALSE,"AltFuel"}</definedName>
    <definedName name="wrn.Fuel._.Cycle." localSheetId="5" hidden="1">{#N/A,#N/A,FALSE,"AltFuel"}</definedName>
    <definedName name="wrn.Fuel._.Cycle." hidden="1">{#N/A,#N/A,FALSE,"AltFuel"}</definedName>
    <definedName name="wrn.Gas._.Report." localSheetId="3" hidden="1">{#N/A,#N/A,TRUE,"Gas EO Rpt Page1";#N/A,#N/A,TRUE,"Gas EO Rpt Page 1A";#N/A,#N/A,TRUE,"Gas EO Rpt Page 1B";#N/A,#N/A,TRUE,"Gas EO Rpt Page2";#N/A,#N/A,TRUE,"Comments"}</definedName>
    <definedName name="wrn.Gas._.Report." localSheetId="4" hidden="1">{#N/A,#N/A,TRUE,"Gas EO Rpt Page1";#N/A,#N/A,TRUE,"Gas EO Rpt Page 1A";#N/A,#N/A,TRUE,"Gas EO Rpt Page 1B";#N/A,#N/A,TRUE,"Gas EO Rpt Page2";#N/A,#N/A,TRUE,"Comments"}</definedName>
    <definedName name="wrn.Gas._.Report." localSheetId="5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h3T1S1." localSheetId="3" hidden="1">{#N/A,#N/A,FALSE,"H3 Tab 1"}</definedName>
    <definedName name="wrn.h3T1S1." localSheetId="4" hidden="1">{#N/A,#N/A,FALSE,"H3 Tab 1"}</definedName>
    <definedName name="wrn.h3T1S1." localSheetId="5" hidden="1">{#N/A,#N/A,FALSE,"H3 Tab 1"}</definedName>
    <definedName name="wrn.h3T1S1." hidden="1">{#N/A,#N/A,FALSE,"H3 Tab 1"}</definedName>
    <definedName name="wrn.H3T1S2." localSheetId="3" hidden="1">{#N/A,#N/A,FALSE,"H3 Tab 1"}</definedName>
    <definedName name="wrn.H3T1S2." localSheetId="4" hidden="1">{#N/A,#N/A,FALSE,"H3 Tab 1"}</definedName>
    <definedName name="wrn.H3T1S2." localSheetId="5" hidden="1">{#N/A,#N/A,FALSE,"H3 Tab 1"}</definedName>
    <definedName name="wrn.H3T1S2." hidden="1">{#N/A,#N/A,FALSE,"H3 Tab 1"}</definedName>
    <definedName name="wrn.H3T2S3." localSheetId="3" hidden="1">{#N/A,#N/A,FALSE,"H3 Tab 2";#N/A,#N/A,FALSE,"H3 Tab 2"}</definedName>
    <definedName name="wrn.H3T2S3." localSheetId="4" hidden="1">{#N/A,#N/A,FALSE,"H3 Tab 2";#N/A,#N/A,FALSE,"H3 Tab 2"}</definedName>
    <definedName name="wrn.H3T2S3." localSheetId="5" hidden="1">{#N/A,#N/A,FALSE,"H3 Tab 2";#N/A,#N/A,FALSE,"H3 Tab 2"}</definedName>
    <definedName name="wrn.H3T2S3." hidden="1">{#N/A,#N/A,FALSE,"H3 Tab 2";#N/A,#N/A,FALSE,"H3 Tab 2"}</definedName>
    <definedName name="wrn.IncStatement._.15._.years." localSheetId="3" hidden="1">{#N/A,#N/A,FALSE,"FinStateUS"}</definedName>
    <definedName name="wrn.IncStatement._.15._.years." localSheetId="4" hidden="1">{#N/A,#N/A,FALSE,"FinStateUS"}</definedName>
    <definedName name="wrn.IncStatement._.15._.years." localSheetId="5" hidden="1">{#N/A,#N/A,FALSE,"FinStateUS"}</definedName>
    <definedName name="wrn.IncStatement._.15._.years." hidden="1">{#N/A,#N/A,FALSE,"FinStateUS"}</definedName>
    <definedName name="wrn.IncStatement._.6._.years." localSheetId="3" hidden="1">{"IncStatement 6 years",#N/A,FALSE,"FinStateUS"}</definedName>
    <definedName name="wrn.IncStatement._.6._.years." localSheetId="4" hidden="1">{"IncStatement 6 years",#N/A,FALSE,"FinStateUS"}</definedName>
    <definedName name="wrn.IncStatement._.6._.years." localSheetId="5" hidden="1">{"IncStatement 6 years",#N/A,FALSE,"FinStateUS"}</definedName>
    <definedName name="wrn.IncStatement._.6._.years." hidden="1">{"IncStatement 6 years",#N/A,FALSE,"FinStateUS"}</definedName>
    <definedName name="wrn.Monthly._.Act._.Variance." localSheetId="3" hidden="1">{#N/A,#N/A,FALSE,"Delv Rev";#N/A,#N/A,FALSE,"Volumes";#N/A,#N/A,FALSE,"RateswitchReport"}</definedName>
    <definedName name="wrn.Monthly._.Act._.Variance." localSheetId="4" hidden="1">{#N/A,#N/A,FALSE,"Delv Rev";#N/A,#N/A,FALSE,"Volumes";#N/A,#N/A,FALSE,"RateswitchReport"}</definedName>
    <definedName name="wrn.Monthly._.Act._.Variance." localSheetId="5" hidden="1">{#N/A,#N/A,FALSE,"Delv Rev";#N/A,#N/A,FALSE,"Volumes";#N/A,#N/A,FALSE,"RateswitchReport"}</definedName>
    <definedName name="wrn.Monthly._.Act._.Variance." hidden="1">{#N/A,#N/A,FALSE,"Delv Rev";#N/A,#N/A,FALSE,"Volumes";#N/A,#N/A,FALSE,"RateswitchReport"}</definedName>
    <definedName name="wrn.PAGE2." localSheetId="3" hidden="1">{#N/A,#N/A,FALSE,"PIPE-FAC";#N/A,#N/A,FALSE,"PIPE-FAC"}</definedName>
    <definedName name="wrn.PAGE2." localSheetId="4" hidden="1">{#N/A,#N/A,FALSE,"PIPE-FAC";#N/A,#N/A,FALSE,"PIPE-FAC"}</definedName>
    <definedName name="wrn.PAGE2." localSheetId="5" hidden="1">{#N/A,#N/A,FALSE,"PIPE-FAC";#N/A,#N/A,FALSE,"PIPE-FAC"}</definedName>
    <definedName name="wrn.PAGE2." hidden="1">{#N/A,#N/A,FALSE,"PIPE-FAC";#N/A,#N/A,FALSE,"PIPE-FAC"}</definedName>
    <definedName name="wrn.PAGE2.1" localSheetId="3" hidden="1">{#N/A,#N/A,FALSE,"PIPE-FAC";#N/A,#N/A,FALSE,"PIPE-FAC"}</definedName>
    <definedName name="wrn.PAGE2.1" localSheetId="4" hidden="1">{#N/A,#N/A,FALSE,"PIPE-FAC";#N/A,#N/A,FALSE,"PIPE-FAC"}</definedName>
    <definedName name="wrn.PAGE2.1" localSheetId="5" hidden="1">{#N/A,#N/A,FALSE,"PIPE-FAC";#N/A,#N/A,FALSE,"PIPE-FAC"}</definedName>
    <definedName name="wrn.PAGE2.1" hidden="1">{#N/A,#N/A,FALSE,"PIPE-FAC";#N/A,#N/A,FALSE,"PIPE-FAC"}</definedName>
    <definedName name="wrn.PAGE2.2" localSheetId="3" hidden="1">{#N/A,#N/A,FALSE,"PIPE-FAC";#N/A,#N/A,FALSE,"PIPE-FAC"}</definedName>
    <definedName name="wrn.PAGE2.2" localSheetId="4" hidden="1">{#N/A,#N/A,FALSE,"PIPE-FAC";#N/A,#N/A,FALSE,"PIPE-FAC"}</definedName>
    <definedName name="wrn.PAGE2.2" localSheetId="5" hidden="1">{#N/A,#N/A,FALSE,"PIPE-FAC";#N/A,#N/A,FALSE,"PIPE-FAC"}</definedName>
    <definedName name="wrn.PAGE2.2" hidden="1">{#N/A,#N/A,FALSE,"PIPE-FAC";#N/A,#N/A,FALSE,"PIPE-FAC"}</definedName>
    <definedName name="wrn.PRT_ALL_CO." localSheetId="3" hidden="1">{"INV",#N/A,FALSE,"Plant";"INV_IC",#N/A,FALSE,"Plant";"INV_IS",#N/A,FALSE,"Plant";"INT",#N/A,FALSE,"Plant";"INT_IC",#N/A,FALSE,"Plant";"INT_IS",#N/A,FALSE,"Plant"}</definedName>
    <definedName name="wrn.PRT_ALL_CO." localSheetId="4" hidden="1">{"INV",#N/A,FALSE,"Plant";"INV_IC",#N/A,FALSE,"Plant";"INV_IS",#N/A,FALSE,"Plant";"INT",#N/A,FALSE,"Plant";"INT_IC",#N/A,FALSE,"Plant";"INT_IS",#N/A,FALSE,"Plant"}</definedName>
    <definedName name="wrn.PRT_ALL_CO." localSheetId="5" hidden="1">{"INV",#N/A,FALSE,"Plant";"INV_IC",#N/A,FALSE,"Plant";"INV_IS",#N/A,FALSE,"Plant";"INT",#N/A,FALSE,"Plant";"INT_IC",#N/A,FALSE,"Plant";"INT_IS",#N/A,FALSE,"Plant"}</definedName>
    <definedName name="wrn.PRT_ALL_CO." hidden="1">{"INV",#N/A,FALSE,"Plant";"INV_IC",#N/A,FALSE,"Plant";"INV_IS",#N/A,FALSE,"Plant";"INT",#N/A,FALSE,"Plant";"INT_IC",#N/A,FALSE,"Plant";"INT_IS",#N/A,FALSE,"Plant"}</definedName>
    <definedName name="wrn.ratio." localSheetId="3" hidden="1">{#N/A,#N/A,FALSE,"JACKETS (1100 t) (1)"}</definedName>
    <definedName name="wrn.ratio." localSheetId="4" hidden="1">{#N/A,#N/A,FALSE,"JACKETS (1100 t) (1)"}</definedName>
    <definedName name="wrn.ratio." localSheetId="5" hidden="1">{#N/A,#N/A,FALSE,"JACKETS (1100 t) (1)"}</definedName>
    <definedName name="wrn.ratio." hidden="1">{#N/A,#N/A,FALSE,"JACKETS (1100 t) (1)"}</definedName>
    <definedName name="wrn.RECAP." localSheetId="3" hidden="1">{#N/A,#N/A,FALSE,"RECMASTE";#N/A,#N/A,FALSE,"REC1100";#N/A,#N/A,FALSE,"REC1200";#N/A,#N/A,FALSE,"REC1900";#N/A,#N/A,FALSE,"REC2500";#N/A,#N/A,FALSE,"REC4100";#N/A,#N/A,FALSE,"REC4200"}</definedName>
    <definedName name="wrn.RECAP." localSheetId="4" hidden="1">{#N/A,#N/A,FALSE,"RECMASTE";#N/A,#N/A,FALSE,"REC1100";#N/A,#N/A,FALSE,"REC1200";#N/A,#N/A,FALSE,"REC1900";#N/A,#N/A,FALSE,"REC2500";#N/A,#N/A,FALSE,"REC4100";#N/A,#N/A,FALSE,"REC4200"}</definedName>
    <definedName name="wrn.RECAP." localSheetId="5" hidden="1">{#N/A,#N/A,FALSE,"RECMASTE";#N/A,#N/A,FALSE,"REC1100";#N/A,#N/A,FALSE,"REC1200";#N/A,#N/A,FALSE,"REC1900";#N/A,#N/A,FALSE,"REC2500";#N/A,#N/A,FALSE,"REC4100";#N/A,#N/A,FALSE,"REC4200"}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localSheetId="3" hidden="1">{#N/A,#N/A,FALSE,"CONMAS";#N/A,#N/A,FALSE,"SUPMAS";#N/A,#N/A,FALSE,"ENGMAST"}</definedName>
    <definedName name="wrn.RECAPMAST." localSheetId="4" hidden="1">{#N/A,#N/A,FALSE,"CONMAS";#N/A,#N/A,FALSE,"SUPMAS";#N/A,#N/A,FALSE,"ENGMAST"}</definedName>
    <definedName name="wrn.RECAPMAST." localSheetId="5" hidden="1">{#N/A,#N/A,FALSE,"CONMAS";#N/A,#N/A,FALSE,"SUPMAS";#N/A,#N/A,FALSE,"ENGMAST"}</definedName>
    <definedName name="wrn.RECAPMAST." hidden="1">{#N/A,#N/A,FALSE,"CONMAS";#N/A,#N/A,FALSE,"SUPMAS";#N/A,#N/A,FALSE,"ENGMAST"}</definedName>
    <definedName name="wrn.RevProof." localSheetId="3" hidden="1">{#N/A,#N/A,FALSE,"RevProof"}</definedName>
    <definedName name="wrn.RevProof." localSheetId="4" hidden="1">{#N/A,#N/A,FALSE,"RevProof"}</definedName>
    <definedName name="wrn.RevProof." localSheetId="5" hidden="1">{#N/A,#N/A,FALSE,"RevProof"}</definedName>
    <definedName name="wrn.RevProof." hidden="1">{#N/A,#N/A,FALSE,"RevProof"}</definedName>
    <definedName name="wrn.Schedules." localSheetId="3" hidden="1">{#N/A,#N/A,FALSE,"Filed Sheet";#N/A,#N/A,FALSE,"Schedule C";#N/A,#N/A,FALSE,"Appendix A"}</definedName>
    <definedName name="wrn.Schedules." localSheetId="4" hidden="1">{#N/A,#N/A,FALSE,"Filed Sheet";#N/A,#N/A,FALSE,"Schedule C";#N/A,#N/A,FALSE,"Appendix A"}</definedName>
    <definedName name="wrn.Schedules." localSheetId="5" hidden="1">{#N/A,#N/A,FALSE,"Filed Sheet";#N/A,#N/A,FALSE,"Schedule C";#N/A,#N/A,FALSE,"Appendix A"}</definedName>
    <definedName name="wrn.Schedules." hidden="1">{#N/A,#N/A,FALSE,"Filed Sheet";#N/A,#N/A,FALSE,"Schedule C";#N/A,#N/A,FALSE,"Appendix A"}</definedName>
    <definedName name="wrn.Statements." localSheetId="3" hidden="1">{#N/A,#N/A,FALSE,"balance";#N/A,#N/A,FALSE,"income";#N/A,#N/A,FALSE,"cashflow";#N/A,#N/A,FALSE,"cashwork"}</definedName>
    <definedName name="wrn.Statements." localSheetId="4" hidden="1">{#N/A,#N/A,FALSE,"balance";#N/A,#N/A,FALSE,"income";#N/A,#N/A,FALSE,"cashflow";#N/A,#N/A,FALSE,"cashwork"}</definedName>
    <definedName name="wrn.Statements." localSheetId="5" hidden="1">{#N/A,#N/A,FALSE,"balance";#N/A,#N/A,FALSE,"income";#N/A,#N/A,FALSE,"cashflow";#N/A,#N/A,FALSE,"cashwork"}</definedName>
    <definedName name="wrn.Statements." hidden="1">{#N/A,#N/A,FALSE,"balance";#N/A,#N/A,FALSE,"income";#N/A,#N/A,FALSE,"cashflow";#N/A,#N/A,FALSE,"cashwork"}</definedName>
    <definedName name="wrn.SUM." localSheetId="3" hidden="1">{#N/A,#N/A,FALSE,"PIPE-FAC"}</definedName>
    <definedName name="wrn.SUM." localSheetId="4" hidden="1">{#N/A,#N/A,FALSE,"PIPE-FAC"}</definedName>
    <definedName name="wrn.SUM." localSheetId="5" hidden="1">{#N/A,#N/A,FALSE,"PIPE-FAC"}</definedName>
    <definedName name="wrn.SUM." hidden="1">{#N/A,#N/A,FALSE,"PIPE-FAC"}</definedName>
    <definedName name="wrn.SUM.1" localSheetId="3" hidden="1">{#N/A,#N/A,FALSE,"PIPE-FAC"}</definedName>
    <definedName name="wrn.SUM.1" localSheetId="4" hidden="1">{#N/A,#N/A,FALSE,"PIPE-FAC"}</definedName>
    <definedName name="wrn.SUM.1" localSheetId="5" hidden="1">{#N/A,#N/A,FALSE,"PIPE-FAC"}</definedName>
    <definedName name="wrn.SUM.1" hidden="1">{#N/A,#N/A,FALSE,"PIPE-FAC"}</definedName>
    <definedName name="wrn.SUM.3" localSheetId="3" hidden="1">{#N/A,#N/A,FALSE,"PIPE-FAC"}</definedName>
    <definedName name="wrn.SUM.3" localSheetId="4" hidden="1">{#N/A,#N/A,FALSE,"PIPE-FAC"}</definedName>
    <definedName name="wrn.SUM.3" localSheetId="5" hidden="1">{#N/A,#N/A,FALSE,"PIPE-FAC"}</definedName>
    <definedName name="wrn.SUM.3" hidden="1">{#N/A,#N/A,FALSE,"PIPE-FAC"}</definedName>
    <definedName name="wrn.Summary." localSheetId="3" hidden="1">{#N/A,#N/A,TRUE,"Input";#N/A,#N/A,TRUE,"Revenue Requirement (2)";#N/A,#N/A,TRUE,"Service Prices";#N/A,#N/A,TRUE,"Summary (2)";#N/A,#N/A,TRUE,"Prices at Selected Stations"}</definedName>
    <definedName name="wrn.Summary." localSheetId="4" hidden="1">{#N/A,#N/A,TRUE,"Input";#N/A,#N/A,TRUE,"Revenue Requirement (2)";#N/A,#N/A,TRUE,"Service Prices";#N/A,#N/A,TRUE,"Summary (2)";#N/A,#N/A,TRUE,"Prices at Selected Stations"}</definedName>
    <definedName name="wrn.Summary." localSheetId="5" hidden="1">{#N/A,#N/A,TRUE,"Input";#N/A,#N/A,TRUE,"Revenue Requirement (2)";#N/A,#N/A,TRUE,"Service Prices";#N/A,#N/A,TRUE,"Summary (2)";#N/A,#N/A,TRUE,"Prices at Selected Stations"}</definedName>
    <definedName name="wrn.Summary." hidden="1">{#N/A,#N/A,TRUE,"Input";#N/A,#N/A,TRUE,"Revenue Requirement (2)";#N/A,#N/A,TRUE,"Service Prices";#N/A,#N/A,TRUE,"Summary (2)";#N/A,#N/A,TRUE,"Prices at Selected Stations"}</definedName>
    <definedName name="wrn.Title._.Page." localSheetId="3" hidden="1">{#N/A,#N/A,FALSE,"Title Page"}</definedName>
    <definedName name="wrn.Title._.Page." localSheetId="4" hidden="1">{#N/A,#N/A,FALSE,"Title Page"}</definedName>
    <definedName name="wrn.Title._.Page." localSheetId="5" hidden="1">{#N/A,#N/A,FALSE,"Title Page"}</definedName>
    <definedName name="wrn.Title._.Page." hidden="1">{#N/A,#N/A,FALSE,"Title Page"}</definedName>
    <definedName name="wrn.Work._.Item._.01._.Capital." localSheetId="3" hidden="1">{#N/A,#N/A,FALSE,"Overall Summaries"}</definedName>
    <definedName name="wrn.Work._.Item._.01._.Capital." localSheetId="4" hidden="1">{#N/A,#N/A,FALSE,"Overall Summaries"}</definedName>
    <definedName name="wrn.Work._.Item._.01._.Capital." localSheetId="5" hidden="1">{#N/A,#N/A,FALSE,"Overall Summaries"}</definedName>
    <definedName name="wrn.Work._.Item._.01._.Capital." hidden="1">{#N/A,#N/A,FALSE,"Overall Summaries"}</definedName>
    <definedName name="wrn.Work._.Item._.01._.Capital.1" localSheetId="3" hidden="1">{#N/A,#N/A,FALSE,"Overall Summaries"}</definedName>
    <definedName name="wrn.Work._.Item._.01._.Capital.1" localSheetId="4" hidden="1">{#N/A,#N/A,FALSE,"Overall Summaries"}</definedName>
    <definedName name="wrn.Work._.Item._.01._.Capital.1" localSheetId="5" hidden="1">{#N/A,#N/A,FALSE,"Overall Summaries"}</definedName>
    <definedName name="wrn.Work._.Item._.01._.Capital.1" hidden="1">{#N/A,#N/A,FALSE,"Overall Summaries"}</definedName>
    <definedName name="wrn.Work._.Item.01._.Capital.1" localSheetId="3" hidden="1">{#N/A,#N/A,FALSE,"Overall Summaries"}</definedName>
    <definedName name="wrn.Work._.Item.01._.Capital.1" localSheetId="4" hidden="1">{#N/A,#N/A,FALSE,"Overall Summaries"}</definedName>
    <definedName name="wrn.Work._.Item.01._.Capital.1" localSheetId="5" hidden="1">{#N/A,#N/A,FALSE,"Overall Summaries"}</definedName>
    <definedName name="wrn.Work._.Item.01._.Capital.1" hidden="1">{#N/A,#N/A,FALSE,"Overall Summaries"}</definedName>
    <definedName name="WW_Fix_Winter">#REF!</definedName>
    <definedName name="WZ">#REF!</definedName>
    <definedName name="Wz_Centra_PR">#REF!</definedName>
    <definedName name="WZ_Centra_WDA_FV_B">#REF!</definedName>
    <definedName name="WZ_Centra_WDA_FV_T">#REF!</definedName>
    <definedName name="WZ_Centra_WDA_VV_B">#REF!</definedName>
    <definedName name="WZ_Centra_WDA_VV_T">#REF!</definedName>
    <definedName name="Wz_F_FST">#REF!</definedName>
    <definedName name="Wz_FS_Comm_Rate">#REF!</definedName>
    <definedName name="Wz_FS_Dem_Rate">#REF!</definedName>
    <definedName name="Wz_FV_B">#REF!</definedName>
    <definedName name="Wz_FV_Km_B">#REF!</definedName>
    <definedName name="Wz_FV_Km_T">#REF!</definedName>
    <definedName name="Wz_FV_T">#REF!</definedName>
    <definedName name="Wz_IS1_Rate">#REF!</definedName>
    <definedName name="Wz_IS2_Rate">#REF!</definedName>
    <definedName name="WZ_NipPow_FV_T">#REF!</definedName>
    <definedName name="WZ_NipPow_PR">#REF!</definedName>
    <definedName name="Wz_NipPow_VV_T">#REF!</definedName>
    <definedName name="WZ_NipPow_WDA_FV_B">#REF!</definedName>
    <definedName name="WZ_NipPow_WDA_VV_B">#REF!</definedName>
    <definedName name="Wz_Ps_Toll">#REF!</definedName>
    <definedName name="WZ_TB_FV_B">#REF!</definedName>
    <definedName name="Wz_TB_FV_Km_B">#REF!</definedName>
    <definedName name="Wz_TB_FV_Km_T">#REF!</definedName>
    <definedName name="WZ_TB_FV_T">#REF!</definedName>
    <definedName name="WZ_TB_VV_B">#REF!</definedName>
    <definedName name="Wz_TB_VV_Km_B">#REF!</definedName>
    <definedName name="Wz_TB_VV_Km_T">#REF!</definedName>
    <definedName name="WZ_TB_VV_T">#REF!</definedName>
    <definedName name="Wz_Total_Alloc_Cost">#REF!</definedName>
    <definedName name="Wz_TransCost_Fix">#REF!</definedName>
    <definedName name="Wz_TransCost_Var">#REF!</definedName>
    <definedName name="Wz_TWS_Toll">#REF!</definedName>
    <definedName name="Wz_V_FST">#REF!</definedName>
    <definedName name="Wz_VV_B">#REF!</definedName>
    <definedName name="Wz_VV_Km_B">#REF!</definedName>
    <definedName name="Wz_VV_Km_T">#REF!</definedName>
    <definedName name="Wz_VV_T">#REF!</definedName>
    <definedName name="Wz_WFS_Toll">#REF!</definedName>
    <definedName name="x">#REF!</definedName>
    <definedName name="xx" hidden="1">42478.4276041667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9">#REF!</definedName>
    <definedName name="y" localSheetId="38">#REF!</definedName>
    <definedName name="y" localSheetId="2">#REF!</definedName>
    <definedName name="y" localSheetId="3">#REF!</definedName>
    <definedName name="y" localSheetId="16">#REF!</definedName>
    <definedName name="y" localSheetId="4">#REF!</definedName>
    <definedName name="y" localSheetId="5">#REF!</definedName>
    <definedName name="y">#REF!</definedName>
    <definedName name="Yamach_VV_Annual">#REF!</definedName>
    <definedName name="yui">#REF!</definedName>
    <definedName name="ZE_2014100109210029">#REF!</definedName>
    <definedName name="ZE_2015030208482961">#REF!</definedName>
    <definedName name="ZE_2015060112122615">#REF!</definedName>
    <definedName name="ZERO_ALLOC">#REF!</definedName>
    <definedName name="ZERO_CLASS">#REF!</definedName>
    <definedName name="ZERO_FUNC">#REF!</definedName>
    <definedName name="ZZ_AC_ARRAY">#REF!</definedName>
    <definedName name="ZZ_AC_LOOKUP">#REF!</definedName>
    <definedName name="ZZ_SEGMENT_ARRAY">#REF!</definedName>
    <definedName name="ZZ_SEGMENT_LOOKUP">#REF!</definedName>
    <definedName name="ZZ_UTILITY_ACCT_ARRAY">#REF!</definedName>
    <definedName name="ZZ_UTILITY_ACCT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8" l="1"/>
  <c r="I17" i="38"/>
  <c r="I18" i="38"/>
  <c r="I19" i="38"/>
  <c r="I20" i="38"/>
  <c r="I21" i="38"/>
  <c r="I22" i="38"/>
  <c r="I23" i="38"/>
  <c r="I24" i="38"/>
  <c r="I25" i="38"/>
  <c r="I26" i="38"/>
  <c r="I27" i="38"/>
  <c r="I15" i="38"/>
  <c r="E29" i="38"/>
  <c r="M33" i="32"/>
  <c r="M32" i="32"/>
  <c r="I34" i="32"/>
  <c r="M34" i="32" s="1"/>
  <c r="I33" i="32"/>
  <c r="I32" i="32"/>
  <c r="O35" i="32"/>
  <c r="K35" i="32"/>
  <c r="G35" i="32"/>
  <c r="E35" i="32"/>
  <c r="M18" i="32"/>
  <c r="M19" i="32"/>
  <c r="M20" i="32"/>
  <c r="M21" i="32"/>
  <c r="M22" i="32"/>
  <c r="M23" i="32"/>
  <c r="M24" i="32"/>
  <c r="M25" i="32"/>
  <c r="M26" i="32"/>
  <c r="M27" i="32"/>
  <c r="M28" i="32"/>
  <c r="I17" i="32"/>
  <c r="I29" i="32" s="1"/>
  <c r="O29" i="32"/>
  <c r="O37" i="32" s="1"/>
  <c r="K29" i="32"/>
  <c r="K37" i="32" s="1"/>
  <c r="G29" i="32"/>
  <c r="G37" i="32" s="1"/>
  <c r="E29" i="32"/>
  <c r="E37" i="32" s="1"/>
  <c r="I15" i="31"/>
  <c r="I28" i="31" s="1"/>
  <c r="I16" i="31"/>
  <c r="I17" i="31"/>
  <c r="I18" i="31"/>
  <c r="I19" i="31"/>
  <c r="I20" i="31"/>
  <c r="I21" i="31"/>
  <c r="I22" i="31"/>
  <c r="I23" i="31"/>
  <c r="I24" i="31"/>
  <c r="I25" i="31"/>
  <c r="I26" i="31"/>
  <c r="I27" i="31"/>
  <c r="I14" i="31"/>
  <c r="E28" i="31"/>
  <c r="I34" i="26"/>
  <c r="M34" i="26" s="1"/>
  <c r="I33" i="26"/>
  <c r="M33" i="26" s="1"/>
  <c r="I32" i="26"/>
  <c r="M32" i="26" s="1"/>
  <c r="M35" i="28"/>
  <c r="I34" i="28"/>
  <c r="M34" i="28" s="1"/>
  <c r="I33" i="28"/>
  <c r="M33" i="29"/>
  <c r="M32" i="29"/>
  <c r="M31" i="29"/>
  <c r="M34" i="29" s="1"/>
  <c r="M17" i="29"/>
  <c r="M18" i="29"/>
  <c r="M19" i="29"/>
  <c r="M20" i="29"/>
  <c r="M21" i="29"/>
  <c r="M22" i="29"/>
  <c r="M23" i="29"/>
  <c r="M24" i="29"/>
  <c r="M25" i="29"/>
  <c r="M26" i="29"/>
  <c r="M27" i="29"/>
  <c r="M16" i="29"/>
  <c r="K36" i="29"/>
  <c r="I36" i="29"/>
  <c r="G36" i="29"/>
  <c r="E36" i="29"/>
  <c r="K34" i="29"/>
  <c r="I34" i="29"/>
  <c r="G34" i="29"/>
  <c r="E34" i="29"/>
  <c r="K28" i="29"/>
  <c r="I28" i="29"/>
  <c r="G28" i="29"/>
  <c r="E28" i="29"/>
  <c r="M19" i="28"/>
  <c r="M20" i="28"/>
  <c r="M21" i="28"/>
  <c r="M22" i="28"/>
  <c r="M23" i="28"/>
  <c r="M24" i="28"/>
  <c r="M25" i="28"/>
  <c r="M26" i="28"/>
  <c r="M27" i="28"/>
  <c r="M28" i="28"/>
  <c r="M29" i="28"/>
  <c r="M18" i="28"/>
  <c r="M30" i="28" s="1"/>
  <c r="I19" i="28"/>
  <c r="I20" i="28"/>
  <c r="I21" i="28"/>
  <c r="I22" i="28"/>
  <c r="I23" i="28"/>
  <c r="I24" i="28"/>
  <c r="I25" i="28"/>
  <c r="I26" i="28"/>
  <c r="I27" i="28"/>
  <c r="I28" i="28"/>
  <c r="I29" i="28"/>
  <c r="I18" i="28"/>
  <c r="O38" i="28"/>
  <c r="K38" i="28"/>
  <c r="G38" i="28"/>
  <c r="O36" i="28"/>
  <c r="K36" i="28"/>
  <c r="G36" i="28"/>
  <c r="E36" i="28"/>
  <c r="E38" i="28" s="1"/>
  <c r="O30" i="28"/>
  <c r="K30" i="28"/>
  <c r="G30" i="28"/>
  <c r="E30" i="28"/>
  <c r="O38" i="27"/>
  <c r="M38" i="27"/>
  <c r="K38" i="27"/>
  <c r="I38" i="27"/>
  <c r="G38" i="27"/>
  <c r="E38" i="27"/>
  <c r="M19" i="27"/>
  <c r="M20" i="27"/>
  <c r="M21" i="27"/>
  <c r="M22" i="27"/>
  <c r="M23" i="27"/>
  <c r="M24" i="27"/>
  <c r="M25" i="27"/>
  <c r="M26" i="27"/>
  <c r="M27" i="27"/>
  <c r="M28" i="27"/>
  <c r="M29" i="27"/>
  <c r="M18" i="27"/>
  <c r="I19" i="27"/>
  <c r="I20" i="27"/>
  <c r="I21" i="27"/>
  <c r="I22" i="27"/>
  <c r="I23" i="27"/>
  <c r="I24" i="27"/>
  <c r="I25" i="27"/>
  <c r="I26" i="27"/>
  <c r="I27" i="27"/>
  <c r="I28" i="27"/>
  <c r="I29" i="27"/>
  <c r="I18" i="27"/>
  <c r="O30" i="27"/>
  <c r="K30" i="27"/>
  <c r="G30" i="27"/>
  <c r="E30" i="27"/>
  <c r="O37" i="26"/>
  <c r="K37" i="26"/>
  <c r="G37" i="26"/>
  <c r="E37" i="26"/>
  <c r="O35" i="26"/>
  <c r="K35" i="26"/>
  <c r="G35" i="26"/>
  <c r="E35" i="26"/>
  <c r="M18" i="26"/>
  <c r="M19" i="26"/>
  <c r="M20" i="26"/>
  <c r="M21" i="26"/>
  <c r="M22" i="26"/>
  <c r="M23" i="26"/>
  <c r="M24" i="26"/>
  <c r="M25" i="26"/>
  <c r="M26" i="26"/>
  <c r="M27" i="26"/>
  <c r="M28" i="26"/>
  <c r="M17" i="26"/>
  <c r="I18" i="26"/>
  <c r="I29" i="26" s="1"/>
  <c r="I19" i="26"/>
  <c r="I20" i="26"/>
  <c r="I21" i="26"/>
  <c r="I22" i="26"/>
  <c r="I23" i="26"/>
  <c r="I24" i="26"/>
  <c r="I25" i="26"/>
  <c r="I26" i="26"/>
  <c r="I27" i="26"/>
  <c r="I28" i="26"/>
  <c r="I17" i="26"/>
  <c r="O29" i="26"/>
  <c r="K29" i="26"/>
  <c r="G29" i="26"/>
  <c r="E29" i="26"/>
  <c r="O37" i="25"/>
  <c r="M37" i="25"/>
  <c r="K37" i="25"/>
  <c r="I37" i="25"/>
  <c r="G37" i="25"/>
  <c r="E37" i="25"/>
  <c r="I18" i="25"/>
  <c r="M18" i="25" s="1"/>
  <c r="I19" i="25"/>
  <c r="M19" i="25" s="1"/>
  <c r="I20" i="25"/>
  <c r="I21" i="25"/>
  <c r="I22" i="25"/>
  <c r="I23" i="25"/>
  <c r="I24" i="25"/>
  <c r="M24" i="25" s="1"/>
  <c r="I25" i="25"/>
  <c r="M25" i="25" s="1"/>
  <c r="I26" i="25"/>
  <c r="M26" i="25" s="1"/>
  <c r="I27" i="25"/>
  <c r="M27" i="25" s="1"/>
  <c r="I28" i="25"/>
  <c r="I17" i="25"/>
  <c r="M17" i="25" s="1"/>
  <c r="M20" i="25"/>
  <c r="M21" i="25"/>
  <c r="M22" i="25"/>
  <c r="M23" i="25"/>
  <c r="M28" i="25"/>
  <c r="O29" i="25"/>
  <c r="K29" i="25"/>
  <c r="G29" i="25"/>
  <c r="E29" i="25"/>
  <c r="E20" i="24"/>
  <c r="I29" i="38" l="1"/>
  <c r="M17" i="32"/>
  <c r="M29" i="32" s="1"/>
  <c r="M35" i="32"/>
  <c r="M37" i="32" s="1"/>
  <c r="I35" i="32"/>
  <c r="I37" i="32" s="1"/>
  <c r="I35" i="26"/>
  <c r="I37" i="26" s="1"/>
  <c r="M35" i="26"/>
  <c r="M37" i="26" s="1"/>
  <c r="I36" i="28"/>
  <c r="M33" i="28"/>
  <c r="M36" i="28" s="1"/>
  <c r="M38" i="28" s="1"/>
  <c r="M28" i="29"/>
  <c r="M36" i="29" s="1"/>
  <c r="I30" i="28"/>
  <c r="M30" i="27"/>
  <c r="I30" i="27"/>
  <c r="M29" i="26"/>
  <c r="I29" i="25"/>
  <c r="M29" i="25"/>
  <c r="I38" i="28" l="1"/>
  <c r="G41" i="15" l="1"/>
  <c r="I41" i="15"/>
  <c r="K41" i="15"/>
  <c r="M41" i="15"/>
  <c r="O41" i="15"/>
  <c r="Q41" i="15"/>
  <c r="S41" i="15"/>
  <c r="U41" i="15"/>
  <c r="E41" i="15"/>
  <c r="E34" i="15"/>
  <c r="E43" i="15" s="1"/>
  <c r="U32" i="15"/>
  <c r="S32" i="15"/>
  <c r="Q32" i="15"/>
  <c r="O32" i="15"/>
  <c r="O34" i="15" s="1"/>
  <c r="O43" i="15" s="1"/>
  <c r="M32" i="15"/>
  <c r="K32" i="15"/>
  <c r="I32" i="15"/>
  <c r="G32" i="15"/>
  <c r="G34" i="15" s="1"/>
  <c r="G43" i="15" s="1"/>
  <c r="E32" i="15"/>
  <c r="U20" i="15"/>
  <c r="U22" i="15"/>
  <c r="U24" i="15"/>
  <c r="S18" i="15"/>
  <c r="U18" i="15" s="1"/>
  <c r="S19" i="15"/>
  <c r="U19" i="15" s="1"/>
  <c r="S20" i="15"/>
  <c r="S21" i="15"/>
  <c r="S22" i="15"/>
  <c r="S23" i="15"/>
  <c r="U23" i="15" s="1"/>
  <c r="S24" i="15"/>
  <c r="S25" i="15"/>
  <c r="U25" i="15" s="1"/>
  <c r="S17" i="15"/>
  <c r="U17" i="15" s="1"/>
  <c r="Q26" i="15"/>
  <c r="Q34" i="15" s="1"/>
  <c r="Q43" i="15" s="1"/>
  <c r="O26" i="15"/>
  <c r="M26" i="15"/>
  <c r="M34" i="15" s="1"/>
  <c r="M43" i="15" s="1"/>
  <c r="K26" i="15"/>
  <c r="K34" i="15" s="1"/>
  <c r="K43" i="15" s="1"/>
  <c r="I26" i="15"/>
  <c r="I34" i="15" s="1"/>
  <c r="I43" i="15" s="1"/>
  <c r="G26" i="15"/>
  <c r="E26" i="15"/>
  <c r="F29" i="14"/>
  <c r="F24" i="14"/>
  <c r="F31" i="14" s="1"/>
  <c r="F17" i="14"/>
  <c r="O30" i="12"/>
  <c r="M30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15" i="12"/>
  <c r="K30" i="12"/>
  <c r="I30" i="12"/>
  <c r="G30" i="12"/>
  <c r="E30" i="12"/>
  <c r="G39" i="5"/>
  <c r="E39" i="5"/>
  <c r="G37" i="5"/>
  <c r="E37" i="5"/>
  <c r="G29" i="5"/>
  <c r="E29" i="5"/>
  <c r="G37" i="4"/>
  <c r="I37" i="4"/>
  <c r="K37" i="4"/>
  <c r="M37" i="4"/>
  <c r="O37" i="4"/>
  <c r="E37" i="4"/>
  <c r="G35" i="4"/>
  <c r="I35" i="4"/>
  <c r="K35" i="4"/>
  <c r="M35" i="4"/>
  <c r="O35" i="4"/>
  <c r="E35" i="4"/>
  <c r="O29" i="4"/>
  <c r="M29" i="4"/>
  <c r="K29" i="4"/>
  <c r="I29" i="4"/>
  <c r="G29" i="4"/>
  <c r="K28" i="4"/>
  <c r="K27" i="4"/>
  <c r="K19" i="4"/>
  <c r="K18" i="4"/>
  <c r="K20" i="4"/>
  <c r="K21" i="4"/>
  <c r="K22" i="4"/>
  <c r="K23" i="4"/>
  <c r="K24" i="4"/>
  <c r="K25" i="4"/>
  <c r="K17" i="4"/>
  <c r="E29" i="4"/>
  <c r="E41" i="43"/>
  <c r="G38" i="43" s="1"/>
  <c r="I40" i="43"/>
  <c r="G40" i="43"/>
  <c r="K40" i="43" s="1"/>
  <c r="E40" i="43"/>
  <c r="G39" i="43"/>
  <c r="G37" i="43"/>
  <c r="G33" i="43"/>
  <c r="G32" i="43"/>
  <c r="K31" i="43"/>
  <c r="I31" i="43"/>
  <c r="G31" i="43"/>
  <c r="G34" i="43" s="1"/>
  <c r="E31" i="43"/>
  <c r="E34" i="43" s="1"/>
  <c r="E28" i="43"/>
  <c r="E43" i="43" s="1"/>
  <c r="G27" i="43"/>
  <c r="G26" i="43"/>
  <c r="G25" i="43"/>
  <c r="G24" i="43"/>
  <c r="G23" i="43"/>
  <c r="G22" i="43"/>
  <c r="G21" i="43"/>
  <c r="G20" i="43"/>
  <c r="G19" i="43"/>
  <c r="G18" i="43"/>
  <c r="G17" i="43"/>
  <c r="A17" i="43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31" i="43" s="1"/>
  <c r="A32" i="43" s="1"/>
  <c r="A33" i="43" s="1"/>
  <c r="A34" i="43" s="1"/>
  <c r="A37" i="43" s="1"/>
  <c r="A38" i="43" s="1"/>
  <c r="A39" i="43" s="1"/>
  <c r="A40" i="43" s="1"/>
  <c r="A41" i="43" s="1"/>
  <c r="A43" i="43" s="1"/>
  <c r="G16" i="43"/>
  <c r="G28" i="43" s="1"/>
  <c r="I33" i="42"/>
  <c r="I32" i="42"/>
  <c r="G32" i="42"/>
  <c r="E32" i="42"/>
  <c r="I31" i="42"/>
  <c r="E31" i="42"/>
  <c r="K30" i="42"/>
  <c r="I30" i="42"/>
  <c r="G30" i="42"/>
  <c r="G33" i="42" s="1"/>
  <c r="E30" i="42"/>
  <c r="K26" i="42"/>
  <c r="I26" i="42"/>
  <c r="G26" i="42"/>
  <c r="E26" i="42"/>
  <c r="E25" i="42"/>
  <c r="K23" i="42"/>
  <c r="I23" i="42"/>
  <c r="G23" i="42"/>
  <c r="E23" i="42"/>
  <c r="I22" i="42"/>
  <c r="G22" i="42"/>
  <c r="E22" i="42"/>
  <c r="K21" i="42"/>
  <c r="I21" i="42"/>
  <c r="G21" i="42"/>
  <c r="E21" i="42"/>
  <c r="K20" i="42"/>
  <c r="I20" i="42"/>
  <c r="G20" i="42"/>
  <c r="E20" i="42"/>
  <c r="I19" i="42"/>
  <c r="G19" i="42"/>
  <c r="E19" i="42"/>
  <c r="I18" i="42"/>
  <c r="G18" i="42"/>
  <c r="E18" i="42"/>
  <c r="A17" i="42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30" i="42" s="1"/>
  <c r="A31" i="42" s="1"/>
  <c r="A32" i="42" s="1"/>
  <c r="A33" i="42" s="1"/>
  <c r="A35" i="42" s="1"/>
  <c r="A16" i="42"/>
  <c r="E20" i="41"/>
  <c r="E28" i="40"/>
  <c r="G28" i="40" s="1"/>
  <c r="G27" i="40"/>
  <c r="E26" i="40"/>
  <c r="G26" i="40" s="1"/>
  <c r="G25" i="40"/>
  <c r="G24" i="40"/>
  <c r="E23" i="40"/>
  <c r="G23" i="40" s="1"/>
  <c r="E22" i="40"/>
  <c r="G22" i="40" s="1"/>
  <c r="G21" i="40"/>
  <c r="E21" i="40"/>
  <c r="E20" i="40"/>
  <c r="G20" i="40" s="1"/>
  <c r="E19" i="40"/>
  <c r="E30" i="40" s="1"/>
  <c r="G18" i="40"/>
  <c r="E18" i="40"/>
  <c r="G17" i="40"/>
  <c r="G16" i="40"/>
  <c r="A16" i="40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30" i="40" s="1"/>
  <c r="G15" i="40"/>
  <c r="S26" i="15" l="1"/>
  <c r="S34" i="15" s="1"/>
  <c r="U21" i="15"/>
  <c r="F33" i="14"/>
  <c r="U26" i="15"/>
  <c r="U34" i="15" s="1"/>
  <c r="U43" i="15" s="1"/>
  <c r="I26" i="43"/>
  <c r="K26" i="43" s="1"/>
  <c r="I18" i="43"/>
  <c r="K18" i="43" s="1"/>
  <c r="I33" i="43"/>
  <c r="I34" i="43" s="1"/>
  <c r="I27" i="43"/>
  <c r="K27" i="43" s="1"/>
  <c r="I25" i="43"/>
  <c r="K25" i="43" s="1"/>
  <c r="I23" i="43"/>
  <c r="K23" i="43" s="1"/>
  <c r="I21" i="43"/>
  <c r="K21" i="43" s="1"/>
  <c r="I19" i="43"/>
  <c r="K19" i="43" s="1"/>
  <c r="I17" i="43"/>
  <c r="K17" i="43" s="1"/>
  <c r="I24" i="43"/>
  <c r="K24" i="43" s="1"/>
  <c r="I16" i="43"/>
  <c r="I38" i="43"/>
  <c r="K38" i="43" s="1"/>
  <c r="I32" i="43"/>
  <c r="K32" i="43" s="1"/>
  <c r="I22" i="43"/>
  <c r="K22" i="43" s="1"/>
  <c r="I20" i="43"/>
  <c r="K20" i="43" s="1"/>
  <c r="I39" i="43"/>
  <c r="I37" i="43"/>
  <c r="K33" i="43"/>
  <c r="K16" i="43"/>
  <c r="K39" i="43"/>
  <c r="G41" i="43"/>
  <c r="O18" i="42"/>
  <c r="S26" i="42"/>
  <c r="O19" i="42"/>
  <c r="E27" i="42"/>
  <c r="K33" i="42"/>
  <c r="G27" i="42"/>
  <c r="I27" i="42"/>
  <c r="Q32" i="42" s="1"/>
  <c r="K27" i="42"/>
  <c r="E33" i="42"/>
  <c r="M21" i="42" s="1"/>
  <c r="G19" i="40"/>
  <c r="G30" i="40" s="1"/>
  <c r="I41" i="43" l="1"/>
  <c r="K28" i="43"/>
  <c r="K43" i="43" s="1"/>
  <c r="K37" i="43"/>
  <c r="K41" i="43" s="1"/>
  <c r="K34" i="43"/>
  <c r="I28" i="43"/>
  <c r="M25" i="42"/>
  <c r="S17" i="42"/>
  <c r="S24" i="42"/>
  <c r="S22" i="42"/>
  <c r="S15" i="42"/>
  <c r="S23" i="42"/>
  <c r="S25" i="42"/>
  <c r="K35" i="42"/>
  <c r="S32" i="42"/>
  <c r="S20" i="42"/>
  <c r="S31" i="42"/>
  <c r="S19" i="42"/>
  <c r="S16" i="42"/>
  <c r="S18" i="42"/>
  <c r="M23" i="42"/>
  <c r="Q17" i="42"/>
  <c r="Q26" i="42"/>
  <c r="Q24" i="42"/>
  <c r="Q22" i="42"/>
  <c r="Q25" i="42"/>
  <c r="Q19" i="42"/>
  <c r="Q16" i="42"/>
  <c r="I35" i="42"/>
  <c r="Q15" i="42"/>
  <c r="Q30" i="42"/>
  <c r="M22" i="42"/>
  <c r="Q21" i="42"/>
  <c r="O16" i="42"/>
  <c r="O23" i="42"/>
  <c r="O25" i="42"/>
  <c r="O21" i="42"/>
  <c r="O17" i="42"/>
  <c r="O26" i="42"/>
  <c r="U26" i="42" s="1"/>
  <c r="O24" i="42"/>
  <c r="O22" i="42"/>
  <c r="G35" i="42"/>
  <c r="O20" i="42"/>
  <c r="O15" i="42"/>
  <c r="O31" i="42"/>
  <c r="O30" i="42"/>
  <c r="M30" i="42"/>
  <c r="Q20" i="42"/>
  <c r="M31" i="42"/>
  <c r="M16" i="42"/>
  <c r="M20" i="42"/>
  <c r="M18" i="42"/>
  <c r="M17" i="42"/>
  <c r="U17" i="42" s="1"/>
  <c r="M24" i="42"/>
  <c r="E35" i="42"/>
  <c r="M32" i="42"/>
  <c r="M15" i="42"/>
  <c r="Q18" i="42"/>
  <c r="S30" i="42"/>
  <c r="Q23" i="42"/>
  <c r="Q31" i="42"/>
  <c r="M19" i="42"/>
  <c r="O32" i="42"/>
  <c r="S21" i="42"/>
  <c r="U21" i="42" l="1"/>
  <c r="U23" i="42"/>
  <c r="U18" i="42"/>
  <c r="S33" i="42"/>
  <c r="U20" i="42"/>
  <c r="U16" i="42"/>
  <c r="M27" i="42"/>
  <c r="M35" i="42" s="1"/>
  <c r="U15" i="42"/>
  <c r="U32" i="42"/>
  <c r="U22" i="42"/>
  <c r="O27" i="42"/>
  <c r="S27" i="42"/>
  <c r="S35" i="42" s="1"/>
  <c r="U30" i="42"/>
  <c r="U33" i="42" s="1"/>
  <c r="M33" i="42"/>
  <c r="Q33" i="42"/>
  <c r="U25" i="42"/>
  <c r="U31" i="42"/>
  <c r="U19" i="42"/>
  <c r="U24" i="42"/>
  <c r="O33" i="42"/>
  <c r="Q27" i="42"/>
  <c r="Q35" i="42" l="1"/>
  <c r="O35" i="42"/>
  <c r="U27" i="42"/>
  <c r="U35" i="42" s="1"/>
  <c r="K41" i="39" l="1"/>
  <c r="I41" i="39"/>
  <c r="G41" i="39"/>
  <c r="E41" i="39"/>
  <c r="I34" i="39"/>
  <c r="G34" i="39"/>
  <c r="E34" i="39"/>
  <c r="K33" i="39"/>
  <c r="K32" i="39"/>
  <c r="K31" i="39"/>
  <c r="K34" i="39" s="1"/>
  <c r="I28" i="39"/>
  <c r="G28" i="39"/>
  <c r="G43" i="39" s="1"/>
  <c r="E28" i="39"/>
  <c r="E43" i="39" s="1"/>
  <c r="K27" i="39"/>
  <c r="K26" i="39"/>
  <c r="K25" i="39"/>
  <c r="K24" i="39"/>
  <c r="K23" i="39"/>
  <c r="K22" i="39"/>
  <c r="K21" i="39"/>
  <c r="K20" i="39"/>
  <c r="K19" i="39"/>
  <c r="K18" i="39"/>
  <c r="K17" i="39"/>
  <c r="A17" i="39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31" i="39" s="1"/>
  <c r="A32" i="39" s="1"/>
  <c r="A33" i="39" s="1"/>
  <c r="A34" i="39" s="1"/>
  <c r="A37" i="39" s="1"/>
  <c r="A38" i="39" s="1"/>
  <c r="A39" i="39" s="1"/>
  <c r="A40" i="39" s="1"/>
  <c r="A41" i="39" s="1"/>
  <c r="A43" i="39" s="1"/>
  <c r="K16" i="39"/>
  <c r="A15" i="38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9" i="38" s="1"/>
  <c r="S42" i="37"/>
  <c r="Q42" i="37"/>
  <c r="K42" i="37"/>
  <c r="I42" i="37"/>
  <c r="G42" i="37"/>
  <c r="E42" i="37"/>
  <c r="U41" i="37"/>
  <c r="S41" i="37"/>
  <c r="Q41" i="37"/>
  <c r="M41" i="37"/>
  <c r="K41" i="37"/>
  <c r="I41" i="37"/>
  <c r="G41" i="37"/>
  <c r="E41" i="37"/>
  <c r="U40" i="37"/>
  <c r="S40" i="37"/>
  <c r="Q40" i="37"/>
  <c r="M40" i="37"/>
  <c r="K40" i="37"/>
  <c r="I40" i="37"/>
  <c r="G40" i="37"/>
  <c r="E40" i="37"/>
  <c r="U39" i="37"/>
  <c r="S39" i="37"/>
  <c r="Q39" i="37"/>
  <c r="M39" i="37"/>
  <c r="K39" i="37"/>
  <c r="I39" i="37"/>
  <c r="G39" i="37"/>
  <c r="E39" i="37"/>
  <c r="S38" i="37"/>
  <c r="Q38" i="37"/>
  <c r="K38" i="37"/>
  <c r="I38" i="37"/>
  <c r="G38" i="37"/>
  <c r="E38" i="37"/>
  <c r="G35" i="37"/>
  <c r="G34" i="37"/>
  <c r="E34" i="37"/>
  <c r="G33" i="37"/>
  <c r="Y32" i="37"/>
  <c r="U32" i="37"/>
  <c r="M32" i="37"/>
  <c r="G32" i="37"/>
  <c r="E32" i="37"/>
  <c r="E35" i="37" s="1"/>
  <c r="E29" i="37"/>
  <c r="E44" i="37" s="1"/>
  <c r="E28" i="37"/>
  <c r="I28" i="37" s="1"/>
  <c r="G26" i="37"/>
  <c r="E26" i="37"/>
  <c r="G25" i="37"/>
  <c r="E25" i="37"/>
  <c r="G24" i="37"/>
  <c r="E24" i="37"/>
  <c r="G23" i="37"/>
  <c r="E23" i="37"/>
  <c r="G22" i="37"/>
  <c r="E22" i="37"/>
  <c r="G21" i="37"/>
  <c r="E21" i="37"/>
  <c r="G20" i="37"/>
  <c r="E20" i="37"/>
  <c r="A19" i="37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2" i="37" s="1"/>
  <c r="A33" i="37" s="1"/>
  <c r="A34" i="37" s="1"/>
  <c r="A35" i="37" s="1"/>
  <c r="A38" i="37" s="1"/>
  <c r="A39" i="37" s="1"/>
  <c r="A40" i="37" s="1"/>
  <c r="A41" i="37" s="1"/>
  <c r="A42" i="37" s="1"/>
  <c r="A44" i="37" s="1"/>
  <c r="A18" i="37"/>
  <c r="G29" i="36"/>
  <c r="E29" i="36"/>
  <c r="G22" i="36"/>
  <c r="G24" i="36" s="1"/>
  <c r="E22" i="36"/>
  <c r="M38" i="37" s="1"/>
  <c r="G21" i="36"/>
  <c r="G18" i="36"/>
  <c r="E18" i="36"/>
  <c r="E24" i="36" s="1"/>
  <c r="A17" i="36"/>
  <c r="A18" i="36" s="1"/>
  <c r="A20" i="36" s="1"/>
  <c r="A21" i="36" s="1"/>
  <c r="A22" i="36" s="1"/>
  <c r="A24" i="36" s="1"/>
  <c r="A27" i="36" s="1"/>
  <c r="A29" i="36" s="1"/>
  <c r="A16" i="36"/>
  <c r="K28" i="39" l="1"/>
  <c r="I43" i="39"/>
  <c r="K43" i="39"/>
  <c r="S24" i="37"/>
  <c r="Q27" i="37"/>
  <c r="Q18" i="37"/>
  <c r="I21" i="37"/>
  <c r="I19" i="37"/>
  <c r="Q34" i="37"/>
  <c r="I26" i="37"/>
  <c r="Q25" i="37"/>
  <c r="Q23" i="37"/>
  <c r="Q21" i="37"/>
  <c r="I20" i="37"/>
  <c r="I34" i="37"/>
  <c r="Q33" i="37"/>
  <c r="Q26" i="37"/>
  <c r="I25" i="37"/>
  <c r="Q24" i="37"/>
  <c r="U24" i="37" s="1"/>
  <c r="I23" i="37"/>
  <c r="Q22" i="37"/>
  <c r="Q20" i="37"/>
  <c r="Q17" i="37"/>
  <c r="I24" i="37"/>
  <c r="I22" i="37"/>
  <c r="Q19" i="37"/>
  <c r="I17" i="37"/>
  <c r="I27" i="37"/>
  <c r="I18" i="37"/>
  <c r="Q28" i="37"/>
  <c r="I33" i="37"/>
  <c r="K32" i="37"/>
  <c r="M42" i="37"/>
  <c r="K25" i="37"/>
  <c r="G29" i="37"/>
  <c r="G44" i="37" s="1"/>
  <c r="S33" i="37" s="1"/>
  <c r="K20" i="37"/>
  <c r="K22" i="37"/>
  <c r="K24" i="37"/>
  <c r="Q32" i="37"/>
  <c r="Q35" i="37" s="1"/>
  <c r="K33" i="37"/>
  <c r="S34" i="37"/>
  <c r="S32" i="37"/>
  <c r="U38" i="37"/>
  <c r="I32" i="37"/>
  <c r="I35" i="37" s="1"/>
  <c r="S23" i="37" l="1"/>
  <c r="M23" i="37"/>
  <c r="U23" i="37"/>
  <c r="K23" i="37"/>
  <c r="S21" i="37"/>
  <c r="U21" i="37" s="1"/>
  <c r="M25" i="37"/>
  <c r="M26" i="37"/>
  <c r="U26" i="37"/>
  <c r="U34" i="37"/>
  <c r="S35" i="37"/>
  <c r="I29" i="37"/>
  <c r="I44" i="37" s="1"/>
  <c r="K28" i="37"/>
  <c r="M28" i="37" s="1"/>
  <c r="S27" i="37"/>
  <c r="U27" i="37" s="1"/>
  <c r="K19" i="37"/>
  <c r="M19" i="37" s="1"/>
  <c r="S17" i="37"/>
  <c r="S29" i="37" s="1"/>
  <c r="S44" i="37" s="1"/>
  <c r="K27" i="37"/>
  <c r="M27" i="37" s="1"/>
  <c r="K18" i="37"/>
  <c r="M18" i="37" s="1"/>
  <c r="S28" i="37"/>
  <c r="U28" i="37" s="1"/>
  <c r="S19" i="37"/>
  <c r="U19" i="37" s="1"/>
  <c r="K17" i="37"/>
  <c r="S18" i="37"/>
  <c r="U18" i="37" s="1"/>
  <c r="K34" i="37"/>
  <c r="K35" i="37" s="1"/>
  <c r="M24" i="37"/>
  <c r="U33" i="37"/>
  <c r="S26" i="37"/>
  <c r="M22" i="37"/>
  <c r="M33" i="37"/>
  <c r="S22" i="37"/>
  <c r="U22" i="37" s="1"/>
  <c r="U42" i="37"/>
  <c r="K26" i="37"/>
  <c r="Q29" i="37"/>
  <c r="Q44" i="37" s="1"/>
  <c r="M34" i="37"/>
  <c r="S25" i="37"/>
  <c r="U25" i="37" s="1"/>
  <c r="K21" i="37"/>
  <c r="M21" i="37" s="1"/>
  <c r="M20" i="37"/>
  <c r="S20" i="37"/>
  <c r="U20" i="37" s="1"/>
  <c r="U17" i="37" l="1"/>
  <c r="M35" i="37"/>
  <c r="K29" i="37"/>
  <c r="K44" i="37" s="1"/>
  <c r="U35" i="37"/>
  <c r="M17" i="37"/>
  <c r="M29" i="37" l="1"/>
  <c r="M44" i="37" s="1"/>
  <c r="O17" i="37"/>
  <c r="U29" i="37"/>
  <c r="U44" i="37" s="1"/>
  <c r="W40" i="37" l="1"/>
  <c r="W39" i="37"/>
  <c r="W41" i="37"/>
  <c r="W32" i="37"/>
  <c r="W24" i="37"/>
  <c r="W38" i="37"/>
  <c r="W42" i="37" s="1"/>
  <c r="W19" i="37"/>
  <c r="W20" i="37"/>
  <c r="W22" i="37"/>
  <c r="W21" i="37"/>
  <c r="W28" i="37"/>
  <c r="W23" i="37"/>
  <c r="W18" i="37"/>
  <c r="W27" i="37"/>
  <c r="W34" i="37"/>
  <c r="W33" i="37"/>
  <c r="W25" i="37"/>
  <c r="W26" i="37"/>
  <c r="W17" i="37"/>
  <c r="Y17" i="37"/>
  <c r="O39" i="37"/>
  <c r="Y39" i="37" s="1"/>
  <c r="O40" i="37"/>
  <c r="Y40" i="37" s="1"/>
  <c r="O41" i="37"/>
  <c r="Y41" i="37" s="1"/>
  <c r="O38" i="37"/>
  <c r="O32" i="37"/>
  <c r="O34" i="37"/>
  <c r="O18" i="37"/>
  <c r="O20" i="37"/>
  <c r="O19" i="37"/>
  <c r="O29" i="37" s="1"/>
  <c r="O21" i="37"/>
  <c r="Y21" i="37" s="1"/>
  <c r="O33" i="37"/>
  <c r="Y33" i="37" s="1"/>
  <c r="O26" i="37"/>
  <c r="O27" i="37"/>
  <c r="O28" i="37"/>
  <c r="Y28" i="37" s="1"/>
  <c r="O25" i="37"/>
  <c r="Y25" i="37" s="1"/>
  <c r="O22" i="37"/>
  <c r="Y22" i="37" s="1"/>
  <c r="O23" i="37"/>
  <c r="Y23" i="37" s="1"/>
  <c r="O24" i="37"/>
  <c r="Y24" i="37" s="1"/>
  <c r="Y20" i="37" l="1"/>
  <c r="Y18" i="37"/>
  <c r="Y29" i="37" s="1"/>
  <c r="Y44" i="37" s="1"/>
  <c r="W29" i="37"/>
  <c r="W44" i="37" s="1"/>
  <c r="O35" i="37"/>
  <c r="O44" i="37" s="1"/>
  <c r="Y35" i="37"/>
  <c r="Y19" i="37"/>
  <c r="W35" i="37"/>
  <c r="Y34" i="37"/>
  <c r="Y27" i="37"/>
  <c r="Y26" i="37"/>
  <c r="O42" i="37"/>
  <c r="Y38" i="37"/>
  <c r="Y42" i="37" s="1"/>
  <c r="G46" i="35" l="1"/>
  <c r="I44" i="35"/>
  <c r="G44" i="35"/>
  <c r="E44" i="35"/>
  <c r="I43" i="35"/>
  <c r="G43" i="35"/>
  <c r="E43" i="35"/>
  <c r="I42" i="35"/>
  <c r="G42" i="35"/>
  <c r="E42" i="35"/>
  <c r="I41" i="35"/>
  <c r="G41" i="35"/>
  <c r="E41" i="35"/>
  <c r="I40" i="35"/>
  <c r="G40" i="35"/>
  <c r="E40" i="35"/>
  <c r="I37" i="35"/>
  <c r="G37" i="35"/>
  <c r="I36" i="35"/>
  <c r="G36" i="35"/>
  <c r="E36" i="35"/>
  <c r="I35" i="35"/>
  <c r="G35" i="35"/>
  <c r="E35" i="35"/>
  <c r="E37" i="35" s="1"/>
  <c r="I34" i="35"/>
  <c r="G34" i="35"/>
  <c r="E34" i="35"/>
  <c r="G31" i="35"/>
  <c r="G30" i="35"/>
  <c r="I30" i="35" s="1"/>
  <c r="E30" i="35"/>
  <c r="G29" i="35"/>
  <c r="I29" i="35" s="1"/>
  <c r="E29" i="35"/>
  <c r="G28" i="35"/>
  <c r="I28" i="35" s="1"/>
  <c r="E28" i="35"/>
  <c r="I27" i="35"/>
  <c r="G27" i="35"/>
  <c r="E27" i="35"/>
  <c r="I26" i="35"/>
  <c r="G25" i="35"/>
  <c r="E25" i="35"/>
  <c r="I25" i="35" s="1"/>
  <c r="I24" i="35"/>
  <c r="G24" i="35"/>
  <c r="E24" i="35"/>
  <c r="G23" i="35"/>
  <c r="E23" i="35"/>
  <c r="E31" i="35" s="1"/>
  <c r="I22" i="35"/>
  <c r="I21" i="35"/>
  <c r="I20" i="35"/>
  <c r="A20" i="35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4" i="35" s="1"/>
  <c r="A35" i="35" s="1"/>
  <c r="A36" i="35" s="1"/>
  <c r="A37" i="35" s="1"/>
  <c r="A40" i="35" s="1"/>
  <c r="A41" i="35" s="1"/>
  <c r="A42" i="35" s="1"/>
  <c r="A43" i="35" s="1"/>
  <c r="A44" i="35" s="1"/>
  <c r="A46" i="35" s="1"/>
  <c r="I19" i="35"/>
  <c r="N40" i="34"/>
  <c r="K40" i="34"/>
  <c r="H40" i="34"/>
  <c r="G40" i="34"/>
  <c r="G41" i="34" s="1"/>
  <c r="F40" i="34"/>
  <c r="E40" i="34"/>
  <c r="N39" i="34"/>
  <c r="K39" i="34"/>
  <c r="H39" i="34"/>
  <c r="F39" i="34"/>
  <c r="E39" i="34"/>
  <c r="N38" i="34"/>
  <c r="K38" i="34"/>
  <c r="H38" i="34"/>
  <c r="F38" i="34"/>
  <c r="E38" i="34"/>
  <c r="N37" i="34"/>
  <c r="K37" i="34"/>
  <c r="H37" i="34"/>
  <c r="E37" i="34"/>
  <c r="E41" i="34" s="1"/>
  <c r="K33" i="34"/>
  <c r="E33" i="34"/>
  <c r="E34" i="34" s="1"/>
  <c r="K32" i="34"/>
  <c r="E32" i="34"/>
  <c r="K31" i="34"/>
  <c r="H31" i="34"/>
  <c r="G31" i="34"/>
  <c r="G34" i="34" s="1"/>
  <c r="F31" i="34"/>
  <c r="F34" i="34" s="1"/>
  <c r="E31" i="34"/>
  <c r="G28" i="34"/>
  <c r="K27" i="34"/>
  <c r="E27" i="34"/>
  <c r="K26" i="34"/>
  <c r="E26" i="34"/>
  <c r="K25" i="34"/>
  <c r="E25" i="34"/>
  <c r="K24" i="34"/>
  <c r="H24" i="34"/>
  <c r="F24" i="34"/>
  <c r="E24" i="34"/>
  <c r="K23" i="34"/>
  <c r="H23" i="34"/>
  <c r="E23" i="34"/>
  <c r="K22" i="34"/>
  <c r="H22" i="34"/>
  <c r="F22" i="34"/>
  <c r="E22" i="34"/>
  <c r="K21" i="34"/>
  <c r="H21" i="34"/>
  <c r="F21" i="34"/>
  <c r="F28" i="34" s="1"/>
  <c r="E21" i="34"/>
  <c r="K20" i="34"/>
  <c r="H20" i="34"/>
  <c r="F20" i="34"/>
  <c r="E20" i="34"/>
  <c r="K19" i="34"/>
  <c r="E19" i="34"/>
  <c r="K18" i="34"/>
  <c r="E18" i="34"/>
  <c r="A17" i="34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31" i="34" s="1"/>
  <c r="A32" i="34" s="1"/>
  <c r="A33" i="34" s="1"/>
  <c r="A34" i="34" s="1"/>
  <c r="A37" i="34" s="1"/>
  <c r="A38" i="34" s="1"/>
  <c r="A39" i="34" s="1"/>
  <c r="A40" i="34" s="1"/>
  <c r="A41" i="34" s="1"/>
  <c r="A43" i="34" s="1"/>
  <c r="K17" i="33"/>
  <c r="I17" i="33"/>
  <c r="G17" i="33"/>
  <c r="E17" i="33"/>
  <c r="A18" i="32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2" i="32" s="1"/>
  <c r="A33" i="32" s="1"/>
  <c r="A34" i="32" s="1"/>
  <c r="A35" i="32" s="1"/>
  <c r="A37" i="32" s="1"/>
  <c r="A15" i="3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K34" i="34" l="1"/>
  <c r="E28" i="34"/>
  <c r="N41" i="34"/>
  <c r="I31" i="35"/>
  <c r="I46" i="35" s="1"/>
  <c r="E46" i="35"/>
  <c r="I23" i="35"/>
  <c r="K17" i="34"/>
  <c r="K16" i="34"/>
  <c r="H28" i="34"/>
  <c r="E43" i="34"/>
  <c r="G43" i="34"/>
  <c r="F41" i="34"/>
  <c r="F43" i="34" s="1"/>
  <c r="H34" i="34"/>
  <c r="H41" i="34"/>
  <c r="K41" i="34"/>
  <c r="L25" i="34" l="1"/>
  <c r="L18" i="34"/>
  <c r="L17" i="34"/>
  <c r="L16" i="34"/>
  <c r="L37" i="34"/>
  <c r="L27" i="34"/>
  <c r="L22" i="34"/>
  <c r="L33" i="34"/>
  <c r="L23" i="34"/>
  <c r="L20" i="34"/>
  <c r="L32" i="34"/>
  <c r="L31" i="34"/>
  <c r="L26" i="34"/>
  <c r="L19" i="34"/>
  <c r="L38" i="34"/>
  <c r="L21" i="34"/>
  <c r="K28" i="34"/>
  <c r="L24" i="34"/>
  <c r="K43" i="34"/>
  <c r="L39" i="34"/>
  <c r="M24" i="34"/>
  <c r="M21" i="34"/>
  <c r="M17" i="34"/>
  <c r="M16" i="34"/>
  <c r="M38" i="34"/>
  <c r="M27" i="34"/>
  <c r="M33" i="34"/>
  <c r="M23" i="34"/>
  <c r="M20" i="34"/>
  <c r="M32" i="34"/>
  <c r="M37" i="34"/>
  <c r="M41" i="34" s="1"/>
  <c r="M31" i="34"/>
  <c r="M22" i="34"/>
  <c r="M26" i="34"/>
  <c r="M19" i="34"/>
  <c r="M39" i="34"/>
  <c r="M25" i="34"/>
  <c r="M18" i="34"/>
  <c r="L40" i="34"/>
  <c r="H43" i="34"/>
  <c r="M40" i="34"/>
  <c r="I16" i="34" l="1"/>
  <c r="I17" i="34"/>
  <c r="I22" i="34"/>
  <c r="L41" i="34"/>
  <c r="I37" i="34"/>
  <c r="I40" i="34"/>
  <c r="I25" i="34"/>
  <c r="I21" i="34"/>
  <c r="I39" i="34"/>
  <c r="I19" i="34"/>
  <c r="I27" i="34"/>
  <c r="I26" i="34"/>
  <c r="I24" i="34"/>
  <c r="L34" i="34"/>
  <c r="I31" i="34"/>
  <c r="L28" i="34"/>
  <c r="I23" i="34"/>
  <c r="I33" i="34"/>
  <c r="I38" i="34"/>
  <c r="I32" i="34"/>
  <c r="M34" i="34"/>
  <c r="M28" i="34"/>
  <c r="I20" i="34"/>
  <c r="I18" i="34"/>
  <c r="M43" i="34" l="1"/>
  <c r="L43" i="34"/>
  <c r="I41" i="34"/>
  <c r="I28" i="34"/>
  <c r="I34" i="34"/>
  <c r="N21" i="34" l="1"/>
  <c r="I43" i="34"/>
  <c r="O39" i="34" s="1"/>
  <c r="P39" i="34" s="1"/>
  <c r="O17" i="34"/>
  <c r="O16" i="34"/>
  <c r="N25" i="34"/>
  <c r="P25" i="34" s="1"/>
  <c r="O20" i="34"/>
  <c r="N24" i="34"/>
  <c r="P24" i="34" s="1"/>
  <c r="N17" i="34"/>
  <c r="P17" i="34" s="1"/>
  <c r="N16" i="34"/>
  <c r="O25" i="34"/>
  <c r="N20" i="34"/>
  <c r="O24" i="34"/>
  <c r="O21" i="34"/>
  <c r="P21" i="34" s="1"/>
  <c r="O38" i="34"/>
  <c r="P38" i="34" s="1"/>
  <c r="N26" i="34"/>
  <c r="N33" i="34"/>
  <c r="P33" i="34" s="1"/>
  <c r="N22" i="34"/>
  <c r="O33" i="34"/>
  <c r="O40" i="34"/>
  <c r="P40" i="34" s="1"/>
  <c r="N31" i="34"/>
  <c r="N27" i="34"/>
  <c r="O18" i="34"/>
  <c r="N23" i="34"/>
  <c r="N19" i="34"/>
  <c r="N32" i="34"/>
  <c r="O22" i="34"/>
  <c r="N18" i="34"/>
  <c r="O32" i="34"/>
  <c r="O31" i="34"/>
  <c r="O34" i="34" s="1"/>
  <c r="O27" i="34"/>
  <c r="O37" i="34"/>
  <c r="O19" i="34"/>
  <c r="O23" i="34" l="1"/>
  <c r="P23" i="34" s="1"/>
  <c r="O26" i="34"/>
  <c r="P26" i="34" s="1"/>
  <c r="P19" i="34"/>
  <c r="O41" i="34"/>
  <c r="P37" i="34"/>
  <c r="P41" i="34" s="1"/>
  <c r="N28" i="34"/>
  <c r="P16" i="34"/>
  <c r="P27" i="34"/>
  <c r="P18" i="34"/>
  <c r="P20" i="34"/>
  <c r="N34" i="34"/>
  <c r="P31" i="34"/>
  <c r="O28" i="34"/>
  <c r="P32" i="34"/>
  <c r="P22" i="34"/>
  <c r="N43" i="34" l="1"/>
  <c r="P28" i="34"/>
  <c r="P34" i="34"/>
  <c r="O43" i="34"/>
  <c r="P43" i="34" l="1"/>
  <c r="K36" i="30"/>
  <c r="I36" i="30"/>
  <c r="G36" i="30"/>
  <c r="E36" i="30"/>
  <c r="K29" i="30"/>
  <c r="I29" i="30"/>
  <c r="G29" i="30"/>
  <c r="E29" i="30"/>
  <c r="K28" i="30"/>
  <c r="I28" i="30"/>
  <c r="G28" i="30"/>
  <c r="E27" i="30"/>
  <c r="E26" i="30"/>
  <c r="K25" i="30"/>
  <c r="I25" i="30"/>
  <c r="G25" i="30"/>
  <c r="E24" i="30"/>
  <c r="K23" i="30"/>
  <c r="I23" i="30"/>
  <c r="G23" i="30"/>
  <c r="E22" i="30"/>
  <c r="K21" i="30"/>
  <c r="I21" i="30"/>
  <c r="G21" i="30"/>
  <c r="K20" i="30"/>
  <c r="I20" i="30"/>
  <c r="G20" i="30"/>
  <c r="K19" i="30"/>
  <c r="K30" i="30" s="1"/>
  <c r="K38" i="30" s="1"/>
  <c r="I19" i="30"/>
  <c r="G19" i="30"/>
  <c r="A19" i="30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3" i="30" s="1"/>
  <c r="A34" i="30" s="1"/>
  <c r="A35" i="30" s="1"/>
  <c r="A36" i="30" s="1"/>
  <c r="A38" i="30" s="1"/>
  <c r="K18" i="30"/>
  <c r="I18" i="30"/>
  <c r="I30" i="30" s="1"/>
  <c r="I38" i="30" s="1"/>
  <c r="G18" i="30"/>
  <c r="G30" i="30" s="1"/>
  <c r="G38" i="30" s="1"/>
  <c r="A18" i="29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31" i="29" s="1"/>
  <c r="A32" i="29" s="1"/>
  <c r="A33" i="29" s="1"/>
  <c r="A34" i="29" s="1"/>
  <c r="A36" i="29" s="1"/>
  <c r="A17" i="29"/>
  <c r="A21" i="28"/>
  <c r="A22" i="28" s="1"/>
  <c r="A23" i="28" s="1"/>
  <c r="A24" i="28" s="1"/>
  <c r="A25" i="28" s="1"/>
  <c r="A26" i="28" s="1"/>
  <c r="A27" i="28" s="1"/>
  <c r="A28" i="28" s="1"/>
  <c r="A29" i="28" s="1"/>
  <c r="A30" i="28" s="1"/>
  <c r="A33" i="28" s="1"/>
  <c r="A34" i="28" s="1"/>
  <c r="A35" i="28" s="1"/>
  <c r="A36" i="28" s="1"/>
  <c r="A38" i="28" s="1"/>
  <c r="A20" i="28"/>
  <c r="A19" i="28"/>
  <c r="A19" i="27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3" i="27" s="1"/>
  <c r="A34" i="27" s="1"/>
  <c r="A35" i="27" s="1"/>
  <c r="A36" i="27" s="1"/>
  <c r="A38" i="27" s="1"/>
  <c r="A18" i="26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2" i="26" s="1"/>
  <c r="A33" i="26" s="1"/>
  <c r="A34" i="26" s="1"/>
  <c r="A35" i="26" s="1"/>
  <c r="A37" i="26" s="1"/>
  <c r="A18" i="25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2" i="25" s="1"/>
  <c r="A33" i="25" s="1"/>
  <c r="A34" i="25" s="1"/>
  <c r="A35" i="25" s="1"/>
  <c r="A37" i="25" s="1"/>
  <c r="K44" i="23"/>
  <c r="I44" i="23"/>
  <c r="G44" i="23"/>
  <c r="E44" i="23"/>
  <c r="M43" i="23"/>
  <c r="K43" i="23"/>
  <c r="I43" i="23"/>
  <c r="G43" i="23"/>
  <c r="E43" i="23"/>
  <c r="M42" i="23"/>
  <c r="K42" i="23"/>
  <c r="I42" i="23"/>
  <c r="G42" i="23"/>
  <c r="E42" i="23"/>
  <c r="M41" i="23"/>
  <c r="K41" i="23"/>
  <c r="I41" i="23"/>
  <c r="G41" i="23"/>
  <c r="E41" i="23"/>
  <c r="M40" i="23"/>
  <c r="M44" i="23" s="1"/>
  <c r="K40" i="23"/>
  <c r="I40" i="23"/>
  <c r="G40" i="23"/>
  <c r="E40" i="23"/>
  <c r="E36" i="23"/>
  <c r="M34" i="23"/>
  <c r="I34" i="23"/>
  <c r="G34" i="23"/>
  <c r="E34" i="23"/>
  <c r="E37" i="23" s="1"/>
  <c r="I30" i="23"/>
  <c r="E30" i="23"/>
  <c r="G30" i="23" s="1"/>
  <c r="I29" i="23"/>
  <c r="E28" i="23"/>
  <c r="I27" i="23"/>
  <c r="E27" i="23"/>
  <c r="E26" i="23"/>
  <c r="I25" i="23"/>
  <c r="E25" i="23"/>
  <c r="I24" i="23"/>
  <c r="E24" i="23"/>
  <c r="G24" i="23" s="1"/>
  <c r="I23" i="23"/>
  <c r="E23" i="23"/>
  <c r="E22" i="23"/>
  <c r="E31" i="23" s="1"/>
  <c r="E46" i="23" s="1"/>
  <c r="A21" i="23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4" i="23" s="1"/>
  <c r="A35" i="23" s="1"/>
  <c r="A36" i="23" s="1"/>
  <c r="A37" i="23" s="1"/>
  <c r="A40" i="23" s="1"/>
  <c r="A41" i="23" s="1"/>
  <c r="A42" i="23" s="1"/>
  <c r="A43" i="23" s="1"/>
  <c r="A44" i="23" s="1"/>
  <c r="A46" i="23" s="1"/>
  <c r="A20" i="23"/>
  <c r="A21" i="22"/>
  <c r="A23" i="22" s="1"/>
  <c r="E19" i="22"/>
  <c r="E23" i="22" s="1"/>
  <c r="I40" i="21"/>
  <c r="G40" i="21"/>
  <c r="E40" i="21"/>
  <c r="I39" i="21"/>
  <c r="G39" i="21"/>
  <c r="E39" i="21"/>
  <c r="I38" i="21"/>
  <c r="G38" i="21"/>
  <c r="E38" i="21"/>
  <c r="I37" i="21"/>
  <c r="G37" i="21"/>
  <c r="E37" i="21"/>
  <c r="I36" i="21"/>
  <c r="G36" i="21"/>
  <c r="E36" i="21"/>
  <c r="E33" i="21"/>
  <c r="G32" i="21"/>
  <c r="I32" i="21" s="1"/>
  <c r="I31" i="21"/>
  <c r="G30" i="21"/>
  <c r="G33" i="21" s="1"/>
  <c r="E27" i="21"/>
  <c r="G26" i="21"/>
  <c r="I26" i="21" s="1"/>
  <c r="I25" i="21"/>
  <c r="G24" i="21"/>
  <c r="I24" i="21" s="1"/>
  <c r="G23" i="21"/>
  <c r="I23" i="21" s="1"/>
  <c r="G22" i="21"/>
  <c r="I22" i="21" s="1"/>
  <c r="G21" i="21"/>
  <c r="I21" i="21" s="1"/>
  <c r="I20" i="21"/>
  <c r="G19" i="21"/>
  <c r="I19" i="21" s="1"/>
  <c r="I18" i="21"/>
  <c r="I17" i="21"/>
  <c r="G16" i="21"/>
  <c r="I16" i="21" s="1"/>
  <c r="A16" i="2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30" i="21" s="1"/>
  <c r="A31" i="21" s="1"/>
  <c r="A32" i="21" s="1"/>
  <c r="A33" i="21" s="1"/>
  <c r="A36" i="21" s="1"/>
  <c r="A37" i="21" s="1"/>
  <c r="A38" i="21" s="1"/>
  <c r="A39" i="21" s="1"/>
  <c r="A40" i="21" s="1"/>
  <c r="A42" i="21" s="1"/>
  <c r="G15" i="21"/>
  <c r="I15" i="21" s="1"/>
  <c r="E42" i="21" l="1"/>
  <c r="I30" i="21"/>
  <c r="M26" i="30"/>
  <c r="O26" i="30" s="1"/>
  <c r="M21" i="30"/>
  <c r="O21" i="30" s="1"/>
  <c r="M35" i="30"/>
  <c r="O35" i="30" s="1"/>
  <c r="M23" i="30"/>
  <c r="O23" i="30" s="1"/>
  <c r="M34" i="30"/>
  <c r="O34" i="30" s="1"/>
  <c r="M24" i="30"/>
  <c r="O24" i="30" s="1"/>
  <c r="M18" i="30"/>
  <c r="M33" i="30"/>
  <c r="M29" i="30"/>
  <c r="O29" i="30" s="1"/>
  <c r="M27" i="30"/>
  <c r="O27" i="30" s="1"/>
  <c r="M25" i="30"/>
  <c r="O25" i="30" s="1"/>
  <c r="M22" i="30"/>
  <c r="O22" i="30" s="1"/>
  <c r="M19" i="30"/>
  <c r="O19" i="30" s="1"/>
  <c r="M28" i="30"/>
  <c r="O28" i="30" s="1"/>
  <c r="M20" i="30"/>
  <c r="O20" i="30" s="1"/>
  <c r="E30" i="30"/>
  <c r="E38" i="30" s="1"/>
  <c r="G29" i="23"/>
  <c r="G21" i="23"/>
  <c r="G35" i="23"/>
  <c r="G23" i="23"/>
  <c r="G19" i="23"/>
  <c r="G25" i="23"/>
  <c r="G26" i="23"/>
  <c r="G20" i="23"/>
  <c r="G27" i="23"/>
  <c r="G28" i="23"/>
  <c r="G36" i="23"/>
  <c r="G22" i="23"/>
  <c r="I37" i="23"/>
  <c r="I31" i="23"/>
  <c r="I33" i="21"/>
  <c r="I27" i="21"/>
  <c r="G27" i="21"/>
  <c r="G42" i="21" s="1"/>
  <c r="M36" i="30" l="1"/>
  <c r="O33" i="30"/>
  <c r="O36" i="30" s="1"/>
  <c r="M30" i="30"/>
  <c r="O18" i="30"/>
  <c r="O30" i="30" s="1"/>
  <c r="O38" i="30" s="1"/>
  <c r="G37" i="23"/>
  <c r="I46" i="23"/>
  <c r="G31" i="23"/>
  <c r="I42" i="21"/>
  <c r="M38" i="30" l="1"/>
  <c r="K35" i="23"/>
  <c r="M35" i="23" s="1"/>
  <c r="K30" i="23"/>
  <c r="M30" i="23" s="1"/>
  <c r="K24" i="23"/>
  <c r="M24" i="23" s="1"/>
  <c r="K36" i="23"/>
  <c r="M36" i="23" s="1"/>
  <c r="K21" i="23"/>
  <c r="M21" i="23" s="1"/>
  <c r="K19" i="23"/>
  <c r="K28" i="23"/>
  <c r="M28" i="23" s="1"/>
  <c r="K22" i="23"/>
  <c r="M22" i="23" s="1"/>
  <c r="K26" i="23"/>
  <c r="M26" i="23" s="1"/>
  <c r="K20" i="23"/>
  <c r="M20" i="23" s="1"/>
  <c r="K23" i="23"/>
  <c r="M23" i="23" s="1"/>
  <c r="K25" i="23"/>
  <c r="M25" i="23" s="1"/>
  <c r="K34" i="23"/>
  <c r="K37" i="23" s="1"/>
  <c r="K29" i="23"/>
  <c r="M29" i="23" s="1"/>
  <c r="K27" i="23"/>
  <c r="M27" i="23" s="1"/>
  <c r="G46" i="23"/>
  <c r="M37" i="23" l="1"/>
  <c r="K31" i="23"/>
  <c r="K46" i="23" s="1"/>
  <c r="M19" i="23"/>
  <c r="M31" i="23" s="1"/>
  <c r="M46" i="23" s="1"/>
  <c r="E28" i="20" l="1"/>
  <c r="I26" i="20"/>
  <c r="I25" i="20"/>
  <c r="I24" i="20"/>
  <c r="I23" i="20"/>
  <c r="I22" i="20"/>
  <c r="I21" i="20"/>
  <c r="I20" i="20"/>
  <c r="I19" i="20"/>
  <c r="I18" i="20"/>
  <c r="I17" i="20"/>
  <c r="I16" i="20"/>
  <c r="I28" i="20" s="1"/>
  <c r="A16" i="20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8" i="20" s="1"/>
  <c r="I15" i="20"/>
  <c r="A15" i="20"/>
  <c r="I14" i="20"/>
  <c r="A14" i="20"/>
  <c r="I13" i="20"/>
  <c r="E28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A14" i="19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8" i="19" s="1"/>
  <c r="I13" i="19"/>
  <c r="I28" i="19" s="1"/>
  <c r="O42" i="18"/>
  <c r="M42" i="18"/>
  <c r="K42" i="18"/>
  <c r="I42" i="18"/>
  <c r="G42" i="18"/>
  <c r="E42" i="18"/>
  <c r="Q41" i="18"/>
  <c r="O41" i="18"/>
  <c r="M41" i="18"/>
  <c r="K41" i="18"/>
  <c r="I41" i="18"/>
  <c r="G41" i="18"/>
  <c r="E41" i="18"/>
  <c r="Q40" i="18"/>
  <c r="O40" i="18"/>
  <c r="M40" i="18"/>
  <c r="K40" i="18"/>
  <c r="I40" i="18"/>
  <c r="G40" i="18"/>
  <c r="E40" i="18"/>
  <c r="Q39" i="18"/>
  <c r="O39" i="18"/>
  <c r="M39" i="18"/>
  <c r="K39" i="18"/>
  <c r="I39" i="18"/>
  <c r="G39" i="18"/>
  <c r="E39" i="18"/>
  <c r="Q38" i="18"/>
  <c r="O38" i="18"/>
  <c r="M38" i="18"/>
  <c r="K38" i="18"/>
  <c r="I38" i="18"/>
  <c r="G38" i="18"/>
  <c r="E38" i="18"/>
  <c r="I34" i="18"/>
  <c r="E34" i="18"/>
  <c r="I33" i="18"/>
  <c r="M32" i="18"/>
  <c r="I32" i="18"/>
  <c r="I35" i="18" s="1"/>
  <c r="E32" i="18"/>
  <c r="E35" i="18" s="1"/>
  <c r="M28" i="18"/>
  <c r="E28" i="18"/>
  <c r="M27" i="18"/>
  <c r="I26" i="18"/>
  <c r="E26" i="18"/>
  <c r="M25" i="18"/>
  <c r="I25" i="18"/>
  <c r="E25" i="18"/>
  <c r="I24" i="18"/>
  <c r="E24" i="18"/>
  <c r="M23" i="18"/>
  <c r="I23" i="18"/>
  <c r="E23" i="18"/>
  <c r="M22" i="18"/>
  <c r="I22" i="18"/>
  <c r="E22" i="18"/>
  <c r="M21" i="18"/>
  <c r="I21" i="18"/>
  <c r="E21" i="18"/>
  <c r="I20" i="18"/>
  <c r="E20" i="18"/>
  <c r="A19" i="18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2" i="18" s="1"/>
  <c r="A33" i="18" s="1"/>
  <c r="A34" i="18" s="1"/>
  <c r="A35" i="18" s="1"/>
  <c r="A38" i="18" s="1"/>
  <c r="A39" i="18" s="1"/>
  <c r="A40" i="18" s="1"/>
  <c r="A41" i="18" s="1"/>
  <c r="A42" i="18" s="1"/>
  <c r="A44" i="18" s="1"/>
  <c r="A18" i="18"/>
  <c r="A22" i="17"/>
  <c r="G20" i="17"/>
  <c r="A20" i="17"/>
  <c r="E18" i="17"/>
  <c r="E22" i="17" s="1"/>
  <c r="G17" i="17"/>
  <c r="G16" i="17"/>
  <c r="E29" i="16"/>
  <c r="A15" i="16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9" i="16" s="1"/>
  <c r="I29" i="18" l="1"/>
  <c r="I44" i="18" s="1"/>
  <c r="Q42" i="18"/>
  <c r="E29" i="18"/>
  <c r="E44" i="18" s="1"/>
  <c r="M29" i="18"/>
  <c r="K32" i="18"/>
  <c r="K28" i="18"/>
  <c r="K27" i="18"/>
  <c r="K33" i="18"/>
  <c r="K19" i="18"/>
  <c r="K17" i="18"/>
  <c r="K18" i="18"/>
  <c r="K34" i="18"/>
  <c r="K26" i="18"/>
  <c r="K23" i="18"/>
  <c r="K21" i="18"/>
  <c r="K24" i="18"/>
  <c r="K22" i="18"/>
  <c r="K25" i="18"/>
  <c r="K20" i="18"/>
  <c r="M35" i="18"/>
  <c r="M44" i="18" s="1"/>
  <c r="K29" i="18" l="1"/>
  <c r="O33" i="18"/>
  <c r="O19" i="18"/>
  <c r="O18" i="18"/>
  <c r="O34" i="18"/>
  <c r="O22" i="18"/>
  <c r="O20" i="18"/>
  <c r="O24" i="18"/>
  <c r="O17" i="18"/>
  <c r="O26" i="18"/>
  <c r="O23" i="18"/>
  <c r="O32" i="18"/>
  <c r="O21" i="18"/>
  <c r="O25" i="18"/>
  <c r="O27" i="18"/>
  <c r="O28" i="18"/>
  <c r="K35" i="18"/>
  <c r="K44" i="18" s="1"/>
  <c r="O29" i="18" l="1"/>
  <c r="O35" i="18"/>
  <c r="O44" i="18" l="1"/>
  <c r="A18" i="15"/>
  <c r="A19" i="15" s="1"/>
  <c r="A20" i="15" s="1"/>
  <c r="A21" i="15" s="1"/>
  <c r="A22" i="15" s="1"/>
  <c r="A23" i="15" s="1"/>
  <c r="A24" i="15" s="1"/>
  <c r="A25" i="15" s="1"/>
  <c r="A26" i="15" s="1"/>
  <c r="A29" i="15" s="1"/>
  <c r="A30" i="15" s="1"/>
  <c r="A31" i="15" s="1"/>
  <c r="A32" i="15" s="1"/>
  <c r="A34" i="15" s="1"/>
  <c r="A37" i="15" s="1"/>
  <c r="A38" i="15" s="1"/>
  <c r="A39" i="15" s="1"/>
  <c r="A40" i="15" s="1"/>
  <c r="A41" i="15" s="1"/>
  <c r="A43" i="15" s="1"/>
  <c r="A14" i="14"/>
  <c r="A15" i="14" s="1"/>
  <c r="A16" i="14" s="1"/>
  <c r="A17" i="14" s="1"/>
  <c r="A20" i="14" s="1"/>
  <c r="A21" i="14" s="1"/>
  <c r="A22" i="14" s="1"/>
  <c r="A23" i="14" s="1"/>
  <c r="A24" i="14" s="1"/>
  <c r="A27" i="14" s="1"/>
  <c r="A28" i="14" s="1"/>
  <c r="A29" i="14" s="1"/>
  <c r="A31" i="14" s="1"/>
  <c r="A33" i="14" s="1"/>
  <c r="I29" i="13"/>
  <c r="G29" i="13"/>
  <c r="I28" i="13"/>
  <c r="G28" i="13"/>
  <c r="I27" i="13"/>
  <c r="G27" i="13"/>
  <c r="E27" i="13"/>
  <c r="I26" i="13"/>
  <c r="G26" i="13"/>
  <c r="I25" i="13"/>
  <c r="G25" i="13"/>
  <c r="E24" i="13"/>
  <c r="I24" i="13" s="1"/>
  <c r="I23" i="13"/>
  <c r="G23" i="13"/>
  <c r="E22" i="13"/>
  <c r="I21" i="13"/>
  <c r="G21" i="13"/>
  <c r="E20" i="13"/>
  <c r="I20" i="13" s="1"/>
  <c r="I19" i="13"/>
  <c r="G19" i="13"/>
  <c r="I18" i="13"/>
  <c r="G18" i="13"/>
  <c r="I17" i="13"/>
  <c r="G17" i="13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1" i="13" s="1"/>
  <c r="I16" i="13"/>
  <c r="G16" i="13"/>
  <c r="A16" i="12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30" i="12" s="1"/>
  <c r="I41" i="11"/>
  <c r="I37" i="11" s="1"/>
  <c r="G41" i="11"/>
  <c r="I40" i="11"/>
  <c r="G40" i="11"/>
  <c r="K40" i="11" s="1"/>
  <c r="E40" i="11"/>
  <c r="K39" i="11"/>
  <c r="I39" i="11"/>
  <c r="G39" i="11"/>
  <c r="E39" i="11"/>
  <c r="I38" i="11"/>
  <c r="G38" i="11"/>
  <c r="K38" i="11" s="1"/>
  <c r="E38" i="11"/>
  <c r="G37" i="11"/>
  <c r="E37" i="11"/>
  <c r="E41" i="11" s="1"/>
  <c r="I34" i="11"/>
  <c r="I33" i="11"/>
  <c r="G33" i="11"/>
  <c r="K33" i="11" s="1"/>
  <c r="E33" i="11"/>
  <c r="K32" i="11"/>
  <c r="I32" i="11"/>
  <c r="G32" i="11"/>
  <c r="E32" i="11"/>
  <c r="I31" i="11"/>
  <c r="G31" i="11"/>
  <c r="G34" i="11" s="1"/>
  <c r="E31" i="11"/>
  <c r="E34" i="11" s="1"/>
  <c r="G28" i="11"/>
  <c r="G27" i="11" s="1"/>
  <c r="K27" i="11" s="1"/>
  <c r="I27" i="11"/>
  <c r="E27" i="11"/>
  <c r="I26" i="11"/>
  <c r="I25" i="11"/>
  <c r="E25" i="11"/>
  <c r="I24" i="11"/>
  <c r="E24" i="11"/>
  <c r="G24" i="11" s="1"/>
  <c r="K24" i="11" s="1"/>
  <c r="I23" i="11"/>
  <c r="E23" i="11"/>
  <c r="I22" i="11"/>
  <c r="E22" i="11"/>
  <c r="I21" i="11"/>
  <c r="E21" i="11"/>
  <c r="G21" i="11" s="1"/>
  <c r="K21" i="11" s="1"/>
  <c r="I20" i="11"/>
  <c r="E20" i="11"/>
  <c r="I19" i="11"/>
  <c r="E19" i="11"/>
  <c r="E28" i="11" s="1"/>
  <c r="I18" i="1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31" i="11" s="1"/>
  <c r="A32" i="11" s="1"/>
  <c r="A33" i="11" s="1"/>
  <c r="A34" i="11" s="1"/>
  <c r="A37" i="11" s="1"/>
  <c r="A38" i="11" s="1"/>
  <c r="A39" i="11" s="1"/>
  <c r="A40" i="11" s="1"/>
  <c r="A41" i="11" s="1"/>
  <c r="A43" i="11" s="1"/>
  <c r="I17" i="11"/>
  <c r="A17" i="11"/>
  <c r="I16" i="11"/>
  <c r="I28" i="11" s="1"/>
  <c r="I43" i="11" s="1"/>
  <c r="G20" i="13" l="1"/>
  <c r="G24" i="13"/>
  <c r="E31" i="13"/>
  <c r="G22" i="13"/>
  <c r="G31" i="13" s="1"/>
  <c r="I22" i="13"/>
  <c r="I31" i="13" s="1"/>
  <c r="K37" i="11"/>
  <c r="K41" i="11" s="1"/>
  <c r="G26" i="11"/>
  <c r="K26" i="11" s="1"/>
  <c r="E43" i="11"/>
  <c r="G23" i="11"/>
  <c r="K23" i="11" s="1"/>
  <c r="G19" i="11"/>
  <c r="K19" i="11" s="1"/>
  <c r="G16" i="11"/>
  <c r="K16" i="11" s="1"/>
  <c r="G18" i="11"/>
  <c r="K18" i="11" s="1"/>
  <c r="K31" i="11"/>
  <c r="K34" i="11" s="1"/>
  <c r="G20" i="11"/>
  <c r="K20" i="11" s="1"/>
  <c r="G25" i="11"/>
  <c r="K25" i="11" s="1"/>
  <c r="G43" i="11"/>
  <c r="G17" i="11"/>
  <c r="K17" i="11" s="1"/>
  <c r="G22" i="11"/>
  <c r="K22" i="11" s="1"/>
  <c r="K28" i="11" l="1"/>
  <c r="K43" i="11" s="1"/>
  <c r="P36" i="10" l="1"/>
  <c r="R35" i="10"/>
  <c r="Q35" i="10"/>
  <c r="P35" i="10"/>
  <c r="M35" i="10"/>
  <c r="R34" i="10"/>
  <c r="Q34" i="10"/>
  <c r="P34" i="10"/>
  <c r="M34" i="10"/>
  <c r="R33" i="10"/>
  <c r="R36" i="10" s="1"/>
  <c r="Q33" i="10"/>
  <c r="Q36" i="10" s="1"/>
  <c r="P33" i="10"/>
  <c r="M33" i="10"/>
  <c r="M36" i="10" s="1"/>
  <c r="R29" i="10"/>
  <c r="Q29" i="10"/>
  <c r="M29" i="10"/>
  <c r="J29" i="10"/>
  <c r="R28" i="10"/>
  <c r="Q28" i="10"/>
  <c r="M28" i="10"/>
  <c r="R27" i="10"/>
  <c r="Q27" i="10"/>
  <c r="M27" i="10"/>
  <c r="R26" i="10"/>
  <c r="Q26" i="10"/>
  <c r="M26" i="10"/>
  <c r="R25" i="10"/>
  <c r="Q25" i="10"/>
  <c r="M25" i="10"/>
  <c r="R24" i="10"/>
  <c r="Q24" i="10"/>
  <c r="M24" i="10"/>
  <c r="R23" i="10"/>
  <c r="Q23" i="10"/>
  <c r="Q30" i="10" s="1"/>
  <c r="M23" i="10"/>
  <c r="R22" i="10"/>
  <c r="Q22" i="10"/>
  <c r="M22" i="10"/>
  <c r="R21" i="10"/>
  <c r="Q21" i="10"/>
  <c r="M21" i="10"/>
  <c r="R20" i="10"/>
  <c r="M20" i="10"/>
  <c r="R19" i="10"/>
  <c r="M19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3" i="10" s="1"/>
  <c r="A34" i="10" s="1"/>
  <c r="A35" i="10" s="1"/>
  <c r="A36" i="10" s="1"/>
  <c r="A38" i="10" s="1"/>
  <c r="R18" i="10"/>
  <c r="R30" i="10" s="1"/>
  <c r="R38" i="10" s="1"/>
  <c r="M18" i="10"/>
  <c r="M30" i="10" s="1"/>
  <c r="M38" i="10" s="1"/>
  <c r="M32" i="9"/>
  <c r="L32" i="9"/>
  <c r="K32" i="9"/>
  <c r="J32" i="9"/>
  <c r="G32" i="9"/>
  <c r="F32" i="9"/>
  <c r="E32" i="9"/>
  <c r="M31" i="9"/>
  <c r="L31" i="9"/>
  <c r="K31" i="9"/>
  <c r="J31" i="9"/>
  <c r="G31" i="9"/>
  <c r="E31" i="9"/>
  <c r="M30" i="9"/>
  <c r="M33" i="9" s="1"/>
  <c r="L30" i="9"/>
  <c r="L33" i="9" s="1"/>
  <c r="K30" i="9"/>
  <c r="K33" i="9" s="1"/>
  <c r="J30" i="9"/>
  <c r="H30" i="9"/>
  <c r="G30" i="9"/>
  <c r="G33" i="9" s="1"/>
  <c r="F30" i="9"/>
  <c r="E30" i="9"/>
  <c r="H27" i="9"/>
  <c r="M26" i="9"/>
  <c r="L26" i="9"/>
  <c r="K26" i="9"/>
  <c r="J26" i="9"/>
  <c r="H26" i="9"/>
  <c r="G26" i="9"/>
  <c r="F26" i="9"/>
  <c r="E26" i="9"/>
  <c r="M25" i="9"/>
  <c r="L25" i="9"/>
  <c r="K25" i="9"/>
  <c r="J25" i="9"/>
  <c r="E25" i="9"/>
  <c r="M24" i="9"/>
  <c r="L24" i="9"/>
  <c r="K24" i="9"/>
  <c r="J24" i="9"/>
  <c r="M23" i="9"/>
  <c r="L23" i="9"/>
  <c r="K23" i="9"/>
  <c r="J23" i="9"/>
  <c r="H23" i="9"/>
  <c r="G23" i="9"/>
  <c r="F23" i="9"/>
  <c r="E23" i="9"/>
  <c r="M22" i="9"/>
  <c r="L22" i="9"/>
  <c r="K22" i="9"/>
  <c r="J22" i="9"/>
  <c r="G22" i="9"/>
  <c r="F22" i="9"/>
  <c r="E22" i="9"/>
  <c r="M21" i="9"/>
  <c r="L21" i="9"/>
  <c r="K21" i="9"/>
  <c r="J21" i="9"/>
  <c r="H21" i="9"/>
  <c r="G21" i="9"/>
  <c r="F21" i="9"/>
  <c r="E21" i="9"/>
  <c r="M20" i="9"/>
  <c r="L20" i="9"/>
  <c r="K20" i="9"/>
  <c r="J20" i="9"/>
  <c r="H20" i="9"/>
  <c r="G20" i="9"/>
  <c r="F20" i="9"/>
  <c r="E20" i="9"/>
  <c r="M19" i="9"/>
  <c r="L19" i="9"/>
  <c r="K19" i="9"/>
  <c r="J19" i="9"/>
  <c r="G19" i="9"/>
  <c r="F19" i="9"/>
  <c r="E19" i="9"/>
  <c r="M18" i="9"/>
  <c r="L18" i="9"/>
  <c r="L27" i="9" s="1"/>
  <c r="L35" i="9" s="1"/>
  <c r="K18" i="9"/>
  <c r="J18" i="9"/>
  <c r="G18" i="9"/>
  <c r="G27" i="9" s="1"/>
  <c r="F18" i="9"/>
  <c r="F27" i="9" s="1"/>
  <c r="E18" i="9"/>
  <c r="E27" i="9" s="1"/>
  <c r="M17" i="9"/>
  <c r="M16" i="9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30" i="9" s="1"/>
  <c r="A31" i="9" s="1"/>
  <c r="A32" i="9" s="1"/>
  <c r="A33" i="9" s="1"/>
  <c r="A35" i="9" s="1"/>
  <c r="M15" i="9"/>
  <c r="M27" i="9" s="1"/>
  <c r="M35" i="9" s="1"/>
  <c r="E18" i="8"/>
  <c r="I17" i="8"/>
  <c r="I18" i="8" s="1"/>
  <c r="G17" i="8"/>
  <c r="G18" i="8" s="1"/>
  <c r="O41" i="7"/>
  <c r="E41" i="7"/>
  <c r="W40" i="7"/>
  <c r="V40" i="7"/>
  <c r="U40" i="7"/>
  <c r="S40" i="7"/>
  <c r="R40" i="7"/>
  <c r="Q40" i="7"/>
  <c r="Q41" i="7" s="1"/>
  <c r="O40" i="7"/>
  <c r="N40" i="7"/>
  <c r="M40" i="7"/>
  <c r="K40" i="7"/>
  <c r="J40" i="7"/>
  <c r="I40" i="7"/>
  <c r="Y40" i="7" s="1"/>
  <c r="G40" i="7"/>
  <c r="F40" i="7"/>
  <c r="F41" i="7" s="1"/>
  <c r="E40" i="7"/>
  <c r="W39" i="7"/>
  <c r="W41" i="7" s="1"/>
  <c r="V39" i="7"/>
  <c r="U39" i="7"/>
  <c r="S39" i="7"/>
  <c r="R39" i="7"/>
  <c r="Q39" i="7"/>
  <c r="O39" i="7"/>
  <c r="N39" i="7"/>
  <c r="M39" i="7"/>
  <c r="K39" i="7"/>
  <c r="J39" i="7"/>
  <c r="I39" i="7"/>
  <c r="Y39" i="7" s="1"/>
  <c r="G39" i="7"/>
  <c r="F39" i="7"/>
  <c r="E39" i="7"/>
  <c r="V38" i="7"/>
  <c r="U38" i="7"/>
  <c r="S38" i="7"/>
  <c r="R38" i="7"/>
  <c r="Q38" i="7"/>
  <c r="O38" i="7"/>
  <c r="N38" i="7"/>
  <c r="M38" i="7"/>
  <c r="K38" i="7"/>
  <c r="J38" i="7"/>
  <c r="I38" i="7"/>
  <c r="Y38" i="7" s="1"/>
  <c r="G38" i="7"/>
  <c r="F38" i="7"/>
  <c r="E38" i="7"/>
  <c r="V37" i="7"/>
  <c r="V41" i="7" s="1"/>
  <c r="U37" i="7"/>
  <c r="U41" i="7" s="1"/>
  <c r="S37" i="7"/>
  <c r="S41" i="7" s="1"/>
  <c r="R37" i="7"/>
  <c r="R41" i="7" s="1"/>
  <c r="Q37" i="7"/>
  <c r="O37" i="7"/>
  <c r="N37" i="7"/>
  <c r="N41" i="7" s="1"/>
  <c r="M37" i="7"/>
  <c r="M41" i="7" s="1"/>
  <c r="K37" i="7"/>
  <c r="K41" i="7" s="1"/>
  <c r="J37" i="7"/>
  <c r="J41" i="7" s="1"/>
  <c r="I37" i="7"/>
  <c r="I41" i="7" s="1"/>
  <c r="G37" i="7"/>
  <c r="G41" i="7" s="1"/>
  <c r="F37" i="7"/>
  <c r="E37" i="7"/>
  <c r="E33" i="7"/>
  <c r="G31" i="7"/>
  <c r="G34" i="7" s="1"/>
  <c r="F31" i="7"/>
  <c r="F34" i="7" s="1"/>
  <c r="E31" i="7"/>
  <c r="E34" i="7" s="1"/>
  <c r="G28" i="7"/>
  <c r="G27" i="7"/>
  <c r="E27" i="7"/>
  <c r="G24" i="7"/>
  <c r="E24" i="7"/>
  <c r="E23" i="7"/>
  <c r="G22" i="7"/>
  <c r="E22" i="7"/>
  <c r="G21" i="7"/>
  <c r="F21" i="7"/>
  <c r="E21" i="7"/>
  <c r="F20" i="7"/>
  <c r="E20" i="7"/>
  <c r="F19" i="7"/>
  <c r="F28" i="7" s="1"/>
  <c r="E19" i="7"/>
  <c r="A19" i="7"/>
  <c r="A20" i="7" s="1"/>
  <c r="A21" i="7" s="1"/>
  <c r="A22" i="7" s="1"/>
  <c r="A23" i="7" s="1"/>
  <c r="A24" i="7" s="1"/>
  <c r="A25" i="7" s="1"/>
  <c r="A26" i="7" s="1"/>
  <c r="A27" i="7" s="1"/>
  <c r="A28" i="7" s="1"/>
  <c r="A31" i="7" s="1"/>
  <c r="A32" i="7" s="1"/>
  <c r="A33" i="7" s="1"/>
  <c r="A34" i="7" s="1"/>
  <c r="A37" i="7" s="1"/>
  <c r="A38" i="7" s="1"/>
  <c r="A39" i="7" s="1"/>
  <c r="A40" i="7" s="1"/>
  <c r="A41" i="7" s="1"/>
  <c r="A18" i="7"/>
  <c r="A17" i="7"/>
  <c r="A18" i="6"/>
  <c r="K16" i="6"/>
  <c r="K20" i="6" s="1"/>
  <c r="I16" i="6"/>
  <c r="I20" i="6" s="1"/>
  <c r="G16" i="6"/>
  <c r="G20" i="6" s="1"/>
  <c r="E16" i="6"/>
  <c r="E20" i="6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2" i="5" s="1"/>
  <c r="A33" i="5" s="1"/>
  <c r="A34" i="5" s="1"/>
  <c r="A35" i="5" s="1"/>
  <c r="A36" i="5" s="1"/>
  <c r="A37" i="5" s="1"/>
  <c r="A39" i="5" s="1"/>
  <c r="E23" i="10" l="1"/>
  <c r="G26" i="10"/>
  <c r="G35" i="10"/>
  <c r="E35" i="9"/>
  <c r="G29" i="10"/>
  <c r="G34" i="10"/>
  <c r="G22" i="10"/>
  <c r="G35" i="9"/>
  <c r="Q38" i="10"/>
  <c r="G33" i="10"/>
  <c r="J27" i="9"/>
  <c r="J35" i="9" s="1"/>
  <c r="O25" i="10" s="1"/>
  <c r="K27" i="9"/>
  <c r="K35" i="9" s="1"/>
  <c r="J33" i="9"/>
  <c r="H33" i="9"/>
  <c r="H35" i="9" s="1"/>
  <c r="G21" i="10"/>
  <c r="E33" i="9"/>
  <c r="F33" i="9"/>
  <c r="F35" i="9" s="1"/>
  <c r="R20" i="7"/>
  <c r="F43" i="7"/>
  <c r="V21" i="7"/>
  <c r="G43" i="7"/>
  <c r="K21" i="7" s="1"/>
  <c r="R19" i="7"/>
  <c r="R21" i="7"/>
  <c r="V31" i="7"/>
  <c r="Y37" i="7"/>
  <c r="Y41" i="7" s="1"/>
  <c r="J31" i="7"/>
  <c r="J19" i="7"/>
  <c r="J20" i="7"/>
  <c r="R31" i="7"/>
  <c r="V20" i="7"/>
  <c r="J21" i="7"/>
  <c r="E28" i="7"/>
  <c r="E43" i="7" s="1"/>
  <c r="U21" i="7" s="1"/>
  <c r="N31" i="7"/>
  <c r="V19" i="7"/>
  <c r="H35" i="10" l="1"/>
  <c r="H21" i="10"/>
  <c r="H27" i="10"/>
  <c r="H20" i="10"/>
  <c r="H28" i="10"/>
  <c r="H22" i="10"/>
  <c r="H34" i="10"/>
  <c r="H18" i="10"/>
  <c r="H30" i="10" s="1"/>
  <c r="H38" i="10" s="1"/>
  <c r="H24" i="10"/>
  <c r="H25" i="10"/>
  <c r="H19" i="10"/>
  <c r="H33" i="10"/>
  <c r="H36" i="10" s="1"/>
  <c r="H23" i="10"/>
  <c r="H26" i="10"/>
  <c r="H29" i="10"/>
  <c r="F27" i="10"/>
  <c r="F34" i="10"/>
  <c r="F19" i="10"/>
  <c r="F20" i="10"/>
  <c r="F28" i="10"/>
  <c r="F29" i="10"/>
  <c r="F22" i="10"/>
  <c r="F23" i="10"/>
  <c r="F18" i="10"/>
  <c r="F24" i="10"/>
  <c r="F25" i="10"/>
  <c r="F21" i="10"/>
  <c r="F35" i="10"/>
  <c r="F26" i="10"/>
  <c r="F33" i="10"/>
  <c r="P20" i="10"/>
  <c r="P18" i="10"/>
  <c r="P19" i="10"/>
  <c r="P27" i="10"/>
  <c r="P22" i="10"/>
  <c r="P23" i="10"/>
  <c r="O29" i="10"/>
  <c r="E18" i="10"/>
  <c r="E35" i="10"/>
  <c r="E19" i="10"/>
  <c r="E22" i="10"/>
  <c r="E27" i="10"/>
  <c r="E20" i="10"/>
  <c r="E21" i="10"/>
  <c r="O33" i="10"/>
  <c r="O36" i="10" s="1"/>
  <c r="P25" i="10"/>
  <c r="E34" i="10"/>
  <c r="P26" i="10"/>
  <c r="P29" i="10"/>
  <c r="E33" i="10"/>
  <c r="E25" i="10"/>
  <c r="O18" i="10"/>
  <c r="O19" i="10"/>
  <c r="O20" i="10"/>
  <c r="O22" i="10"/>
  <c r="O35" i="10"/>
  <c r="E28" i="10"/>
  <c r="P28" i="10"/>
  <c r="O23" i="10"/>
  <c r="E24" i="10"/>
  <c r="E26" i="10"/>
  <c r="O24" i="10"/>
  <c r="P24" i="10"/>
  <c r="G19" i="10"/>
  <c r="G27" i="10"/>
  <c r="G20" i="10"/>
  <c r="G28" i="10"/>
  <c r="G18" i="10"/>
  <c r="G24" i="10"/>
  <c r="G25" i="10"/>
  <c r="O27" i="10"/>
  <c r="O34" i="10"/>
  <c r="O28" i="10"/>
  <c r="G36" i="10"/>
  <c r="O21" i="10"/>
  <c r="O26" i="10"/>
  <c r="G23" i="10"/>
  <c r="P21" i="10"/>
  <c r="S24" i="7"/>
  <c r="I33" i="7"/>
  <c r="S33" i="7"/>
  <c r="O25" i="7"/>
  <c r="W23" i="7"/>
  <c r="W20" i="7"/>
  <c r="W19" i="7"/>
  <c r="W18" i="7"/>
  <c r="K20" i="7"/>
  <c r="K19" i="7"/>
  <c r="K18" i="7"/>
  <c r="S17" i="7"/>
  <c r="W32" i="7"/>
  <c r="O17" i="7"/>
  <c r="W33" i="7"/>
  <c r="K32" i="7"/>
  <c r="K27" i="7"/>
  <c r="O22" i="7"/>
  <c r="S32" i="7"/>
  <c r="W22" i="7"/>
  <c r="K23" i="7"/>
  <c r="O21" i="7"/>
  <c r="K16" i="7"/>
  <c r="K33" i="7"/>
  <c r="O18" i="7"/>
  <c r="O32" i="7"/>
  <c r="O26" i="7"/>
  <c r="W25" i="7"/>
  <c r="O16" i="7"/>
  <c r="W26" i="7"/>
  <c r="W16" i="7"/>
  <c r="K26" i="7"/>
  <c r="O23" i="7"/>
  <c r="O20" i="7"/>
  <c r="O19" i="7"/>
  <c r="W17" i="7"/>
  <c r="S27" i="7"/>
  <c r="S26" i="7"/>
  <c r="W21" i="7"/>
  <c r="K17" i="7"/>
  <c r="O33" i="7"/>
  <c r="K25" i="7"/>
  <c r="S23" i="7"/>
  <c r="S20" i="7"/>
  <c r="S19" i="7"/>
  <c r="S18" i="7"/>
  <c r="W27" i="7"/>
  <c r="S25" i="7"/>
  <c r="O24" i="7"/>
  <c r="S16" i="7"/>
  <c r="K24" i="7"/>
  <c r="U23" i="7"/>
  <c r="M24" i="7"/>
  <c r="S22" i="7"/>
  <c r="I23" i="7"/>
  <c r="I22" i="7"/>
  <c r="Y22" i="7" s="1"/>
  <c r="Q21" i="7"/>
  <c r="W31" i="7"/>
  <c r="Q27" i="7"/>
  <c r="U22" i="7"/>
  <c r="M23" i="7"/>
  <c r="O27" i="7"/>
  <c r="Q24" i="7"/>
  <c r="S31" i="7"/>
  <c r="S34" i="7" s="1"/>
  <c r="S21" i="7"/>
  <c r="Q19" i="7"/>
  <c r="I20" i="7"/>
  <c r="K22" i="7"/>
  <c r="M18" i="7"/>
  <c r="U17" i="7"/>
  <c r="I17" i="7"/>
  <c r="Q16" i="7"/>
  <c r="Q28" i="7" s="1"/>
  <c r="M27" i="7"/>
  <c r="U25" i="7"/>
  <c r="M16" i="7"/>
  <c r="Q18" i="7"/>
  <c r="I27" i="7"/>
  <c r="Q25" i="7"/>
  <c r="Q32" i="7"/>
  <c r="Q26" i="7"/>
  <c r="I25" i="7"/>
  <c r="I32" i="7"/>
  <c r="M22" i="7"/>
  <c r="I16" i="7"/>
  <c r="M31" i="7"/>
  <c r="M25" i="7"/>
  <c r="U18" i="7"/>
  <c r="M32" i="7"/>
  <c r="U27" i="7"/>
  <c r="U16" i="7"/>
  <c r="U33" i="7"/>
  <c r="Q31" i="7"/>
  <c r="I18" i="7"/>
  <c r="Q17" i="7"/>
  <c r="U31" i="7"/>
  <c r="U34" i="7" s="1"/>
  <c r="M26" i="7"/>
  <c r="M33" i="7"/>
  <c r="I31" i="7"/>
  <c r="Q23" i="7"/>
  <c r="U32" i="7"/>
  <c r="U26" i="7"/>
  <c r="M17" i="7"/>
  <c r="I26" i="7"/>
  <c r="M21" i="7"/>
  <c r="U24" i="7"/>
  <c r="Q20" i="7"/>
  <c r="I21" i="7"/>
  <c r="I19" i="7"/>
  <c r="M20" i="7"/>
  <c r="M19" i="7"/>
  <c r="K31" i="7"/>
  <c r="U19" i="7"/>
  <c r="I24" i="7"/>
  <c r="O31" i="7"/>
  <c r="O34" i="7" s="1"/>
  <c r="W24" i="7"/>
  <c r="Q33" i="7"/>
  <c r="U20" i="7"/>
  <c r="R32" i="7"/>
  <c r="R27" i="7"/>
  <c r="R26" i="7"/>
  <c r="V22" i="7"/>
  <c r="J17" i="7"/>
  <c r="R16" i="7"/>
  <c r="V18" i="7"/>
  <c r="V16" i="7"/>
  <c r="J32" i="7"/>
  <c r="J26" i="7"/>
  <c r="N23" i="7"/>
  <c r="V17" i="7"/>
  <c r="R33" i="7"/>
  <c r="R34" i="7" s="1"/>
  <c r="N25" i="7"/>
  <c r="V24" i="7"/>
  <c r="V23" i="7"/>
  <c r="J22" i="7"/>
  <c r="J27" i="7"/>
  <c r="N24" i="7"/>
  <c r="N19" i="7"/>
  <c r="N18" i="7"/>
  <c r="J24" i="7"/>
  <c r="J23" i="7"/>
  <c r="J18" i="7"/>
  <c r="R17" i="7"/>
  <c r="N33" i="7"/>
  <c r="J25" i="7"/>
  <c r="R23" i="7"/>
  <c r="R18" i="7"/>
  <c r="V32" i="7"/>
  <c r="V34" i="7" s="1"/>
  <c r="N17" i="7"/>
  <c r="V33" i="7"/>
  <c r="R25" i="7"/>
  <c r="N21" i="7"/>
  <c r="N32" i="7"/>
  <c r="N34" i="7" s="1"/>
  <c r="N27" i="7"/>
  <c r="N26" i="7"/>
  <c r="V25" i="7"/>
  <c r="R22" i="7"/>
  <c r="N16" i="7"/>
  <c r="R24" i="7"/>
  <c r="V27" i="7"/>
  <c r="V26" i="7"/>
  <c r="N22" i="7"/>
  <c r="J16" i="7"/>
  <c r="J33" i="7"/>
  <c r="N20" i="7"/>
  <c r="Q22" i="7"/>
  <c r="J34" i="7" l="1"/>
  <c r="R28" i="7"/>
  <c r="E36" i="10"/>
  <c r="V33" i="10"/>
  <c r="J33" i="10"/>
  <c r="V35" i="10"/>
  <c r="J35" i="10"/>
  <c r="L25" i="10"/>
  <c r="E30" i="10"/>
  <c r="E38" i="10" s="1"/>
  <c r="J23" i="10" s="1"/>
  <c r="V18" i="10"/>
  <c r="J18" i="10"/>
  <c r="F36" i="10"/>
  <c r="F30" i="10"/>
  <c r="V28" i="10"/>
  <c r="J28" i="10"/>
  <c r="L24" i="10"/>
  <c r="L18" i="10"/>
  <c r="G30" i="10"/>
  <c r="G38" i="10" s="1"/>
  <c r="L23" i="10" s="1"/>
  <c r="J26" i="10"/>
  <c r="V26" i="10"/>
  <c r="V21" i="10"/>
  <c r="J21" i="10"/>
  <c r="V29" i="10"/>
  <c r="P30" i="10"/>
  <c r="P38" i="10" s="1"/>
  <c r="L28" i="10"/>
  <c r="J27" i="10"/>
  <c r="V27" i="10"/>
  <c r="V24" i="10"/>
  <c r="J24" i="10"/>
  <c r="L27" i="10"/>
  <c r="O30" i="10"/>
  <c r="O38" i="10" s="1"/>
  <c r="V23" i="10"/>
  <c r="J22" i="10"/>
  <c r="V22" i="10"/>
  <c r="V20" i="10"/>
  <c r="J20" i="10"/>
  <c r="L20" i="10"/>
  <c r="L19" i="10"/>
  <c r="J25" i="10"/>
  <c r="V25" i="10"/>
  <c r="J34" i="10"/>
  <c r="V34" i="10"/>
  <c r="J19" i="10"/>
  <c r="V19" i="10"/>
  <c r="J28" i="7"/>
  <c r="J43" i="7" s="1"/>
  <c r="Y19" i="7"/>
  <c r="Y26" i="7"/>
  <c r="Y17" i="7"/>
  <c r="Y23" i="7"/>
  <c r="W28" i="7"/>
  <c r="W43" i="7" s="1"/>
  <c r="K28" i="7"/>
  <c r="K43" i="7" s="1"/>
  <c r="Y27" i="7"/>
  <c r="Y24" i="7"/>
  <c r="Q34" i="7"/>
  <c r="I28" i="7"/>
  <c r="Y16" i="7"/>
  <c r="Y21" i="7"/>
  <c r="M28" i="7"/>
  <c r="M43" i="7" s="1"/>
  <c r="Y20" i="7"/>
  <c r="R43" i="7"/>
  <c r="M34" i="7"/>
  <c r="V28" i="7"/>
  <c r="V43" i="7" s="1"/>
  <c r="U28" i="7"/>
  <c r="U43" i="7" s="1"/>
  <c r="Y32" i="7"/>
  <c r="W34" i="7"/>
  <c r="S28" i="7"/>
  <c r="S43" i="7" s="1"/>
  <c r="Y33" i="7"/>
  <c r="Q43" i="7"/>
  <c r="Y18" i="7"/>
  <c r="O28" i="7"/>
  <c r="O43" i="7" s="1"/>
  <c r="N28" i="7"/>
  <c r="N43" i="7" s="1"/>
  <c r="K34" i="7"/>
  <c r="Y31" i="7"/>
  <c r="I34" i="7"/>
  <c r="Y25" i="7"/>
  <c r="J36" i="10" l="1"/>
  <c r="J30" i="10"/>
  <c r="J38" i="10" s="1"/>
  <c r="V30" i="10"/>
  <c r="V36" i="10"/>
  <c r="L33" i="10"/>
  <c r="L26" i="10"/>
  <c r="L22" i="10"/>
  <c r="L30" i="10" s="1"/>
  <c r="L35" i="10"/>
  <c r="L34" i="10"/>
  <c r="L21" i="10"/>
  <c r="L29" i="10"/>
  <c r="F38" i="10"/>
  <c r="Y34" i="7"/>
  <c r="I43" i="7"/>
  <c r="Y28" i="7"/>
  <c r="L36" i="10" l="1"/>
  <c r="L38" i="10" s="1"/>
  <c r="K27" i="10"/>
  <c r="T27" i="10" s="1"/>
  <c r="K34" i="10"/>
  <c r="T34" i="10" s="1"/>
  <c r="K24" i="10"/>
  <c r="T24" i="10" s="1"/>
  <c r="K21" i="10"/>
  <c r="T21" i="10" s="1"/>
  <c r="K20" i="10"/>
  <c r="T20" i="10" s="1"/>
  <c r="K25" i="10"/>
  <c r="T25" i="10" s="1"/>
  <c r="K18" i="10"/>
  <c r="K29" i="10"/>
  <c r="T29" i="10" s="1"/>
  <c r="K35" i="10"/>
  <c r="T35" i="10" s="1"/>
  <c r="K19" i="10"/>
  <c r="T19" i="10" s="1"/>
  <c r="K33" i="10"/>
  <c r="K23" i="10"/>
  <c r="T23" i="10" s="1"/>
  <c r="K28" i="10"/>
  <c r="T28" i="10" s="1"/>
  <c r="K22" i="10"/>
  <c r="T22" i="10" s="1"/>
  <c r="K26" i="10"/>
  <c r="T26" i="10" s="1"/>
  <c r="V38" i="10"/>
  <c r="Y43" i="7"/>
  <c r="K36" i="10" l="1"/>
  <c r="T33" i="10"/>
  <c r="T36" i="10" s="1"/>
  <c r="K30" i="10"/>
  <c r="K38" i="10" s="1"/>
  <c r="T18" i="10"/>
  <c r="T30" i="10" s="1"/>
  <c r="T38" i="10" s="1"/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2" i="4" s="1"/>
  <c r="A33" i="4" s="1"/>
  <c r="A34" i="4" s="1"/>
  <c r="A35" i="4" s="1"/>
  <c r="A37" i="4" s="1"/>
  <c r="G21" i="16"/>
  <c r="G20" i="16"/>
  <c r="G25" i="16"/>
  <c r="G27" i="16"/>
  <c r="G26" i="16"/>
  <c r="G17" i="16"/>
  <c r="G18" i="16"/>
  <c r="G22" i="16"/>
  <c r="G24" i="16"/>
  <c r="G16" i="16"/>
  <c r="G15" i="16"/>
  <c r="G19" i="16"/>
  <c r="G14" i="16"/>
  <c r="G23" i="16"/>
  <c r="G34" i="18"/>
  <c r="Q34" i="18" s="1"/>
  <c r="G20" i="18"/>
  <c r="Q20" i="18" s="1"/>
  <c r="G27" i="18"/>
  <c r="Q27" i="18" s="1"/>
  <c r="G18" i="18"/>
  <c r="Q18" i="18" s="1"/>
  <c r="G22" i="18"/>
  <c r="Q22" i="18" s="1"/>
  <c r="G19" i="18"/>
  <c r="Q19" i="18" s="1"/>
  <c r="G32" i="18"/>
  <c r="Q32" i="18" s="1"/>
  <c r="G24" i="18"/>
  <c r="Q24" i="18" s="1"/>
  <c r="G25" i="18"/>
  <c r="Q25" i="18" s="1"/>
  <c r="G26" i="18"/>
  <c r="Q26" i="18" s="1"/>
  <c r="G28" i="18"/>
  <c r="Q28" i="18" s="1"/>
  <c r="G21" i="18"/>
  <c r="Q21" i="18" s="1"/>
  <c r="G33" i="18"/>
  <c r="Q33" i="18" s="1"/>
  <c r="G23" i="18"/>
  <c r="Q23" i="18" s="1"/>
  <c r="G17" i="18"/>
  <c r="Q17" i="18" s="1"/>
  <c r="G15" i="17"/>
  <c r="I18" i="17"/>
  <c r="I22" i="17"/>
  <c r="Q29" i="18" l="1"/>
  <c r="Q35" i="18"/>
  <c r="Q44" i="18" s="1"/>
  <c r="G29" i="18"/>
  <c r="G35" i="18"/>
  <c r="M31" i="39"/>
  <c r="M38" i="39"/>
  <c r="M17" i="39"/>
  <c r="M41" i="39"/>
  <c r="M37" i="39"/>
  <c r="M39" i="39"/>
  <c r="M18" i="39"/>
  <c r="M22" i="39"/>
  <c r="M40" i="39"/>
  <c r="M25" i="39"/>
  <c r="M26" i="39"/>
  <c r="M28" i="39" s="1"/>
  <c r="M20" i="39"/>
  <c r="M19" i="39"/>
  <c r="M23" i="39"/>
  <c r="M24" i="39"/>
  <c r="M32" i="39"/>
  <c r="M21" i="39"/>
  <c r="M33" i="39"/>
  <c r="M16" i="39"/>
  <c r="M27" i="39"/>
  <c r="G44" i="18" l="1"/>
  <c r="M34" i="39"/>
</calcChain>
</file>

<file path=xl/sharedStrings.xml><?xml version="1.0" encoding="utf-8"?>
<sst xmlns="http://schemas.openxmlformats.org/spreadsheetml/2006/main" count="2198" uniqueCount="612">
  <si>
    <t>Derivation of the Storage Excess and Gas in Storage Allocation Factors</t>
  </si>
  <si>
    <t>Semi-Unbundled/</t>
  </si>
  <si>
    <t>Total Winter</t>
  </si>
  <si>
    <t>Average Day</t>
  </si>
  <si>
    <t>Unbundled</t>
  </si>
  <si>
    <t>Space Demand</t>
  </si>
  <si>
    <t>Throughput</t>
  </si>
  <si>
    <t>Demands x 152</t>
  </si>
  <si>
    <t xml:space="preserve">Contracted </t>
  </si>
  <si>
    <t>Storage</t>
  </si>
  <si>
    <t>Allocation</t>
  </si>
  <si>
    <t>Gas in Storage</t>
  </si>
  <si>
    <t>Line</t>
  </si>
  <si>
    <t>Volumes (1)</t>
  </si>
  <si>
    <t>Days of Winter (2)</t>
  </si>
  <si>
    <t>Storage Space</t>
  </si>
  <si>
    <t>Excess (3)</t>
  </si>
  <si>
    <t>Factor (5) (6)</t>
  </si>
  <si>
    <t>No.</t>
  </si>
  <si>
    <t>Particulars</t>
  </si>
  <si>
    <r>
      <t>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</si>
  <si>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(TJ)</t>
  </si>
  <si>
    <t>Factor (7) (8)</t>
  </si>
  <si>
    <t>(a)</t>
  </si>
  <si>
    <t>(b)</t>
  </si>
  <si>
    <t>(c)</t>
  </si>
  <si>
    <t>(d) = (a - b + c)</t>
  </si>
  <si>
    <t>(e)</t>
  </si>
  <si>
    <t>(f)</t>
  </si>
  <si>
    <t>In-franchise</t>
  </si>
  <si>
    <t>Rate E01</t>
  </si>
  <si>
    <t>Rate E02</t>
  </si>
  <si>
    <t>Rate E10</t>
  </si>
  <si>
    <t>Rate E20-F</t>
  </si>
  <si>
    <t>Rate E20-I</t>
  </si>
  <si>
    <t>Rate E22-F</t>
  </si>
  <si>
    <t>Rate E22-I</t>
  </si>
  <si>
    <t>Rate E24-F</t>
  </si>
  <si>
    <t>Rate E24-I</t>
  </si>
  <si>
    <t>Rate E30</t>
  </si>
  <si>
    <t>(4)</t>
  </si>
  <si>
    <t>Rate E34</t>
  </si>
  <si>
    <t>Rate E38</t>
  </si>
  <si>
    <t>Total In-franchise</t>
  </si>
  <si>
    <t>Wholesale</t>
  </si>
  <si>
    <t>Rate E60</t>
  </si>
  <si>
    <t>Rate E62</t>
  </si>
  <si>
    <t>Rate E64</t>
  </si>
  <si>
    <t>Total Wholesale</t>
  </si>
  <si>
    <t>Total</t>
  </si>
  <si>
    <t>Notes:</t>
  </si>
  <si>
    <t>(1)</t>
  </si>
  <si>
    <t>Excludes semi-unbundled and unbundled winter volumes.</t>
  </si>
  <si>
    <t>(2)</t>
  </si>
  <si>
    <t xml:space="preserve">Annual throughput excluding semi-unbundled and unbundled / 366 days x 152 days of winter (February 2024 is a leap year). </t>
  </si>
  <si>
    <t>(3)</t>
  </si>
  <si>
    <t>Zero if negative.</t>
  </si>
  <si>
    <t xml:space="preserve">Includes adjustment for harmonization of interruptible rate classes. </t>
  </si>
  <si>
    <t>(5)</t>
  </si>
  <si>
    <r>
      <t>Conversion of column (d) based on heat value of 39.08 GJ/10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, adjusted to total storage of 217.7 PJ per EB-2022-0200, Exhibit 4, Tab 2, Schedule 1, p. 19, Table 4, column (b), line 10.</t>
    </r>
  </si>
  <si>
    <t>(6)</t>
  </si>
  <si>
    <t>Storage space demand allocation factor, STORAGEXCESS, per Phase 3, Exhibit 7, Tab 3, Schedule 1, Attachment 12, pp. 13-14, line 47.</t>
  </si>
  <si>
    <t>(7)</t>
  </si>
  <si>
    <t>Gas in storage allocation factor, GASSTORALLO, per Phase 3, Exhibit 7, Tab 3, Schedule 1, Attachment 12, pp. 11-12, line 1.</t>
  </si>
  <si>
    <t>(8)</t>
  </si>
  <si>
    <t xml:space="preserve">Allocated in proportion to column (d) including Union North unbundled storage space and excluding semi-unbundled storage space (column (c)) multiplied by 100. </t>
  </si>
  <si>
    <t>Derivation of Sales &amp; Promotion Costs Allocation Factor</t>
  </si>
  <si>
    <t>Sales &amp; Promotion</t>
  </si>
  <si>
    <t>Number of</t>
  </si>
  <si>
    <t>Costs Allocation</t>
  </si>
  <si>
    <t>Customers</t>
  </si>
  <si>
    <t>Factor ($000s) (1)(2)(3)</t>
  </si>
  <si>
    <t>Ex-franchise</t>
  </si>
  <si>
    <t>Rate E70</t>
  </si>
  <si>
    <t>Rate E72</t>
  </si>
  <si>
    <t>Rate E80</t>
  </si>
  <si>
    <t>Rate E82</t>
  </si>
  <si>
    <t>Total Ex-franchise</t>
  </si>
  <si>
    <t xml:space="preserve">Total </t>
  </si>
  <si>
    <t xml:space="preserve">$8.954 million of sales and promotion costs direct assigned to Rate E01 and Rate E02   </t>
  </si>
  <si>
    <t>and allocated in proportion to the number of general service customers in column (a).</t>
  </si>
  <si>
    <t>$2.641 million of sales and promotion costs direct assigned to in-franchise contract rate classes</t>
  </si>
  <si>
    <t>and allocated in proportion to the number of in-franchise contract customers in column (a).</t>
  </si>
  <si>
    <t xml:space="preserve">Sales and promotion costs allocation factor, SALESPROMO, </t>
  </si>
  <si>
    <t xml:space="preserve">per Phase 3 Exhibit 7, Tab 3, Schedule 1, Attachment 12, pp. 11-12, line 3. </t>
  </si>
  <si>
    <t>$0.021 million of sales and promotion costs direct assigned to Rate E70.</t>
  </si>
  <si>
    <t>Allocation of Compressor Fuel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</si>
  <si>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</si>
  <si>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Dawn</t>
  </si>
  <si>
    <t>Dawn-Parkway</t>
  </si>
  <si>
    <t>Parkway</t>
  </si>
  <si>
    <t>Panhandle</t>
  </si>
  <si>
    <t>(d)</t>
  </si>
  <si>
    <t>EGD</t>
  </si>
  <si>
    <t>Union North</t>
  </si>
  <si>
    <t>Union South</t>
  </si>
  <si>
    <t>Derivation of the Transmission Compressor Fuel Allocation Factor</t>
  </si>
  <si>
    <t>In-franchise Annual Throughput Volumes (1)</t>
  </si>
  <si>
    <t>Transmission</t>
  </si>
  <si>
    <t>Compressor Fuel</t>
  </si>
  <si>
    <t>EGD (2)</t>
  </si>
  <si>
    <t>Union North (3)</t>
  </si>
  <si>
    <t>Union South (4)</t>
  </si>
  <si>
    <t>EGD (6)</t>
  </si>
  <si>
    <t>Union North (7)</t>
  </si>
  <si>
    <t>Union South (8)</t>
  </si>
  <si>
    <t>EGD (10)</t>
  </si>
  <si>
    <t>Union North (11)</t>
  </si>
  <si>
    <t>Union South (13)</t>
  </si>
  <si>
    <t>Factor (16)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</si>
  <si>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</si>
  <si>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</si>
  <si>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</si>
  <si>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</si>
  <si>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</si>
  <si>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</si>
  <si>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</si>
  <si>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</si>
  <si>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</si>
  <si>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</si>
  <si>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(9)</t>
  </si>
  <si>
    <t>(12)</t>
  </si>
  <si>
    <t>(14)</t>
  </si>
  <si>
    <t>(15)</t>
  </si>
  <si>
    <t>Excluding unbundled volumes. Rate E38 allocated volumes from Union North unbundled storage.</t>
  </si>
  <si>
    <t>P. 1, column (b), line 5, direct assigned to Rate E70.</t>
  </si>
  <si>
    <t>P. 1, column (a), line 1, allocated in proportion to column (a).</t>
  </si>
  <si>
    <t>(10)</t>
  </si>
  <si>
    <t>P. 1, column (c), line 1, allocated in proportion to column (a).</t>
  </si>
  <si>
    <t>P. 1, column (a), line 2, allocated in proportion to column (b).</t>
  </si>
  <si>
    <t>(11)</t>
  </si>
  <si>
    <t>P. 1, column (c), line 2, allocated in proportion to column (b).</t>
  </si>
  <si>
    <t>P. 1, column (a), line 3, allocated in proportion to column (c).</t>
  </si>
  <si>
    <t>P. 1, column (c), line 5, direct assigned to Rate E70.</t>
  </si>
  <si>
    <t>P. 1, column (a), line 5, direct assigned to Rate E70.</t>
  </si>
  <si>
    <t>(13)</t>
  </si>
  <si>
    <t>P. 1, column (d), line 3, allocated in proportion to column (c).</t>
  </si>
  <si>
    <t>P. 1, column (b), line 1, allocated in proportion to column (a).</t>
  </si>
  <si>
    <r>
      <t>1,264 10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of page 1, column (d), line 5 direct assigned to Rate E70.</t>
    </r>
  </si>
  <si>
    <t>P. 1, column (b), line 2, allocated in proportion to column (b).</t>
  </si>
  <si>
    <r>
      <t>821 10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of page 1, column (d), line 5 direct assigned to Rate E72.</t>
    </r>
  </si>
  <si>
    <t>P. 1, column (b), line 3, allocated in proportion to column (c).</t>
  </si>
  <si>
    <t>(16)</t>
  </si>
  <si>
    <t>Transmission compressor fuel allocation factor, TRANS_COMPFUEL, per Phase 3 Exhibit 7, Tab 3, Schedule 1, Attachment 12, pp. 11-12, line 5.</t>
  </si>
  <si>
    <t>Derivation of the Transportation Demand Allocation Factor</t>
  </si>
  <si>
    <t>Annual Throughput Volumes (1)</t>
  </si>
  <si>
    <t>Western T-Service Volumes</t>
  </si>
  <si>
    <t xml:space="preserve">North </t>
  </si>
  <si>
    <t>East</t>
  </si>
  <si>
    <t>Central</t>
  </si>
  <si>
    <t>South</t>
  </si>
  <si>
    <t>Note:</t>
  </si>
  <si>
    <t>Excluding unbundled volumes.</t>
  </si>
  <si>
    <t>Derivation of the Transportation Demand Allocation Factor (continued)</t>
  </si>
  <si>
    <t>Allocation of Transportation Demand</t>
  </si>
  <si>
    <t>Western Transportation Adjustment</t>
  </si>
  <si>
    <t>Western Transportation Allocation</t>
  </si>
  <si>
    <t>Transportation</t>
  </si>
  <si>
    <t>Demand</t>
  </si>
  <si>
    <t>Optimization</t>
  </si>
  <si>
    <t>Demand (1)(2)</t>
  </si>
  <si>
    <t>Demand (3)</t>
  </si>
  <si>
    <t>Demand (4)</t>
  </si>
  <si>
    <t>Demand (5)</t>
  </si>
  <si>
    <t>North (6)</t>
  </si>
  <si>
    <t>East (7)</t>
  </si>
  <si>
    <t>Central (8)</t>
  </si>
  <si>
    <t>North (9)</t>
  </si>
  <si>
    <t>East (10)</t>
  </si>
  <si>
    <t>Central (11)</t>
  </si>
  <si>
    <t xml:space="preserve">Particulars </t>
  </si>
  <si>
    <t>($000s)</t>
  </si>
  <si>
    <t>Factor (12) (13)</t>
  </si>
  <si>
    <t>Factor (14)</t>
  </si>
  <si>
    <t>(n) = (a+b+c+d)</t>
  </si>
  <si>
    <t>P. 1, column (b), line 1, allocated in proportion to page 2, column (e).</t>
  </si>
  <si>
    <t>Union North unbundled storage transportation demand costs direct assigned to Rate E38.</t>
  </si>
  <si>
    <t>P. 1, column (b), line 2, allocated in proportion to page 2, column (f).</t>
  </si>
  <si>
    <t>P. 1, column (a), line 2, allocated in proportion to page 2, column (b).</t>
  </si>
  <si>
    <t>P. 1, column (b), line 1, allocated in proportion to page 2, column (g).</t>
  </si>
  <si>
    <t>P. 1, column (a), line 3, allocated in proportion to page 2, column (c).</t>
  </si>
  <si>
    <t xml:space="preserve">Equal to the sum of columns (a) to (l). </t>
  </si>
  <si>
    <t>P. 1, column (a), line 4, allocated in proportion to page 2, column (d).</t>
  </si>
  <si>
    <t xml:space="preserve">Transportation demand allocation factor, TRANS_DEMAND, per Phase 3 Exhibit 7, Tab 3, Schedule 1, Attachment 12, </t>
  </si>
  <si>
    <t>P. 1, column (c), line 1, allocated in proportion to column (a), exlcuding Rate E38.</t>
  </si>
  <si>
    <t>pp. 13-14, line 55.</t>
  </si>
  <si>
    <t xml:space="preserve">Transportation demand optimization allocation factor, TRANSPT_DEM_OPT, per Phase 3 Exhibit 7, Tab 3, Schedule 1, </t>
  </si>
  <si>
    <t>P. 1, column (c), line 3, allocated in proportion to column (c).</t>
  </si>
  <si>
    <t>Attachment 12, pp. 11-12, line 7.</t>
  </si>
  <si>
    <t>Derivation of Albion Transmission Demand Allocation Factor</t>
  </si>
  <si>
    <t>Albion</t>
  </si>
  <si>
    <t>Enbridge CDA</t>
  </si>
  <si>
    <t>Design Day</t>
  </si>
  <si>
    <t>Demands</t>
  </si>
  <si>
    <t xml:space="preserve">Allocation to </t>
  </si>
  <si>
    <t>Allocation to</t>
  </si>
  <si>
    <r>
      <t>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/d)</t>
    </r>
  </si>
  <si>
    <t>In-Franchise (1)</t>
  </si>
  <si>
    <t>Ex-Franchise</t>
  </si>
  <si>
    <t>Factor (4)</t>
  </si>
  <si>
    <t>(d) = (b + c)</t>
  </si>
  <si>
    <t>Allocated in proportion to column (a).</t>
  </si>
  <si>
    <t>40% of Albion line is allocated to bundled rate classes.</t>
  </si>
  <si>
    <t>60% of Albion line is direct assigned to Rate E70.</t>
  </si>
  <si>
    <t xml:space="preserve">Albion transmission demand allocation factor, ALBIONTRANS, per Phase 3 Exhibit 7, Tab 3, Schedule 1, </t>
  </si>
  <si>
    <t>Attachment 12, pp. 11-12, line 9.</t>
  </si>
  <si>
    <t>Derivation of Bad Debt Allocation Factor</t>
  </si>
  <si>
    <t>Allocation to General</t>
  </si>
  <si>
    <t>Bad Debt</t>
  </si>
  <si>
    <t xml:space="preserve">Total General </t>
  </si>
  <si>
    <t xml:space="preserve"> Service Customers</t>
  </si>
  <si>
    <t>Total Contract</t>
  </si>
  <si>
    <t>Contract Customers</t>
  </si>
  <si>
    <t xml:space="preserve">Total Allocation </t>
  </si>
  <si>
    <t>Service Customers</t>
  </si>
  <si>
    <t>($000s) (1)</t>
  </si>
  <si>
    <t>($000s) (3)</t>
  </si>
  <si>
    <t>Factor (5)</t>
  </si>
  <si>
    <t>(e) = (b + d)</t>
  </si>
  <si>
    <t>Column (b), line 15 allocated in proportion to column (a).</t>
  </si>
  <si>
    <t>$10.613 million of bad debt direct assigned to general service customers.</t>
  </si>
  <si>
    <t>Column (d), line 15 allocated in proportion to column (c).</t>
  </si>
  <si>
    <t xml:space="preserve">$1.201 million of bad debt direct assigned to in-franchise contract customers. </t>
  </si>
  <si>
    <t>Bad debt allocation factor, BAD_DEBT, per Phase 3 Exhibit 7, Tab 3, Schedule 1, Attachment 12, pp. 11-12, line 11.</t>
  </si>
  <si>
    <t xml:space="preserve">Derivation of Total Customers and Customers Excluding General Service </t>
  </si>
  <si>
    <t>Allocation Factors</t>
  </si>
  <si>
    <t>Excluding General</t>
  </si>
  <si>
    <t>Service</t>
  </si>
  <si>
    <t>Total Number of</t>
  </si>
  <si>
    <t>Factor (1) (2)</t>
  </si>
  <si>
    <t>Factor (3) (4)</t>
  </si>
  <si>
    <t xml:space="preserve">Customers excluding general service allocation factor, CUST_EXCL_GS, per Phase 3 Exhibit 7, </t>
  </si>
  <si>
    <t>Tab 3, Schedule 1, Attachment 12, pp. 11-12, line 13.</t>
  </si>
  <si>
    <t xml:space="preserve">Allocation factor is only applicable to in-franchise rate classes. </t>
  </si>
  <si>
    <t xml:space="preserve">Total customers allocation factor, TOTAL_CUSTOMERS, per Phase 3 Exhibit 7, Tab 3, </t>
  </si>
  <si>
    <t>Schedule 1, Attachment 12, pp. 13-14, line 53.</t>
  </si>
  <si>
    <t>Dawn Station Design Day Demands</t>
  </si>
  <si>
    <t>Dawn Station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</si>
  <si>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/day)</t>
    </r>
  </si>
  <si>
    <t>Ex-franchise - Easterly</t>
  </si>
  <si>
    <t>Dawn to Kirkwall</t>
  </si>
  <si>
    <t>Dawn to Parkway (Rate M12)</t>
  </si>
  <si>
    <t>Dawn to Parkway (Rate C1)</t>
  </si>
  <si>
    <t>Rate M17</t>
  </si>
  <si>
    <t>Total Ex-franchise - Easterly</t>
  </si>
  <si>
    <t>Ex-franchise - Westerly</t>
  </si>
  <si>
    <t>Kirkwall to Dawn</t>
  </si>
  <si>
    <t>Parkway to Dawn</t>
  </si>
  <si>
    <t>Total Ex-franchise - Westerly</t>
  </si>
  <si>
    <t>Total Ex-franchise (line 9 + line 12)</t>
  </si>
  <si>
    <t>Total (line 4 + line 13)</t>
  </si>
  <si>
    <t>Phase 3 Exhibit 7, Tab 3, Schedule 1, Attachment 12, p. 11,</t>
  </si>
  <si>
    <t>column (a), line 15.</t>
  </si>
  <si>
    <t>Calculation of Dawn Station Transmission Demand Allocation Factor</t>
  </si>
  <si>
    <t>EGD Rate Zone</t>
  </si>
  <si>
    <t>Union North Rate Zone</t>
  </si>
  <si>
    <t>Union South Rate Zone</t>
  </si>
  <si>
    <t>Total Dawn</t>
  </si>
  <si>
    <t>Allocation of</t>
  </si>
  <si>
    <t>Direct</t>
  </si>
  <si>
    <t>Remaining</t>
  </si>
  <si>
    <t>Assignment</t>
  </si>
  <si>
    <t xml:space="preserve">Demand </t>
  </si>
  <si>
    <t>to Unbundled</t>
  </si>
  <si>
    <t>Bundled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</si>
  <si>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/d)</t>
    </r>
  </si>
  <si>
    <t>Demands (1)</t>
  </si>
  <si>
    <t>Services</t>
  </si>
  <si>
    <t>Rate Classes</t>
  </si>
  <si>
    <t xml:space="preserve"> Factor (5)</t>
  </si>
  <si>
    <t>(h) = (b+d+f)</t>
  </si>
  <si>
    <t>(i) = (g + h)</t>
  </si>
  <si>
    <t>In-franchise - Firm</t>
  </si>
  <si>
    <t>Rate E20</t>
  </si>
  <si>
    <t>Rate E22</t>
  </si>
  <si>
    <t>Rate E24</t>
  </si>
  <si>
    <t>Total In-franchise Firm</t>
  </si>
  <si>
    <t>Total In-franchise &amp; Wholesale</t>
  </si>
  <si>
    <t>Excludes unbundled design day demands.</t>
  </si>
  <si>
    <t>P. 1, column (a), line 2, allocated in proportion to column (c).</t>
  </si>
  <si>
    <t>P. 1, column (a), line 3, allocated in proportion to column (e).</t>
  </si>
  <si>
    <t>Dawn Station transmission demand allocation factor (DAWN_DEMAND) per Phase 3 Exhibit 7, Tab 3, Schedule 1, Attachment 12, pp. 11 to 12, line 15.</t>
  </si>
  <si>
    <t>P. 1, column (a), line 9, direct assignment.</t>
  </si>
  <si>
    <t>Derivation of Distribution Commodity Allocation Factor</t>
  </si>
  <si>
    <t>Distribution</t>
  </si>
  <si>
    <t>Delivery</t>
  </si>
  <si>
    <t>Commodity</t>
  </si>
  <si>
    <t xml:space="preserve">Volumes </t>
  </si>
  <si>
    <t xml:space="preserve">Storage commodity allocation factor, DISTCOMM, per Phase 3 Exhibit 7, </t>
  </si>
  <si>
    <t>Tab 3, Schedule 1, Attachment 12, pp. 11-12, line 17.</t>
  </si>
  <si>
    <t xml:space="preserve">Total delivery UFG cost of $16.615 million. </t>
  </si>
  <si>
    <t>Calculation of Dawn Parkway Distance-Weighted Design Day Demands</t>
  </si>
  <si>
    <t>Distance-</t>
  </si>
  <si>
    <t>Average</t>
  </si>
  <si>
    <t>Weighted</t>
  </si>
  <si>
    <t xml:space="preserve">Design Day </t>
  </si>
  <si>
    <t>Kilometre</t>
  </si>
  <si>
    <t>Post</t>
  </si>
  <si>
    <r>
      <t>(10</t>
    </r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/d)</t>
    </r>
  </si>
  <si>
    <t>(km)</t>
  </si>
  <si>
    <r>
      <t>(10</t>
    </r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/d)*km)</t>
    </r>
  </si>
  <si>
    <t>(c) = (a x b)</t>
  </si>
  <si>
    <t xml:space="preserve">Union South </t>
  </si>
  <si>
    <t>Phase 3, Exhibit 7, Tab 3, Schedule 1, Attachment 12, p. 11, column (a), line 19.</t>
  </si>
  <si>
    <t>Calculation of Dawn Parkway Transmission Demand Allocation Factor</t>
  </si>
  <si>
    <t>Dawn Parkway</t>
  </si>
  <si>
    <t xml:space="preserve">EGD </t>
  </si>
  <si>
    <t xml:space="preserve">Demands </t>
  </si>
  <si>
    <t>Rate Classes (2)</t>
  </si>
  <si>
    <t>Rate Classes (3)</t>
  </si>
  <si>
    <t>Rate Classes (4)</t>
  </si>
  <si>
    <r>
      <t>((10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/d)*km)</t>
    </r>
  </si>
  <si>
    <t xml:space="preserve">(c) </t>
  </si>
  <si>
    <t xml:space="preserve">(f) </t>
  </si>
  <si>
    <t>(g) = (b+d+f)</t>
  </si>
  <si>
    <t>P. 1, column (c), line 1 allocated in proportion to column (a).</t>
  </si>
  <si>
    <t>P. 1, column (c), line 2 allocated in proportion to column (c).</t>
  </si>
  <si>
    <t>P. 1, column (c), line 3 allocated in proportion to column (e).</t>
  </si>
  <si>
    <t>Dawn Parkway transmission demand allocation factor, D-PTRANS, per Phase 3 Exhibit 7, Tab 3, Schedule 1, Attachment 12, pp. 11-12, line 19.</t>
  </si>
  <si>
    <t>Direct assignment from p. 1, column (c), line 5.</t>
  </si>
  <si>
    <t>Derivation of DSM Administrative Costs Allocation Factor</t>
  </si>
  <si>
    <t xml:space="preserve">DSM </t>
  </si>
  <si>
    <t xml:space="preserve">DSM Admin </t>
  </si>
  <si>
    <t>Administrative</t>
  </si>
  <si>
    <t>Volume Forecast</t>
  </si>
  <si>
    <t>Costs ($)</t>
  </si>
  <si>
    <t xml:space="preserve">Factor (3) </t>
  </si>
  <si>
    <t xml:space="preserve">Program costs shown are for entire rate class. </t>
  </si>
  <si>
    <t>Rate classes with firm and interruptible service options have been allocated the administrative</t>
  </si>
  <si>
    <t>costs in column (a) for the rate class in proportion to the volume forecast in column (b).</t>
  </si>
  <si>
    <t xml:space="preserve">DSM Administrative Costs allocation factor, DSM_ADM, per Phase 3 Exhibit 7, Tab 3, </t>
  </si>
  <si>
    <t>Schedule 1, Attachment 12, pp. 11-12, line 21.</t>
  </si>
  <si>
    <t>Derivation of DSM Program Allocation Factor</t>
  </si>
  <si>
    <t>DSM</t>
  </si>
  <si>
    <t>DSM Program</t>
  </si>
  <si>
    <t>Program Costs</t>
  </si>
  <si>
    <t>($)</t>
  </si>
  <si>
    <t xml:space="preserve">Rate classes with firm and interruptible service options have been allocated the program costs </t>
  </si>
  <si>
    <t>in column (a) for the rate class in proportion to the volume forecast in column (b).</t>
  </si>
  <si>
    <t>DSM Program allocation factor, DSM_PRO, per Phase 3 Exhibit 7, Tab 3, Schedule 1,</t>
  </si>
  <si>
    <t>Attachment 12, pp. 11-12, line 23.</t>
  </si>
  <si>
    <t>Allocation of Transportation Demand Costs to Service Area</t>
  </si>
  <si>
    <t>Western</t>
  </si>
  <si>
    <t>Particulars ($000s)</t>
  </si>
  <si>
    <t>Demand Costs</t>
  </si>
  <si>
    <t>Premium</t>
  </si>
  <si>
    <t>Adjustment</t>
  </si>
  <si>
    <t>North Service Area</t>
  </si>
  <si>
    <t>East Service Area</t>
  </si>
  <si>
    <t>Central Service Area</t>
  </si>
  <si>
    <t>South Service Area</t>
  </si>
  <si>
    <t>Phase 3 Exhibit 7, Tab 3, Schedule 1, Attachment 4, p.3, column (i), line 103.</t>
  </si>
  <si>
    <t>Phase 3 Exhibit 8, Tab 2, Schedule 2, Attachment 1, column (h), line 6.</t>
  </si>
  <si>
    <t>Phase 3 Exhibit 8, Tab 2, Schedule 2, Attachment 1, column (h), line 6 multiplied by (-1).</t>
  </si>
  <si>
    <t>Calculation of High Pressure Main Allocation Factors</t>
  </si>
  <si>
    <t>High Pressure</t>
  </si>
  <si>
    <t>Mains &gt;4"</t>
  </si>
  <si>
    <t>Served by Mains</t>
  </si>
  <si>
    <t>Mains &lt;=4"</t>
  </si>
  <si>
    <t>Allocation Factor (1) (2)</t>
  </si>
  <si>
    <t>Greater than 4" (3)</t>
  </si>
  <si>
    <t>Allocation Factor (4)</t>
  </si>
  <si>
    <r>
      <t>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/day)</t>
    </r>
  </si>
  <si>
    <r>
      <t>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/day) </t>
    </r>
  </si>
  <si>
    <t>(c) = (a - b)</t>
  </si>
  <si>
    <t>Total firm in-franchise design day demands plus design day demands for Rate E60.</t>
  </si>
  <si>
    <t>High pressure mains greater than 4 inch allocation factor, HIGHPRESS&gt;4, per Phase 3 Exhibit 7, Tab 3,</t>
  </si>
  <si>
    <t>Schedule 1, Attachment 12, pp. 11-12, line 27.</t>
  </si>
  <si>
    <t>Firm design day demands served by high pressure mains greater than 4 inches.</t>
  </si>
  <si>
    <t xml:space="preserve">High pressure mains less than 4 inch allocation factor, HIGHPRESS&lt;=4, per Phase 3 Exhibit 7, Tab 3, </t>
  </si>
  <si>
    <t>Schedule 1, Attachment 12, pp. 11-12, line 25.</t>
  </si>
  <si>
    <t>Bi-Directional Design Day Demands at Kirkwall Station</t>
  </si>
  <si>
    <t>Kirkwall Station</t>
  </si>
  <si>
    <t>Calculation of Kirkwall Station Transmission Demand Allocation Factor</t>
  </si>
  <si>
    <t>One Rate Zone - Proposed</t>
  </si>
  <si>
    <t>P. 1, column (a), line 1 allocated in proportion to column (a).</t>
  </si>
  <si>
    <t>P. 1, column (a), line 3 allocated in proportion to column (c).</t>
  </si>
  <si>
    <t>Kirkwall Station transmission demand allocation factor, KIRKWALL DEMAND, per Phase 3 Exhibit 7, Tab 3, Schedule 1, Attachment 12, pp. 11-12,</t>
  </si>
  <si>
    <t>line 29.</t>
  </si>
  <si>
    <t>Direct assignment from p. 1, column (a), line 5.</t>
  </si>
  <si>
    <t>Load Balancing Transportation Costs By Service Area</t>
  </si>
  <si>
    <t>Load Balancing</t>
  </si>
  <si>
    <t>Costs</t>
  </si>
  <si>
    <t>Service Area</t>
  </si>
  <si>
    <t>North</t>
  </si>
  <si>
    <t>Phase 3 Exhibit 7, Tab 3, Schedule 1, Attachment 4,</t>
  </si>
  <si>
    <t>column (g), line 103.</t>
  </si>
  <si>
    <t>Derivation of NETFROMSTOR Allocation Factor - North Service Area</t>
  </si>
  <si>
    <t xml:space="preserve">Storage </t>
  </si>
  <si>
    <t xml:space="preserve">Total Firm </t>
  </si>
  <si>
    <t xml:space="preserve">Deliverability </t>
  </si>
  <si>
    <t>Contracted</t>
  </si>
  <si>
    <t>Demand Allocation</t>
  </si>
  <si>
    <t>Demands (2)</t>
  </si>
  <si>
    <t>Requirements (3)</t>
  </si>
  <si>
    <t>Injection/Withdrawal</t>
  </si>
  <si>
    <t>Allocation Factor</t>
  </si>
  <si>
    <t xml:space="preserve">Factor </t>
  </si>
  <si>
    <r>
      <t>Rights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/d)</t>
    </r>
  </si>
  <si>
    <t>(TJ) (4)</t>
  </si>
  <si>
    <t xml:space="preserve">(b) </t>
  </si>
  <si>
    <t>(e) = (c + d)</t>
  </si>
  <si>
    <t>(f) = (e) x HV</t>
  </si>
  <si>
    <t>Excludes semi-unbundled and unbundled firm design day demands.</t>
  </si>
  <si>
    <t>Excludes semi-unbundled and unbundled firm design day demands and interruptible volumes.</t>
  </si>
  <si>
    <t>Conversion based on heat value of 39.08 GJ/10³m³.</t>
  </si>
  <si>
    <t>Derivation of NETFROMSTOR Allocation Factor - East Service Area</t>
  </si>
  <si>
    <t>Derivation of NETFROMSTOR Allocation Factor - Central Service Area</t>
  </si>
  <si>
    <t>Derivation of NETFROMSTOR Allocation Factor - South Service Area</t>
  </si>
  <si>
    <t>Derivation of the Load Balancing Transportation Allocation Factor</t>
  </si>
  <si>
    <t xml:space="preserve">to North </t>
  </si>
  <si>
    <t>to East</t>
  </si>
  <si>
    <t>to Central</t>
  </si>
  <si>
    <t>to South</t>
  </si>
  <si>
    <t>Service Area (1)</t>
  </si>
  <si>
    <t>Service Area (3)</t>
  </si>
  <si>
    <t>Service Area (4)</t>
  </si>
  <si>
    <t>Service Area (5)</t>
  </si>
  <si>
    <t>Factor (6)</t>
  </si>
  <si>
    <t>(e) = (a+b+c+d)</t>
  </si>
  <si>
    <t>P. 1, column (a), line 1 allocated in proportion to p. 2, column (f).</t>
  </si>
  <si>
    <t>$1.584 million of bundled storage directed assigned to E38.</t>
  </si>
  <si>
    <t>P. 1, column (a), line 2 allocated in proportion to p. 3, column (f)</t>
  </si>
  <si>
    <t>P. 1, column (a), line 3 allocated in proportion to p. 4, column (f).</t>
  </si>
  <si>
    <t>P. 1, column (a), line 4 allocated in proportion to p. 5, column (f).</t>
  </si>
  <si>
    <t>Load balancing transportation allocation factor, LOAD_BALANCING, per Phase 3 Exhibit 7, Tab 3, Schedule 1, Attachment 12, pp. 11-12, line 31.</t>
  </si>
  <si>
    <t xml:space="preserve">Enbridge Gas notes that the allocation to Rate E30 is an error and that there should be no allocation to this rate class. </t>
  </si>
  <si>
    <t>Derivation of Low Pressure Mains Allocation Factor for Interruptible Rate Classes</t>
  </si>
  <si>
    <t>Interruptible</t>
  </si>
  <si>
    <t>Firm Demands</t>
  </si>
  <si>
    <t xml:space="preserve">Interruptible </t>
  </si>
  <si>
    <t xml:space="preserve">Low </t>
  </si>
  <si>
    <t xml:space="preserve">Served by </t>
  </si>
  <si>
    <t>Total Interruptible</t>
  </si>
  <si>
    <t>Demands Served by</t>
  </si>
  <si>
    <t>Served by</t>
  </si>
  <si>
    <t xml:space="preserve">Pressure </t>
  </si>
  <si>
    <t>Low Pressure</t>
  </si>
  <si>
    <t>to Low Pressure</t>
  </si>
  <si>
    <t>Mains</t>
  </si>
  <si>
    <t>Mains &lt; 4 inches</t>
  </si>
  <si>
    <t>Mains Allocation</t>
  </si>
  <si>
    <t>Factor (1)</t>
  </si>
  <si>
    <t>Factor (2)</t>
  </si>
  <si>
    <t xml:space="preserve">(e) </t>
  </si>
  <si>
    <t>(f) = (a + e)</t>
  </si>
  <si>
    <t xml:space="preserve">Wholesale </t>
  </si>
  <si>
    <t>Low pressure mains interruptible demands allocated in proportion to total interruptible design day demands, column (b).</t>
  </si>
  <si>
    <t>Low pressure distribution mains allocation factor, LOWPRESS, per Phase 3 Exhibit 7, Tab 3, Schedule 1, Attachment 12, pp. 13-14, line 33.</t>
  </si>
  <si>
    <t>Derivation of Distribution Meters Demand Allocation Factor</t>
  </si>
  <si>
    <t>Average Meter</t>
  </si>
  <si>
    <t>Total Meter</t>
  </si>
  <si>
    <t>Line
No.</t>
  </si>
  <si>
    <t xml:space="preserve">Total Number </t>
  </si>
  <si>
    <t>Replacement</t>
  </si>
  <si>
    <t>of Meters</t>
  </si>
  <si>
    <t>Cost ($)</t>
  </si>
  <si>
    <t>Cost ($) (1)</t>
  </si>
  <si>
    <t xml:space="preserve">Distribution meters demand allocation factor, METERREPLCOST, per Phase 3 Exhibit 7, </t>
  </si>
  <si>
    <t>Tab 3, Schedule 1, Attachment 12, pp. 13-14, line 35.</t>
  </si>
  <si>
    <t>Derivation of Storage Deliverability Demand Allocation Factor</t>
  </si>
  <si>
    <t>(TJ) (4)(5)</t>
  </si>
  <si>
    <t>Storage deliverability demand allocation factor, NETFROMSTOR, per Phase 3 Exhibit 7, Tab 3, Schedule 1, Attachment 12, pp. 13-14, line 37.</t>
  </si>
  <si>
    <t>Operational Contingency Components</t>
  </si>
  <si>
    <t xml:space="preserve">Filled Space </t>
  </si>
  <si>
    <t>(PJ) (1)</t>
  </si>
  <si>
    <t>(10³m³) (3)</t>
  </si>
  <si>
    <t>(PJ) (2)</t>
  </si>
  <si>
    <t>Forecast Weather Variances</t>
  </si>
  <si>
    <t>System Linepack</t>
  </si>
  <si>
    <t>OBA/LBA Imbalances</t>
  </si>
  <si>
    <t>Storage Pool Factors</t>
  </si>
  <si>
    <t>EB-2022-0200, Exhibit 4, Tab 2, Schedule 4, p. 4.</t>
  </si>
  <si>
    <t>Filled space of 10.8 PJ per EB-2022-0200, Exhibit 4, Tab 2, Schedule 4, p. 7.</t>
  </si>
  <si>
    <t>Derivation of the Operational Contingency Allocation Factor</t>
  </si>
  <si>
    <t>Allocator</t>
  </si>
  <si>
    <t xml:space="preserve">Allocation </t>
  </si>
  <si>
    <t>General Service</t>
  </si>
  <si>
    <t xml:space="preserve">Storage Space </t>
  </si>
  <si>
    <t>Forecast</t>
  </si>
  <si>
    <t>Storage Pool</t>
  </si>
  <si>
    <t>Operational</t>
  </si>
  <si>
    <t>Winter Volume</t>
  </si>
  <si>
    <t>Volume</t>
  </si>
  <si>
    <t>Including Operational</t>
  </si>
  <si>
    <t xml:space="preserve">Weather </t>
  </si>
  <si>
    <t xml:space="preserve">System </t>
  </si>
  <si>
    <t>OBA/LBA</t>
  </si>
  <si>
    <t>Factors</t>
  </si>
  <si>
    <t>Contingency</t>
  </si>
  <si>
    <t xml:space="preserve">Allocator </t>
  </si>
  <si>
    <t>Variances (3)</t>
  </si>
  <si>
    <t>Linepack (4)</t>
  </si>
  <si>
    <t>Imbalances (5)</t>
  </si>
  <si>
    <t>Empty Space (6)</t>
  </si>
  <si>
    <t>Filled Space (7)</t>
  </si>
  <si>
    <t>Allocations</t>
  </si>
  <si>
    <t>Factor (8)</t>
  </si>
  <si>
    <t>(e) = (d+f+g+h)</t>
  </si>
  <si>
    <t>(k) = (f+g+h+i+j)</t>
  </si>
  <si>
    <t xml:space="preserve">Dawn Parkway transmission demand allocator per Phase 3 Exhibit 7, Tab 3, Schedule 1, Attachment 12, pp. 11-12, line 19. </t>
  </si>
  <si>
    <t xml:space="preserve">Storage space demand allocator per Phase 3 Exhibit 7, Tab 3, Schedule 1, Attachment 12, pp. 13-14, line 47. </t>
  </si>
  <si>
    <t>P. 1, column (b), line 4 minus, p. 1, column (d), line 4, allocated in proportion to column (e) in-franchise and wholesale allocation.</t>
  </si>
  <si>
    <t>P. 1, column (d), line 4, allocated in proportion to column (e).</t>
  </si>
  <si>
    <t>Operational contingency allocation factor, OP_CONTINGENCY, per Phase 3 Exhibit 7, Tab 3, Schedule 1, Attachment 12, pp. 13-14, line 39.</t>
  </si>
  <si>
    <t>Calculation of Panhandle St. Clair Transmission Demand Allocation Factor</t>
  </si>
  <si>
    <t>Panhandle St. Clair</t>
  </si>
  <si>
    <t>Panhandle/</t>
  </si>
  <si>
    <t>Chatham/Sarnia</t>
  </si>
  <si>
    <t>Sarnia Industrial</t>
  </si>
  <si>
    <t>(c) = (a + b)</t>
  </si>
  <si>
    <t xml:space="preserve">Panhandle St. Clair transmission demand allocation factor, PAN_STCLAIR, per Phase 3 Exhibit 7, </t>
  </si>
  <si>
    <t>Tab 3, Schedule 1, Attachment 12, pp. 13-14, line 41.</t>
  </si>
  <si>
    <t>Parkway Station Measuring &amp; Regulating and Compression</t>
  </si>
  <si>
    <t>Design Day Demands and Gross Plant Costs</t>
  </si>
  <si>
    <t>Measuring &amp;</t>
  </si>
  <si>
    <t>Particulars (10³m³)</t>
  </si>
  <si>
    <t>Regulating</t>
  </si>
  <si>
    <t>Compression</t>
  </si>
  <si>
    <t>In-franchise Design Day Demands</t>
  </si>
  <si>
    <t>Total In-franchise Design Day Demands</t>
  </si>
  <si>
    <t>Ex-franchise - Easterly Design Day Demands</t>
  </si>
  <si>
    <t>Ex-franchise - Westerly Design Day Demands</t>
  </si>
  <si>
    <t>Total Ex-franchise Design Day Demands (line 5 + line 6)</t>
  </si>
  <si>
    <t>Total Parkway Station Design Day Demands (line 4 + line 7)</t>
  </si>
  <si>
    <t>Gross Plant Costs ($000s)</t>
  </si>
  <si>
    <t>Gross Plant Costs (1)</t>
  </si>
  <si>
    <t>Percentage (based on line 9)</t>
  </si>
  <si>
    <t>Phase 3 Exhibit 7, Tab 3, Schedule 1, Attachment 6, p. 1, column (h), lines 4 and 6.</t>
  </si>
  <si>
    <t>Derivation of Parkway Station Transmission Demand Allocation Factor</t>
  </si>
  <si>
    <t>Parkway Station</t>
  </si>
  <si>
    <t>Parkway Station Measuring and Regulating</t>
  </si>
  <si>
    <t>Parkway Station Compression</t>
  </si>
  <si>
    <t>Rate Classes (6)</t>
  </si>
  <si>
    <t>Rate Classes (7)</t>
  </si>
  <si>
    <t>Factor (9)</t>
  </si>
  <si>
    <t>Factor (10)(11)</t>
  </si>
  <si>
    <t>Excludes unbundled firm design day demands.</t>
  </si>
  <si>
    <t>P. 1, column (a), line 2 allocated in proportion to column (b).</t>
  </si>
  <si>
    <t>Direct assignment from p. 1, column (a), line 7.</t>
  </si>
  <si>
    <t>Percentage calculated based on allocated totals in column (e).</t>
  </si>
  <si>
    <t>P. 1, column (b), line 1 allocated in proportion to column (a).</t>
  </si>
  <si>
    <t>P. 1, column (b), line 2 allocated in proportion to column (b).</t>
  </si>
  <si>
    <t>Direct assignment from p. 1, column (b), line 7.</t>
  </si>
  <si>
    <t>Percentage calculated based on allocated totals in column (i).</t>
  </si>
  <si>
    <t xml:space="preserve">Calculated as (column (f) x p. 1, column (a), line 10) + (column (j) x p. 1, column (b), line 10) multiplied by 100. </t>
  </si>
  <si>
    <t>Parkway Station transmission demand allocation factor, PKWY_DEMAND, per Phase 3 Exhibit 7, Tab 3, Schedule 1, Attachment 12, pp. 13-14, line 43.</t>
  </si>
  <si>
    <t>Derivation of Distribution Stations Allocation Factor</t>
  </si>
  <si>
    <t xml:space="preserve">Station </t>
  </si>
  <si>
    <t xml:space="preserve">Number of </t>
  </si>
  <si>
    <t>Average Cost</t>
  </si>
  <si>
    <t>Stations</t>
  </si>
  <si>
    <t>per Station ($)</t>
  </si>
  <si>
    <t>Costs Allocator (1)</t>
  </si>
  <si>
    <t>Phase 3 Exhibit 7, Tab 3, Schedule 1, Attachment 12, pp. 13-14, line 45.</t>
  </si>
  <si>
    <t>Derivation of Storage Commodity Allocation Factor</t>
  </si>
  <si>
    <t>Annual</t>
  </si>
  <si>
    <t>Activity (2)</t>
  </si>
  <si>
    <t>Activity</t>
  </si>
  <si>
    <t>Factor (4) (5)</t>
  </si>
  <si>
    <t>In-franchise Rate Classes</t>
  </si>
  <si>
    <t>Rate E20 (F)</t>
  </si>
  <si>
    <t>Rate E20 (I)</t>
  </si>
  <si>
    <t>Rate E22 (F)</t>
  </si>
  <si>
    <t>Rate E22 (I)</t>
  </si>
  <si>
    <t>Rate E24 (F)</t>
  </si>
  <si>
    <t>Rate E24 (I)</t>
  </si>
  <si>
    <t>Wholesale Rate Classes</t>
  </si>
  <si>
    <t>Ex-franchise Rate Classes</t>
  </si>
  <si>
    <t>Excludes semi-unbundled and unbundled annual delivery volumes.</t>
  </si>
  <si>
    <t xml:space="preserve">Bundled storage activity of 11,347,754 10³m³ allocated in proportion to column (a). </t>
  </si>
  <si>
    <t>Total storage UFG cost of $7.510 million.</t>
  </si>
  <si>
    <t>Allocated in proportion to column (d).</t>
  </si>
  <si>
    <t>Storage commodity allocation factor (STORCOMM) per Phase 3 Exhibit 7, Tab 3, Schedule 1, Attachment 12, pp. 13-14, line 49.</t>
  </si>
  <si>
    <t>Derivation of Gas Supply Commodity Allocation Factor</t>
  </si>
  <si>
    <t>Gas Supply</t>
  </si>
  <si>
    <t>Sales Service</t>
  </si>
  <si>
    <t>Volumes</t>
  </si>
  <si>
    <t xml:space="preserve">Factor (1) </t>
  </si>
  <si>
    <t xml:space="preserve">Gas supply commodity allocation factor, SUPPLYVOL, per Phase 3 </t>
  </si>
  <si>
    <t>Exhibit 7, Tab 3, Schedule 1, Attachment 12, pp. 13-14, line 51.</t>
  </si>
  <si>
    <t>Transportation Commodity Costs By Service Area</t>
  </si>
  <si>
    <t xml:space="preserve">Commodity </t>
  </si>
  <si>
    <t>Derivation of the Transportation Commodity Allocation Factor</t>
  </si>
  <si>
    <t>North Service</t>
  </si>
  <si>
    <t>East Service</t>
  </si>
  <si>
    <t>Central Service</t>
  </si>
  <si>
    <t>South Service</t>
  </si>
  <si>
    <t>Area Annual</t>
  </si>
  <si>
    <t>(10³m³)</t>
  </si>
  <si>
    <t>Service Area (2)</t>
  </si>
  <si>
    <t>Service Area (6)</t>
  </si>
  <si>
    <t>Factor (7)</t>
  </si>
  <si>
    <t>(i) = (e+f+g+h)</t>
  </si>
  <si>
    <t>Annual throughput volumes excluding unbundled volumes.</t>
  </si>
  <si>
    <t>Direct assigned based on allocation of transportation commodity costs for Rate E38 unbundled storage.</t>
  </si>
  <si>
    <t>P. 1, column (a), line 4 allocated in proportion to column (d).</t>
  </si>
  <si>
    <t>Transportation commodity allocation factor, TRANS_FUEL, per Phase 3 Exhibit 7, Tab 3, Schedule 1, Attachment 12, pp. 13-14, line 57.</t>
  </si>
  <si>
    <t>Derivation of Transmission Commodity Allocation Factor</t>
  </si>
  <si>
    <t xml:space="preserve">Transmission </t>
  </si>
  <si>
    <t>UFG</t>
  </si>
  <si>
    <t>Company Use Gas</t>
  </si>
  <si>
    <t>Costs (2)</t>
  </si>
  <si>
    <t>Costs (4)</t>
  </si>
  <si>
    <t xml:space="preserve"> ($000s)</t>
  </si>
  <si>
    <t>Allocation Factor (6)</t>
  </si>
  <si>
    <t>Allocation in proportion to column (a), excluding in-franchise volumes.</t>
  </si>
  <si>
    <t>Total transmission UFG costs of $10.628 million per Phase 3 Exhibit 7, Tab 3, Schedule 1, Attachment 6, line 66. Allocation</t>
  </si>
  <si>
    <t>to ex-franchise rate classes only. In-franchise allocation of UFG included in the distribution commodity allocation factor.</t>
  </si>
  <si>
    <t xml:space="preserve">Total transmission company use gas costs of $0.752 million per Phase 3 Exhibit 7, Tab 3, Schedule 1, Attachment 6, line 67. </t>
  </si>
  <si>
    <t xml:space="preserve">Transmission commodity allocation factor, TRANSCOMM, per Phase 3 Exhibit 7, Tab 3, Schedule 1, Attachment 12, </t>
  </si>
  <si>
    <t>pp. 13 to 14, line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</si>
</sst>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%"/>
    <numFmt numFmtId="167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0" fontId="4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164" fontId="2" fillId="0" borderId="0" xfId="1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165" fontId="2" fillId="0" borderId="0" xfId="1" applyNumberFormat="1" applyFont="1" applyFill="1" applyBorder="1"/>
    <xf numFmtId="165" fontId="2" fillId="0" borderId="0" xfId="1" applyNumberFormat="1" applyFont="1" applyBorder="1"/>
    <xf numFmtId="165" fontId="2" fillId="0" borderId="0" xfId="1" applyNumberFormat="1" applyFont="1" applyFill="1"/>
    <xf numFmtId="165" fontId="2" fillId="0" borderId="0" xfId="1" applyNumberFormat="1" applyFont="1"/>
    <xf numFmtId="164" fontId="2" fillId="0" borderId="2" xfId="1" applyNumberFormat="1" applyFont="1" applyFill="1" applyBorder="1"/>
    <xf numFmtId="165" fontId="2" fillId="0" borderId="0" xfId="1" applyNumberFormat="1" applyFont="1" applyBorder="1" applyAlignment="1">
      <alignment horizontal="left"/>
    </xf>
    <xf numFmtId="165" fontId="6" fillId="0" borderId="0" xfId="1" applyNumberFormat="1" applyFont="1" applyFill="1" applyBorder="1" applyAlignment="1">
      <alignment horizontal="left"/>
    </xf>
    <xf numFmtId="165" fontId="7" fillId="0" borderId="0" xfId="1" applyNumberFormat="1" applyFont="1" applyBorder="1" applyAlignment="1">
      <alignment horizontal="left"/>
    </xf>
    <xf numFmtId="165" fontId="2" fillId="0" borderId="0" xfId="1" applyNumberFormat="1" applyFont="1" applyAlignment="1">
      <alignment horizontal="left"/>
    </xf>
    <xf numFmtId="165" fontId="2" fillId="0" borderId="0" xfId="1" applyNumberFormat="1" applyFont="1" applyAlignment="1"/>
    <xf numFmtId="165" fontId="2" fillId="0" borderId="0" xfId="1" applyNumberFormat="1" applyFont="1" applyFill="1" applyAlignment="1"/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0" applyNumberFormat="1" applyFont="1"/>
    <xf numFmtId="49" fontId="2" fillId="0" borderId="0" xfId="1" applyNumberFormat="1" applyFont="1" applyFill="1" applyBorder="1"/>
    <xf numFmtId="49" fontId="2" fillId="0" borderId="0" xfId="1" applyNumberFormat="1" applyFont="1" applyFill="1" applyBorder="1" applyAlignment="1">
      <alignment horizontal="left"/>
    </xf>
    <xf numFmtId="164" fontId="2" fillId="0" borderId="0" xfId="0" applyNumberFormat="1" applyFont="1"/>
    <xf numFmtId="164" fontId="2" fillId="0" borderId="2" xfId="0" applyNumberFormat="1" applyFont="1" applyBorder="1"/>
    <xf numFmtId="166" fontId="2" fillId="0" borderId="0" xfId="2" applyNumberFormat="1" applyFont="1" applyFill="1" applyBorder="1"/>
    <xf numFmtId="49" fontId="2" fillId="0" borderId="0" xfId="0" quotePrefix="1" applyNumberFormat="1" applyFont="1" applyAlignment="1">
      <alignment horizontal="center"/>
    </xf>
    <xf numFmtId="164" fontId="3" fillId="0" borderId="0" xfId="1" applyNumberFormat="1" applyFont="1" applyFill="1" applyBorder="1"/>
    <xf numFmtId="164" fontId="2" fillId="0" borderId="3" xfId="1" applyNumberFormat="1" applyFont="1" applyFill="1" applyBorder="1"/>
    <xf numFmtId="49" fontId="2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1" applyNumberFormat="1" applyFont="1" applyFill="1"/>
    <xf numFmtId="167" fontId="2" fillId="0" borderId="0" xfId="1" applyNumberFormat="1" applyFont="1" applyFill="1" applyBorder="1"/>
    <xf numFmtId="164" fontId="2" fillId="0" borderId="0" xfId="1" applyNumberFormat="1" applyFont="1" applyBorder="1"/>
    <xf numFmtId="164" fontId="2" fillId="0" borderId="2" xfId="1" applyNumberFormat="1" applyFont="1" applyBorder="1"/>
    <xf numFmtId="49" fontId="2" fillId="0" borderId="0" xfId="0" applyNumberFormat="1" applyFont="1"/>
    <xf numFmtId="164" fontId="2" fillId="0" borderId="3" xfId="0" applyNumberFormat="1" applyFont="1" applyBorder="1"/>
    <xf numFmtId="0" fontId="2" fillId="0" borderId="0" xfId="0" applyFont="1" applyAlignment="1">
      <alignment horizontal="left" wrapText="1"/>
    </xf>
    <xf numFmtId="164" fontId="2" fillId="0" borderId="3" xfId="1" applyNumberFormat="1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2" xfId="1" applyNumberFormat="1" applyFont="1" applyBorder="1"/>
    <xf numFmtId="0" fontId="2" fillId="0" borderId="0" xfId="0" applyFont="1" applyAlignment="1">
      <alignment horizontal="left" indent="1"/>
    </xf>
    <xf numFmtId="165" fontId="2" fillId="0" borderId="0" xfId="1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left"/>
    </xf>
    <xf numFmtId="0" fontId="2" fillId="0" borderId="0" xfId="1" applyNumberFormat="1" applyFont="1" applyFill="1"/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9" fontId="2" fillId="0" borderId="0" xfId="2" applyFont="1" applyFill="1" applyBorder="1"/>
    <xf numFmtId="164" fontId="2" fillId="0" borderId="0" xfId="1" applyNumberFormat="1" applyFont="1" applyFill="1" applyAlignment="1">
      <alignment horizontal="center"/>
    </xf>
    <xf numFmtId="9" fontId="2" fillId="0" borderId="3" xfId="2" applyFont="1" applyBorder="1"/>
    <xf numFmtId="0" fontId="7" fillId="0" borderId="0" xfId="0" applyFont="1"/>
    <xf numFmtId="165" fontId="2" fillId="0" borderId="0" xfId="1" applyNumberFormat="1" applyFont="1" applyFill="1" applyBorder="1" applyAlignment="1">
      <alignment horizontal="left" indent="1"/>
    </xf>
    <xf numFmtId="165" fontId="5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>
      <alignment horizontal="left" indent="1"/>
    </xf>
    <xf numFmtId="165" fontId="2" fillId="0" borderId="0" xfId="1" applyNumberFormat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center"/>
    </xf>
    <xf numFmtId="0" fontId="2" fillId="0" borderId="0" xfId="0" quotePrefix="1" applyFont="1"/>
    <xf numFmtId="165" fontId="6" fillId="0" borderId="0" xfId="1" applyNumberFormat="1" applyFont="1" applyBorder="1" applyAlignment="1">
      <alignment horizontal="left"/>
    </xf>
    <xf numFmtId="165" fontId="7" fillId="0" borderId="0" xfId="1" applyNumberFormat="1" applyFont="1" applyAlignment="1">
      <alignment horizontal="left"/>
    </xf>
    <xf numFmtId="165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left" wrapText="1" indent="1"/>
    </xf>
    <xf numFmtId="164" fontId="2" fillId="0" borderId="0" xfId="2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0" xfId="2" applyNumberFormat="1" applyFont="1" applyFill="1" applyBorder="1"/>
    <xf numFmtId="0" fontId="2" fillId="0" borderId="0" xfId="0" applyFont="1" applyAlignment="1">
      <alignment horizontal="left" vertical="center" indent="1"/>
    </xf>
    <xf numFmtId="43" fontId="2" fillId="0" borderId="0" xfId="1" applyFont="1" applyFill="1"/>
    <xf numFmtId="43" fontId="2" fillId="0" borderId="0" xfId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43" fontId="2" fillId="0" borderId="0" xfId="1" applyFont="1" applyFill="1" applyBorder="1"/>
    <xf numFmtId="0" fontId="5" fillId="0" borderId="0" xfId="0" applyFont="1" applyAlignment="1">
      <alignment horizontal="left" vertical="center" indent="1"/>
    </xf>
    <xf numFmtId="49" fontId="2" fillId="0" borderId="0" xfId="1" applyNumberFormat="1" applyFont="1" applyFill="1"/>
    <xf numFmtId="165" fontId="2" fillId="0" borderId="0" xfId="1" applyNumberFormat="1" applyFont="1" applyFill="1" applyBorder="1" applyAlignment="1"/>
    <xf numFmtId="164" fontId="2" fillId="0" borderId="0" xfId="1" quotePrefix="1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1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1" applyNumberFormat="1" applyFont="1" applyAlignment="1">
      <alignment wrapText="1"/>
    </xf>
    <xf numFmtId="165" fontId="2" fillId="0" borderId="0" xfId="1" applyNumberFormat="1" applyFont="1" applyFill="1" applyBorder="1" applyAlignment="1">
      <alignment horizontal="center"/>
    </xf>
    <xf numFmtId="165" fontId="2" fillId="0" borderId="2" xfId="1" applyNumberFormat="1" applyFont="1" applyFill="1" applyBorder="1"/>
    <xf numFmtId="49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/>
    <xf numFmtId="164" fontId="2" fillId="0" borderId="0" xfId="1" applyNumberFormat="1" applyFont="1" applyFill="1" applyAlignment="1">
      <alignment horizontal="left" indent="5"/>
    </xf>
    <xf numFmtId="164" fontId="3" fillId="0" borderId="0" xfId="1" applyNumberFormat="1" applyFont="1" applyFill="1"/>
    <xf numFmtId="49" fontId="2" fillId="0" borderId="0" xfId="1" applyNumberFormat="1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164" fontId="5" fillId="0" borderId="0" xfId="1" applyNumberFormat="1" applyFont="1" applyFill="1" applyBorder="1"/>
    <xf numFmtId="164" fontId="5" fillId="0" borderId="3" xfId="1" applyNumberFormat="1" applyFont="1" applyFill="1" applyBorder="1"/>
    <xf numFmtId="3" fontId="2" fillId="0" borderId="0" xfId="0" applyNumberFormat="1" applyFont="1"/>
    <xf numFmtId="167" fontId="2" fillId="0" borderId="0" xfId="0" applyNumberFormat="1" applyFont="1"/>
    <xf numFmtId="167" fontId="2" fillId="0" borderId="0" xfId="1" applyNumberFormat="1" applyFont="1"/>
    <xf numFmtId="167" fontId="2" fillId="0" borderId="0" xfId="1" applyNumberFormat="1" applyFont="1" applyBorder="1"/>
    <xf numFmtId="167" fontId="2" fillId="0" borderId="2" xfId="1" applyNumberFormat="1" applyFont="1" applyBorder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4" fillId="0" borderId="0" xfId="1" applyNumberFormat="1" applyFont="1" applyFill="1" applyBorder="1" applyAlignment="1">
      <alignment horizontal="left"/>
    </xf>
    <xf numFmtId="166" fontId="2" fillId="0" borderId="2" xfId="2" applyNumberFormat="1" applyFont="1" applyFill="1" applyBorder="1"/>
    <xf numFmtId="10" fontId="2" fillId="0" borderId="0" xfId="2" applyNumberFormat="1" applyFont="1" applyFill="1"/>
    <xf numFmtId="10" fontId="2" fillId="0" borderId="2" xfId="2" applyNumberFormat="1" applyFont="1" applyFill="1" applyBorder="1"/>
    <xf numFmtId="10" fontId="2" fillId="0" borderId="3" xfId="2" applyNumberFormat="1" applyFont="1" applyFill="1" applyBorder="1"/>
    <xf numFmtId="0" fontId="4" fillId="0" borderId="0" xfId="0" applyFont="1" applyAlignment="1">
      <alignment wrapText="1"/>
    </xf>
    <xf numFmtId="165" fontId="2" fillId="0" borderId="3" xfId="0" applyNumberFormat="1" applyFont="1" applyBorder="1"/>
    <xf numFmtId="164" fontId="2" fillId="0" borderId="1" xfId="1" applyNumberFormat="1" applyFont="1" applyFill="1" applyBorder="1"/>
    <xf numFmtId="0" fontId="5" fillId="0" borderId="1" xfId="3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3" xfId="3" xr:uid="{BD089163-9EFD-4FA4-919F-CE2BA0A748D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AEE2-B3A6-4DEE-BE24-F7E4D375B3A7}">
  <sheetPr>
    <pageSetUpPr fitToPage="1"/>
  </sheetPr>
  <dimension ref="A1:O100"/>
  <sheetViews>
    <sheetView tabSelected="1" zoomScaleNormal="100" zoomScaleSheetLayoutView="100" workbookViewId="0"/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9.85546875" style="2" customWidth="1"/>
    <col min="4" max="4" width="1.7109375" style="2" customWidth="1"/>
    <col min="5" max="5" width="16.42578125" style="2" customWidth="1"/>
    <col min="6" max="6" width="1.7109375" style="2" customWidth="1"/>
    <col min="7" max="7" width="17.7109375" style="2" bestFit="1" customWidth="1"/>
    <col min="8" max="8" width="1.7109375" style="2" customWidth="1"/>
    <col min="9" max="9" width="17" style="2" customWidth="1"/>
    <col min="10" max="10" width="1.7109375" style="2" customWidth="1"/>
    <col min="11" max="11" width="18.5703125" style="2" customWidth="1"/>
    <col min="12" max="12" width="2.28515625" style="2" customWidth="1"/>
    <col min="13" max="13" width="18.5703125" style="2" customWidth="1"/>
    <col min="14" max="14" width="2" style="2" customWidth="1"/>
    <col min="15" max="15" width="13.7109375" style="2" customWidth="1"/>
    <col min="16" max="16" width="1.42578125" style="2" customWidth="1"/>
    <col min="17" max="16384" width="9.140625" style="2"/>
  </cols>
  <sheetData>
    <row r="1" spans="1:15" x14ac:dyDescent="0.2">
      <c r="M1" s="11"/>
    </row>
    <row r="2" spans="1:15" x14ac:dyDescent="0.2">
      <c r="M2" s="11"/>
    </row>
    <row r="3" spans="1:15" x14ac:dyDescent="0.2">
      <c r="M3" s="11"/>
    </row>
    <row r="4" spans="1:15" x14ac:dyDescent="0.2">
      <c r="I4" s="11"/>
    </row>
    <row r="5" spans="1:15" x14ac:dyDescent="0.2">
      <c r="I5" s="11"/>
    </row>
    <row r="6" spans="1:15" x14ac:dyDescent="0.2">
      <c r="A6" s="120" t="s">
        <v>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"/>
      <c r="O6" s="12"/>
    </row>
    <row r="7" spans="1:15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x14ac:dyDescent="0.2">
      <c r="C9" s="1"/>
      <c r="D9" s="1"/>
      <c r="E9" s="1"/>
      <c r="F9" s="1"/>
      <c r="I9" s="1" t="s">
        <v>1</v>
      </c>
      <c r="M9" s="1"/>
      <c r="O9" s="1"/>
    </row>
    <row r="10" spans="1:15" x14ac:dyDescent="0.2">
      <c r="C10" s="1"/>
      <c r="D10" s="1"/>
      <c r="E10" s="1" t="s">
        <v>2</v>
      </c>
      <c r="F10" s="1"/>
      <c r="G10" s="1" t="s">
        <v>3</v>
      </c>
      <c r="H10" s="1"/>
      <c r="I10" s="1" t="s">
        <v>4</v>
      </c>
      <c r="J10" s="1"/>
      <c r="L10" s="1"/>
      <c r="M10" s="1" t="s">
        <v>5</v>
      </c>
      <c r="N10" s="1"/>
    </row>
    <row r="11" spans="1:15" x14ac:dyDescent="0.2">
      <c r="C11" s="12"/>
      <c r="D11" s="12"/>
      <c r="E11" s="1" t="s">
        <v>6</v>
      </c>
      <c r="F11" s="1"/>
      <c r="G11" s="1" t="s">
        <v>7</v>
      </c>
      <c r="H11" s="12"/>
      <c r="I11" s="1" t="s">
        <v>8</v>
      </c>
      <c r="J11" s="12"/>
      <c r="K11" s="1" t="s">
        <v>9</v>
      </c>
      <c r="L11" s="12"/>
      <c r="M11" s="1" t="s">
        <v>10</v>
      </c>
      <c r="N11" s="1"/>
      <c r="O11" s="1" t="s">
        <v>11</v>
      </c>
    </row>
    <row r="12" spans="1:15" x14ac:dyDescent="0.2">
      <c r="A12" s="1" t="s">
        <v>12</v>
      </c>
      <c r="C12" s="1"/>
      <c r="E12" s="1" t="s">
        <v>13</v>
      </c>
      <c r="F12" s="1"/>
      <c r="G12" s="1" t="s">
        <v>14</v>
      </c>
      <c r="I12" s="1" t="s">
        <v>15</v>
      </c>
      <c r="J12" s="1"/>
      <c r="K12" s="1" t="s">
        <v>16</v>
      </c>
      <c r="L12" s="13"/>
      <c r="M12" s="1" t="s">
        <v>17</v>
      </c>
      <c r="N12" s="13"/>
      <c r="O12" s="1" t="s">
        <v>10</v>
      </c>
    </row>
    <row r="13" spans="1:15" ht="14.25" x14ac:dyDescent="0.2">
      <c r="A13" s="9" t="s">
        <v>18</v>
      </c>
      <c r="C13" s="7" t="s">
        <v>19</v>
      </c>
      <c r="E13" s="9" t="s">
        <v>20</v>
      </c>
      <c r="F13" s="1"/>
      <c r="G13" s="9" t="s">
        <v>20</v>
      </c>
      <c r="I13" s="9" t="s">
        <v>20</v>
      </c>
      <c r="J13" s="1"/>
      <c r="K13" s="9" t="s">
        <v>20</v>
      </c>
      <c r="L13" s="1"/>
      <c r="M13" s="9" t="s">
        <v>21</v>
      </c>
      <c r="N13" s="1"/>
      <c r="O13" s="9" t="s">
        <v>22</v>
      </c>
    </row>
    <row r="14" spans="1:15" x14ac:dyDescent="0.2">
      <c r="E14" s="1" t="s">
        <v>23</v>
      </c>
      <c r="F14" s="1"/>
      <c r="G14" s="1" t="s">
        <v>24</v>
      </c>
      <c r="H14" s="1"/>
      <c r="I14" s="5" t="s">
        <v>25</v>
      </c>
      <c r="J14" s="1"/>
      <c r="K14" s="5" t="s">
        <v>26</v>
      </c>
      <c r="L14" s="1"/>
      <c r="M14" s="5" t="s">
        <v>27</v>
      </c>
      <c r="N14" s="5"/>
      <c r="O14" s="5" t="s">
        <v>28</v>
      </c>
    </row>
    <row r="15" spans="1:15" x14ac:dyDescent="0.2">
      <c r="E15" s="1"/>
      <c r="F15" s="1"/>
      <c r="G15" s="1"/>
      <c r="H15" s="1"/>
      <c r="I15" s="5"/>
      <c r="J15" s="1"/>
      <c r="K15" s="5"/>
      <c r="L15" s="1"/>
      <c r="M15" s="5"/>
      <c r="N15" s="5"/>
      <c r="O15" s="5"/>
    </row>
    <row r="16" spans="1:15" x14ac:dyDescent="0.2">
      <c r="C16" s="12" t="s">
        <v>29</v>
      </c>
      <c r="E16" s="1"/>
      <c r="F16" s="1"/>
      <c r="G16" s="1"/>
      <c r="H16" s="1"/>
      <c r="I16" s="1"/>
      <c r="J16" s="1"/>
      <c r="K16" s="1"/>
      <c r="L16" s="1"/>
      <c r="M16" s="5"/>
      <c r="N16" s="5"/>
      <c r="O16" s="5"/>
    </row>
    <row r="17" spans="1:15" x14ac:dyDescent="0.2">
      <c r="A17" s="1">
        <v>1</v>
      </c>
      <c r="C17" s="2" t="s">
        <v>30</v>
      </c>
      <c r="D17" s="14"/>
      <c r="E17" s="6">
        <v>6608648.1200410072</v>
      </c>
      <c r="F17" s="6"/>
      <c r="G17" s="6">
        <v>3795907.7724024663</v>
      </c>
      <c r="H17" s="6"/>
      <c r="I17" s="6">
        <v>0</v>
      </c>
      <c r="J17" s="6"/>
      <c r="K17" s="6">
        <f>E17-G17+I17</f>
        <v>2812740.3476385409</v>
      </c>
      <c r="L17" s="6"/>
      <c r="M17" s="6">
        <v>110482.82643104999</v>
      </c>
      <c r="N17" s="6"/>
      <c r="O17" s="6">
        <v>54.248492930953553</v>
      </c>
    </row>
    <row r="18" spans="1:15" x14ac:dyDescent="0.2">
      <c r="A18" s="1">
        <f>A17+1</f>
        <v>2</v>
      </c>
      <c r="C18" s="2" t="s">
        <v>31</v>
      </c>
      <c r="D18" s="14"/>
      <c r="E18" s="6">
        <v>4694528.0035678856</v>
      </c>
      <c r="F18" s="6"/>
      <c r="G18" s="6">
        <v>2727352.6434979914</v>
      </c>
      <c r="H18" s="6"/>
      <c r="I18" s="6">
        <v>0</v>
      </c>
      <c r="J18" s="6"/>
      <c r="K18" s="6">
        <f t="shared" ref="K18:K25" si="0">E18-G18+I18</f>
        <v>1967175.3600698942</v>
      </c>
      <c r="L18" s="6"/>
      <c r="M18" s="6">
        <v>77269.519034298297</v>
      </c>
      <c r="N18" s="6"/>
      <c r="O18" s="6">
        <v>37.940330576298024</v>
      </c>
    </row>
    <row r="19" spans="1:15" x14ac:dyDescent="0.2">
      <c r="A19" s="1">
        <f t="shared" ref="A19:A29" si="1">A18+1</f>
        <v>3</v>
      </c>
      <c r="C19" s="2" t="s">
        <v>32</v>
      </c>
      <c r="D19" s="14"/>
      <c r="E19" s="6">
        <v>1512644.4655421295</v>
      </c>
      <c r="F19" s="6"/>
      <c r="G19" s="6">
        <v>1214547.7823124484</v>
      </c>
      <c r="H19" s="6"/>
      <c r="I19" s="6">
        <v>0</v>
      </c>
      <c r="J19" s="6"/>
      <c r="K19" s="6">
        <f>E19-G19+I19</f>
        <v>298096.6832296811</v>
      </c>
      <c r="L19" s="6"/>
      <c r="M19" s="6">
        <v>11709.066608647277</v>
      </c>
      <c r="N19" s="6"/>
      <c r="O19" s="6">
        <v>5.7493027490087378</v>
      </c>
    </row>
    <row r="20" spans="1:15" x14ac:dyDescent="0.2">
      <c r="A20" s="1">
        <f t="shared" si="1"/>
        <v>4</v>
      </c>
      <c r="C20" s="2" t="s">
        <v>33</v>
      </c>
      <c r="D20" s="14"/>
      <c r="E20" s="6">
        <v>0</v>
      </c>
      <c r="F20" s="6"/>
      <c r="G20" s="6">
        <v>0</v>
      </c>
      <c r="H20" s="6"/>
      <c r="I20" s="6">
        <v>217919.15301944729</v>
      </c>
      <c r="J20" s="6"/>
      <c r="K20" s="6">
        <f t="shared" si="0"/>
        <v>217919.15301944729</v>
      </c>
      <c r="L20" s="6"/>
      <c r="M20" s="6">
        <v>8469.1411265547304</v>
      </c>
      <c r="N20" s="6"/>
      <c r="O20" s="6">
        <v>0</v>
      </c>
    </row>
    <row r="21" spans="1:15" x14ac:dyDescent="0.2">
      <c r="A21" s="1">
        <f t="shared" si="1"/>
        <v>5</v>
      </c>
      <c r="C21" s="2" t="s">
        <v>34</v>
      </c>
      <c r="D21" s="14"/>
      <c r="E21" s="6">
        <v>0</v>
      </c>
      <c r="F21" s="6"/>
      <c r="G21" s="6">
        <v>0</v>
      </c>
      <c r="H21" s="6"/>
      <c r="I21" s="6">
        <v>0</v>
      </c>
      <c r="J21" s="6"/>
      <c r="K21" s="6">
        <f t="shared" si="0"/>
        <v>0</v>
      </c>
      <c r="L21" s="6"/>
      <c r="M21" s="6">
        <v>0</v>
      </c>
      <c r="N21" s="6"/>
      <c r="O21" s="6">
        <v>0</v>
      </c>
    </row>
    <row r="22" spans="1:15" x14ac:dyDescent="0.2">
      <c r="A22" s="1">
        <f t="shared" si="1"/>
        <v>6</v>
      </c>
      <c r="C22" s="2" t="s">
        <v>35</v>
      </c>
      <c r="D22" s="14"/>
      <c r="E22" s="6">
        <v>0</v>
      </c>
      <c r="F22" s="6"/>
      <c r="G22" s="6">
        <v>0</v>
      </c>
      <c r="H22" s="6"/>
      <c r="I22" s="6">
        <v>0</v>
      </c>
      <c r="J22" s="6"/>
      <c r="K22" s="6">
        <f t="shared" si="0"/>
        <v>0</v>
      </c>
      <c r="L22" s="6"/>
      <c r="M22" s="6">
        <v>0</v>
      </c>
      <c r="N22" s="6"/>
      <c r="O22" s="6">
        <v>0</v>
      </c>
    </row>
    <row r="23" spans="1:15" x14ac:dyDescent="0.2">
      <c r="A23" s="1">
        <f t="shared" si="1"/>
        <v>7</v>
      </c>
      <c r="C23" s="2" t="s">
        <v>36</v>
      </c>
      <c r="E23" s="6">
        <v>0</v>
      </c>
      <c r="F23" s="6"/>
      <c r="G23" s="6">
        <v>0</v>
      </c>
      <c r="H23" s="6"/>
      <c r="I23" s="6">
        <v>0</v>
      </c>
      <c r="J23" s="6"/>
      <c r="K23" s="6">
        <f t="shared" si="0"/>
        <v>0</v>
      </c>
      <c r="L23" s="6"/>
      <c r="M23" s="6">
        <v>0</v>
      </c>
      <c r="N23" s="6"/>
      <c r="O23" s="6">
        <v>0</v>
      </c>
    </row>
    <row r="24" spans="1:15" x14ac:dyDescent="0.2">
      <c r="A24" s="1">
        <f t="shared" si="1"/>
        <v>8</v>
      </c>
      <c r="C24" s="2" t="s">
        <v>37</v>
      </c>
      <c r="E24" s="6">
        <v>0</v>
      </c>
      <c r="F24" s="6"/>
      <c r="G24" s="6">
        <v>0</v>
      </c>
      <c r="H24" s="6"/>
      <c r="I24" s="6">
        <v>0</v>
      </c>
      <c r="J24" s="6"/>
      <c r="K24" s="6">
        <f t="shared" si="0"/>
        <v>0</v>
      </c>
      <c r="L24" s="6"/>
      <c r="M24" s="6">
        <v>0</v>
      </c>
      <c r="N24" s="6"/>
      <c r="O24" s="6">
        <v>0</v>
      </c>
    </row>
    <row r="25" spans="1:15" x14ac:dyDescent="0.2">
      <c r="A25" s="1">
        <f t="shared" si="1"/>
        <v>9</v>
      </c>
      <c r="C25" s="2" t="s">
        <v>38</v>
      </c>
      <c r="E25" s="6">
        <v>0</v>
      </c>
      <c r="F25" s="6"/>
      <c r="G25" s="6">
        <v>0</v>
      </c>
      <c r="H25" s="6"/>
      <c r="I25" s="6">
        <v>0</v>
      </c>
      <c r="J25" s="6"/>
      <c r="K25" s="6">
        <f t="shared" si="0"/>
        <v>0</v>
      </c>
      <c r="L25" s="6"/>
      <c r="M25" s="6">
        <v>0</v>
      </c>
      <c r="N25" s="6"/>
      <c r="O25" s="6">
        <v>0</v>
      </c>
    </row>
    <row r="26" spans="1:15" x14ac:dyDescent="0.2">
      <c r="A26" s="1">
        <f t="shared" si="1"/>
        <v>10</v>
      </c>
      <c r="C26" s="2" t="s">
        <v>39</v>
      </c>
      <c r="E26" s="6">
        <v>220197.01394752334</v>
      </c>
      <c r="F26" s="6"/>
      <c r="G26" s="6">
        <v>196864.93052932984</v>
      </c>
      <c r="H26" s="6"/>
      <c r="I26" s="6">
        <v>0</v>
      </c>
      <c r="J26" s="6"/>
      <c r="K26" s="6">
        <v>24652.370999999999</v>
      </c>
      <c r="L26" s="36" t="s">
        <v>40</v>
      </c>
      <c r="M26" s="6">
        <v>968.33098307264436</v>
      </c>
      <c r="N26" s="6"/>
      <c r="O26" s="6">
        <v>0.47546300356075555</v>
      </c>
    </row>
    <row r="27" spans="1:15" x14ac:dyDescent="0.2">
      <c r="A27" s="1">
        <f t="shared" si="1"/>
        <v>11</v>
      </c>
      <c r="C27" s="2" t="s">
        <v>41</v>
      </c>
      <c r="E27" s="6">
        <v>0</v>
      </c>
      <c r="F27" s="6"/>
      <c r="G27" s="6">
        <v>0</v>
      </c>
      <c r="H27" s="6"/>
      <c r="I27" s="6">
        <v>0</v>
      </c>
      <c r="J27" s="6"/>
      <c r="K27" s="6">
        <f>E27-G27+I27</f>
        <v>0</v>
      </c>
      <c r="L27" s="6"/>
      <c r="M27" s="6">
        <v>0</v>
      </c>
      <c r="N27" s="6"/>
      <c r="O27" s="6">
        <v>0</v>
      </c>
    </row>
    <row r="28" spans="1:15" x14ac:dyDescent="0.2">
      <c r="A28" s="1">
        <f t="shared" si="1"/>
        <v>12</v>
      </c>
      <c r="C28" s="2" t="s">
        <v>42</v>
      </c>
      <c r="E28" s="30">
        <v>0</v>
      </c>
      <c r="F28" s="30"/>
      <c r="G28" s="6">
        <v>0</v>
      </c>
      <c r="H28" s="30"/>
      <c r="I28" s="30">
        <v>87452.405322415565</v>
      </c>
      <c r="J28" s="30"/>
      <c r="K28" s="6">
        <f>E28-G28+I28</f>
        <v>87452.405322415565</v>
      </c>
      <c r="L28" s="14"/>
      <c r="M28" s="30">
        <v>3401.3158734452686</v>
      </c>
      <c r="N28" s="30"/>
      <c r="O28" s="6">
        <v>0</v>
      </c>
    </row>
    <row r="29" spans="1:15" x14ac:dyDescent="0.2">
      <c r="A29" s="1">
        <f t="shared" si="1"/>
        <v>13</v>
      </c>
      <c r="C29" s="8" t="s">
        <v>43</v>
      </c>
      <c r="E29" s="31">
        <f>SUM(E17:E28)</f>
        <v>13036017.603098547</v>
      </c>
      <c r="F29" s="30"/>
      <c r="G29" s="31">
        <f t="shared" ref="G29:O29" si="2">SUM(G17:G28)</f>
        <v>7934673.1287422357</v>
      </c>
      <c r="H29" s="30"/>
      <c r="I29" s="31">
        <f t="shared" si="2"/>
        <v>305371.55834186287</v>
      </c>
      <c r="J29" s="30"/>
      <c r="K29" s="31">
        <f t="shared" si="2"/>
        <v>5408036.3202799791</v>
      </c>
      <c r="L29" s="30"/>
      <c r="M29" s="31">
        <f t="shared" si="2"/>
        <v>212300.2000570682</v>
      </c>
      <c r="N29" s="30"/>
      <c r="O29" s="31">
        <f t="shared" si="2"/>
        <v>98.41358925982108</v>
      </c>
    </row>
    <row r="30" spans="1:15" x14ac:dyDescent="0.2">
      <c r="E30" s="6"/>
      <c r="F30" s="6"/>
      <c r="G30" s="6"/>
      <c r="H30" s="6"/>
      <c r="I30" s="6"/>
      <c r="J30" s="6"/>
      <c r="K30" s="6"/>
      <c r="L30" s="14"/>
      <c r="O30" s="14"/>
    </row>
    <row r="31" spans="1:15" x14ac:dyDescent="0.2">
      <c r="C31" s="12" t="s">
        <v>44</v>
      </c>
      <c r="E31" s="6"/>
      <c r="F31" s="6"/>
      <c r="G31" s="6"/>
      <c r="H31" s="6"/>
      <c r="I31" s="6"/>
      <c r="J31" s="6"/>
      <c r="K31" s="6"/>
      <c r="L31" s="14"/>
      <c r="M31" s="6"/>
      <c r="N31" s="28"/>
      <c r="O31" s="32"/>
    </row>
    <row r="32" spans="1:15" x14ac:dyDescent="0.2">
      <c r="A32" s="1">
        <f>A29+1</f>
        <v>14</v>
      </c>
      <c r="C32" s="2" t="s">
        <v>45</v>
      </c>
      <c r="E32" s="6">
        <v>0</v>
      </c>
      <c r="F32" s="6"/>
      <c r="G32" s="6">
        <v>0</v>
      </c>
      <c r="H32" s="6"/>
      <c r="I32" s="6">
        <v>0</v>
      </c>
      <c r="J32" s="6"/>
      <c r="K32" s="6">
        <v>0</v>
      </c>
      <c r="L32" s="14"/>
      <c r="M32" s="6">
        <v>0</v>
      </c>
      <c r="N32" s="28"/>
      <c r="O32" s="6">
        <v>0</v>
      </c>
    </row>
    <row r="33" spans="1:15" x14ac:dyDescent="0.2">
      <c r="A33" s="1">
        <f>A32+1</f>
        <v>15</v>
      </c>
      <c r="C33" s="2" t="s">
        <v>46</v>
      </c>
      <c r="E33" s="6">
        <v>172948.58380000002</v>
      </c>
      <c r="F33" s="6"/>
      <c r="G33" s="6">
        <v>115837.92328306011</v>
      </c>
      <c r="H33" s="6"/>
      <c r="I33" s="6">
        <v>0</v>
      </c>
      <c r="J33" s="6"/>
      <c r="K33" s="6">
        <v>57110.660516939912</v>
      </c>
      <c r="L33" s="14"/>
      <c r="M33" s="6">
        <v>2243.2739840747386</v>
      </c>
      <c r="N33" s="28"/>
      <c r="O33" s="6">
        <v>1.1014764537140425</v>
      </c>
    </row>
    <row r="34" spans="1:15" x14ac:dyDescent="0.2">
      <c r="A34" s="1">
        <f>A33+1</f>
        <v>16</v>
      </c>
      <c r="C34" s="2" t="s">
        <v>47</v>
      </c>
      <c r="E34" s="6">
        <v>0</v>
      </c>
      <c r="F34" s="6"/>
      <c r="G34" s="6">
        <v>0</v>
      </c>
      <c r="H34" s="6"/>
      <c r="I34" s="6">
        <v>82037.384851586496</v>
      </c>
      <c r="J34" s="6"/>
      <c r="K34" s="6">
        <v>82037.384851586496</v>
      </c>
      <c r="L34" s="14"/>
      <c r="M34" s="6">
        <v>3206.0210000000002</v>
      </c>
      <c r="N34" s="28"/>
      <c r="O34" s="6">
        <v>0</v>
      </c>
    </row>
    <row r="35" spans="1:15" x14ac:dyDescent="0.2">
      <c r="A35" s="1">
        <f>A34+1</f>
        <v>17</v>
      </c>
      <c r="C35" s="8" t="s">
        <v>48</v>
      </c>
      <c r="D35" s="15"/>
      <c r="E35" s="31">
        <f>SUM(E32:E34)</f>
        <v>172948.58380000002</v>
      </c>
      <c r="F35" s="30"/>
      <c r="G35" s="31">
        <f t="shared" ref="G35:O35" si="3">SUM(G32:G34)</f>
        <v>115837.92328306011</v>
      </c>
      <c r="H35" s="30"/>
      <c r="I35" s="31">
        <f t="shared" si="3"/>
        <v>82037.384851586496</v>
      </c>
      <c r="J35" s="30"/>
      <c r="K35" s="31">
        <f t="shared" si="3"/>
        <v>139148.04536852642</v>
      </c>
      <c r="L35" s="30"/>
      <c r="M35" s="31">
        <f t="shared" si="3"/>
        <v>5449.2949840747387</v>
      </c>
      <c r="N35" s="30"/>
      <c r="O35" s="31">
        <f t="shared" si="3"/>
        <v>1.1014764537140425</v>
      </c>
    </row>
    <row r="36" spans="1:15" x14ac:dyDescent="0.2">
      <c r="D36" s="15"/>
      <c r="E36" s="6"/>
      <c r="F36" s="6"/>
      <c r="G36" s="6"/>
      <c r="H36" s="6"/>
      <c r="I36" s="6"/>
      <c r="J36" s="6"/>
      <c r="K36" s="6"/>
      <c r="L36" s="14"/>
      <c r="M36" s="6"/>
      <c r="N36" s="6"/>
      <c r="O36" s="6"/>
    </row>
    <row r="37" spans="1:15" ht="13.5" thickBot="1" x14ac:dyDescent="0.25">
      <c r="A37" s="1">
        <f>A35+1</f>
        <v>18</v>
      </c>
      <c r="C37" s="8" t="s">
        <v>49</v>
      </c>
      <c r="D37" s="15"/>
      <c r="E37" s="35">
        <f>E29+E35</f>
        <v>13208966.186898546</v>
      </c>
      <c r="F37" s="6"/>
      <c r="G37" s="35">
        <f t="shared" ref="G37:O37" si="4">G29+G35</f>
        <v>8050511.0520252958</v>
      </c>
      <c r="H37" s="6"/>
      <c r="I37" s="35">
        <f t="shared" si="4"/>
        <v>387408.94319344935</v>
      </c>
      <c r="J37" s="6"/>
      <c r="K37" s="35">
        <f t="shared" si="4"/>
        <v>5547184.3656485053</v>
      </c>
      <c r="L37" s="6"/>
      <c r="M37" s="35">
        <f t="shared" si="4"/>
        <v>217749.49504114295</v>
      </c>
      <c r="N37" s="6"/>
      <c r="O37" s="35">
        <f t="shared" si="4"/>
        <v>99.515065713535122</v>
      </c>
    </row>
    <row r="38" spans="1:15" ht="13.5" thickTop="1" x14ac:dyDescent="0.2">
      <c r="C38" s="4"/>
      <c r="D38" s="15"/>
      <c r="E38" s="34"/>
      <c r="F38" s="34"/>
      <c r="G38" s="34"/>
      <c r="H38" s="14"/>
      <c r="I38" s="14"/>
      <c r="J38" s="14"/>
      <c r="K38" s="14"/>
      <c r="L38" s="14"/>
      <c r="M38" s="14"/>
      <c r="N38" s="28"/>
      <c r="O38" s="6"/>
    </row>
    <row r="39" spans="1:15" x14ac:dyDescent="0.2">
      <c r="C39" s="19"/>
      <c r="D39" s="17"/>
      <c r="E39" s="17"/>
      <c r="F39" s="16"/>
      <c r="G39" s="17"/>
      <c r="H39" s="16"/>
      <c r="I39" s="17"/>
      <c r="J39" s="16"/>
      <c r="K39" s="17"/>
      <c r="L39" s="16"/>
      <c r="M39" s="15"/>
      <c r="N39" s="15"/>
      <c r="O39" s="15"/>
    </row>
    <row r="40" spans="1:15" x14ac:dyDescent="0.2">
      <c r="A40" s="12" t="s">
        <v>50</v>
      </c>
      <c r="B40" s="20"/>
      <c r="D40" s="16"/>
      <c r="E40" s="16"/>
      <c r="F40" s="16"/>
      <c r="G40" s="16"/>
      <c r="H40" s="16"/>
      <c r="I40" s="16"/>
      <c r="J40" s="16"/>
      <c r="K40" s="16"/>
      <c r="L40" s="16"/>
      <c r="M40" s="14"/>
      <c r="N40" s="14"/>
      <c r="O40" s="14"/>
    </row>
    <row r="41" spans="1:15" x14ac:dyDescent="0.2">
      <c r="A41" s="5" t="s">
        <v>51</v>
      </c>
      <c r="C41" s="29" t="s">
        <v>52</v>
      </c>
      <c r="E41" s="16"/>
      <c r="F41" s="16"/>
      <c r="G41" s="16"/>
      <c r="H41" s="16"/>
      <c r="I41" s="16"/>
      <c r="J41" s="16"/>
      <c r="K41" s="16"/>
      <c r="L41" s="16"/>
      <c r="M41" s="14"/>
      <c r="N41" s="14"/>
      <c r="O41" s="14"/>
    </row>
    <row r="42" spans="1:15" x14ac:dyDescent="0.2">
      <c r="A42" s="5" t="s">
        <v>53</v>
      </c>
      <c r="C42" s="29" t="s">
        <v>54</v>
      </c>
      <c r="E42" s="16"/>
      <c r="F42" s="16"/>
      <c r="G42" s="16"/>
      <c r="H42" s="16"/>
      <c r="I42" s="16"/>
      <c r="J42" s="16"/>
      <c r="K42" s="16"/>
      <c r="L42" s="16"/>
      <c r="M42" s="14"/>
      <c r="N42" s="14"/>
      <c r="O42" s="14"/>
    </row>
    <row r="43" spans="1:15" x14ac:dyDescent="0.2">
      <c r="A43" s="5" t="s">
        <v>55</v>
      </c>
      <c r="C43" s="29" t="s">
        <v>56</v>
      </c>
      <c r="E43" s="16"/>
      <c r="F43" s="16"/>
      <c r="G43" s="16"/>
      <c r="H43" s="16"/>
      <c r="I43" s="16"/>
      <c r="J43" s="16"/>
      <c r="K43" s="16"/>
      <c r="L43" s="16"/>
      <c r="M43" s="14"/>
      <c r="N43" s="14"/>
      <c r="O43" s="14"/>
    </row>
    <row r="44" spans="1:15" x14ac:dyDescent="0.2">
      <c r="A44" s="5" t="s">
        <v>40</v>
      </c>
      <c r="C44" s="29" t="s">
        <v>57</v>
      </c>
      <c r="E44" s="16"/>
      <c r="F44" s="16"/>
      <c r="G44" s="16"/>
      <c r="H44" s="16"/>
      <c r="I44" s="16"/>
      <c r="J44" s="16"/>
      <c r="K44" s="16"/>
      <c r="L44" s="16"/>
      <c r="M44" s="14"/>
      <c r="N44" s="14"/>
      <c r="O44" s="14"/>
    </row>
    <row r="45" spans="1:15" ht="14.25" x14ac:dyDescent="0.2">
      <c r="A45" s="33" t="s">
        <v>58</v>
      </c>
      <c r="C45" s="29" t="s">
        <v>59</v>
      </c>
      <c r="E45" s="16"/>
      <c r="F45" s="16"/>
      <c r="G45" s="16"/>
      <c r="H45" s="16"/>
      <c r="I45" s="16"/>
      <c r="J45" s="16"/>
      <c r="K45" s="16"/>
      <c r="L45" s="16"/>
      <c r="M45" s="14"/>
      <c r="N45" s="14"/>
      <c r="O45" s="14"/>
    </row>
    <row r="46" spans="1:15" x14ac:dyDescent="0.2">
      <c r="A46" s="33" t="s">
        <v>60</v>
      </c>
      <c r="C46" s="2" t="s">
        <v>61</v>
      </c>
      <c r="D46" s="16"/>
      <c r="E46" s="16"/>
      <c r="F46" s="16"/>
      <c r="G46" s="16"/>
      <c r="H46" s="16"/>
      <c r="I46" s="16"/>
      <c r="J46" s="16"/>
      <c r="K46" s="16"/>
      <c r="L46" s="16"/>
      <c r="M46" s="15"/>
      <c r="N46" s="15"/>
      <c r="O46" s="15"/>
    </row>
    <row r="47" spans="1:15" x14ac:dyDescent="0.2">
      <c r="A47" s="33" t="s">
        <v>62</v>
      </c>
      <c r="C47" s="2" t="s">
        <v>63</v>
      </c>
      <c r="D47" s="17"/>
      <c r="E47" s="17"/>
      <c r="F47" s="16"/>
      <c r="G47" s="17"/>
      <c r="H47" s="16"/>
      <c r="I47" s="17"/>
      <c r="J47" s="16"/>
      <c r="K47" s="17"/>
      <c r="L47" s="16"/>
      <c r="M47" s="15"/>
      <c r="N47" s="15"/>
      <c r="O47" s="15"/>
    </row>
    <row r="48" spans="1:15" x14ac:dyDescent="0.2">
      <c r="A48" s="33" t="s">
        <v>64</v>
      </c>
      <c r="C48" s="2" t="s">
        <v>65</v>
      </c>
      <c r="D48" s="16"/>
      <c r="E48" s="16"/>
      <c r="F48" s="16"/>
      <c r="G48" s="16"/>
      <c r="H48" s="16"/>
      <c r="I48" s="16"/>
      <c r="J48" s="16"/>
      <c r="K48" s="16"/>
      <c r="L48" s="16"/>
      <c r="M48" s="15"/>
      <c r="N48" s="15"/>
      <c r="O48" s="15"/>
    </row>
    <row r="49" spans="1:15" x14ac:dyDescent="0.2">
      <c r="A49" s="10"/>
      <c r="C49" s="19"/>
      <c r="D49" s="17"/>
      <c r="E49" s="17"/>
      <c r="F49" s="16"/>
      <c r="G49" s="17"/>
      <c r="H49" s="16"/>
      <c r="I49" s="17"/>
      <c r="J49" s="16"/>
      <c r="K49" s="17"/>
      <c r="L49" s="16"/>
      <c r="M49" s="15"/>
      <c r="N49" s="15"/>
      <c r="O49" s="15"/>
    </row>
    <row r="50" spans="1:15" x14ac:dyDescent="0.2">
      <c r="A50" s="10"/>
      <c r="C50" s="19"/>
      <c r="D50" s="17"/>
      <c r="E50" s="17"/>
      <c r="F50" s="16"/>
      <c r="G50" s="17"/>
      <c r="H50" s="16"/>
      <c r="I50" s="17"/>
      <c r="J50" s="16"/>
      <c r="K50" s="17"/>
      <c r="L50" s="16"/>
      <c r="M50" s="15"/>
      <c r="N50" s="15"/>
      <c r="O50" s="15"/>
    </row>
    <row r="51" spans="1:15" x14ac:dyDescent="0.2">
      <c r="C51" s="19"/>
      <c r="D51" s="17"/>
      <c r="E51" s="17"/>
      <c r="F51" s="16"/>
      <c r="G51" s="17"/>
      <c r="H51" s="16"/>
      <c r="I51" s="17"/>
      <c r="J51" s="16"/>
      <c r="K51" s="17"/>
      <c r="L51" s="16"/>
      <c r="M51" s="15"/>
      <c r="N51" s="15"/>
      <c r="O51" s="15"/>
    </row>
    <row r="52" spans="1:15" x14ac:dyDescent="0.2">
      <c r="C52" s="21"/>
      <c r="D52" s="17"/>
      <c r="E52" s="17"/>
      <c r="F52" s="16"/>
      <c r="G52" s="17"/>
      <c r="H52" s="16"/>
      <c r="I52" s="17"/>
      <c r="J52" s="16"/>
      <c r="K52" s="17"/>
      <c r="L52" s="16"/>
      <c r="M52" s="17"/>
      <c r="N52" s="17"/>
      <c r="O52" s="17"/>
    </row>
    <row r="53" spans="1:15" x14ac:dyDescent="0.2">
      <c r="C53" s="19"/>
      <c r="D53" s="17"/>
      <c r="E53" s="17"/>
      <c r="F53" s="16"/>
      <c r="G53" s="17"/>
      <c r="H53" s="16"/>
      <c r="I53" s="17"/>
      <c r="J53" s="16"/>
      <c r="K53" s="17"/>
      <c r="L53" s="16"/>
      <c r="M53" s="17"/>
      <c r="N53" s="17"/>
      <c r="O53" s="17"/>
    </row>
    <row r="54" spans="1:15" x14ac:dyDescent="0.2">
      <c r="C54" s="19"/>
      <c r="D54" s="17"/>
      <c r="E54" s="17"/>
      <c r="F54" s="16"/>
      <c r="G54" s="17"/>
      <c r="H54" s="16"/>
      <c r="I54" s="17"/>
      <c r="J54" s="16"/>
      <c r="K54" s="17"/>
      <c r="L54" s="16"/>
      <c r="M54" s="17"/>
      <c r="N54" s="17"/>
      <c r="O54" s="17"/>
    </row>
    <row r="55" spans="1:15" x14ac:dyDescent="0.2">
      <c r="C55" s="19"/>
      <c r="D55" s="17"/>
      <c r="E55" s="17"/>
      <c r="F55" s="16"/>
      <c r="G55" s="17"/>
      <c r="H55" s="16"/>
      <c r="I55" s="17"/>
      <c r="J55" s="16"/>
      <c r="K55" s="17"/>
      <c r="L55" s="16"/>
      <c r="M55" s="17"/>
      <c r="N55" s="17"/>
      <c r="O55" s="17"/>
    </row>
    <row r="56" spans="1:15" x14ac:dyDescent="0.2">
      <c r="C56" s="19"/>
      <c r="D56" s="17"/>
      <c r="E56" s="17"/>
      <c r="F56" s="16"/>
      <c r="G56" s="17"/>
      <c r="H56" s="16"/>
      <c r="I56" s="17"/>
      <c r="J56" s="16"/>
      <c r="K56" s="17"/>
      <c r="L56" s="16"/>
      <c r="M56" s="17"/>
      <c r="N56" s="17"/>
      <c r="O56" s="17"/>
    </row>
    <row r="57" spans="1:15" x14ac:dyDescent="0.2">
      <c r="C57" s="19"/>
      <c r="D57" s="17"/>
      <c r="E57" s="17"/>
      <c r="F57" s="16"/>
      <c r="G57" s="17"/>
      <c r="H57" s="16"/>
      <c r="I57" s="17"/>
      <c r="J57" s="16"/>
      <c r="K57" s="17"/>
      <c r="L57" s="16"/>
      <c r="M57" s="17"/>
      <c r="N57" s="17"/>
      <c r="O57" s="17"/>
    </row>
    <row r="58" spans="1:15" x14ac:dyDescent="0.2">
      <c r="C58" s="19"/>
      <c r="D58" s="17"/>
      <c r="E58" s="17"/>
      <c r="F58" s="16"/>
      <c r="G58" s="17"/>
      <c r="H58" s="16"/>
      <c r="I58" s="17"/>
      <c r="J58" s="16"/>
      <c r="K58" s="17"/>
      <c r="L58" s="16"/>
      <c r="M58" s="17"/>
      <c r="N58" s="17"/>
      <c r="O58" s="17"/>
    </row>
    <row r="59" spans="1:15" x14ac:dyDescent="0.2">
      <c r="C59" s="19"/>
      <c r="D59" s="17"/>
      <c r="E59" s="17"/>
      <c r="F59" s="16"/>
      <c r="G59" s="17"/>
      <c r="H59" s="16"/>
      <c r="I59" s="17"/>
      <c r="J59" s="16"/>
      <c r="K59" s="17"/>
      <c r="L59" s="16"/>
      <c r="M59" s="17"/>
      <c r="N59" s="17"/>
      <c r="O59" s="17"/>
    </row>
    <row r="60" spans="1:15" x14ac:dyDescent="0.2">
      <c r="C60" s="19"/>
      <c r="D60" s="17"/>
      <c r="E60" s="17"/>
      <c r="F60" s="16"/>
      <c r="G60" s="17"/>
      <c r="H60" s="16"/>
      <c r="I60" s="17"/>
      <c r="J60" s="16"/>
      <c r="K60" s="17"/>
      <c r="L60" s="16"/>
      <c r="M60" s="17"/>
      <c r="N60" s="17"/>
      <c r="O60" s="17"/>
    </row>
    <row r="61" spans="1:15" x14ac:dyDescent="0.2">
      <c r="C61" s="21"/>
      <c r="D61" s="17"/>
      <c r="E61" s="17"/>
      <c r="F61" s="16"/>
      <c r="G61" s="17"/>
      <c r="H61" s="16"/>
      <c r="I61" s="17"/>
      <c r="J61" s="16"/>
      <c r="K61" s="17"/>
      <c r="L61" s="16"/>
      <c r="M61" s="17"/>
      <c r="N61" s="17"/>
      <c r="O61" s="17"/>
    </row>
    <row r="62" spans="1:15" x14ac:dyDescent="0.2">
      <c r="C62" s="21"/>
      <c r="D62" s="17"/>
      <c r="E62" s="17"/>
      <c r="F62" s="16"/>
      <c r="G62" s="17"/>
      <c r="H62" s="16"/>
      <c r="I62" s="17"/>
      <c r="J62" s="16"/>
      <c r="K62" s="17"/>
      <c r="L62" s="16"/>
      <c r="M62" s="17"/>
      <c r="N62" s="17"/>
      <c r="O62" s="17"/>
    </row>
    <row r="63" spans="1:15" x14ac:dyDescent="0.2">
      <c r="C63" s="19"/>
      <c r="D63" s="17"/>
      <c r="E63" s="17"/>
      <c r="F63" s="16"/>
      <c r="G63" s="17"/>
      <c r="H63" s="16"/>
      <c r="I63" s="17"/>
      <c r="J63" s="16"/>
      <c r="K63" s="17"/>
      <c r="L63" s="16"/>
      <c r="M63" s="17"/>
      <c r="N63" s="17"/>
      <c r="O63" s="17"/>
    </row>
    <row r="64" spans="1:15" x14ac:dyDescent="0.2">
      <c r="C64" s="21"/>
      <c r="D64" s="17"/>
      <c r="E64" s="17"/>
      <c r="F64" s="16"/>
      <c r="G64" s="17"/>
      <c r="H64" s="16"/>
      <c r="I64" s="17"/>
      <c r="J64" s="16"/>
      <c r="K64" s="17"/>
      <c r="L64" s="16"/>
      <c r="M64" s="17"/>
      <c r="N64" s="17"/>
      <c r="O64" s="17"/>
    </row>
    <row r="65" spans="3:15" x14ac:dyDescent="0.2">
      <c r="C65" s="19"/>
      <c r="D65" s="17"/>
      <c r="E65" s="17"/>
      <c r="F65" s="16"/>
      <c r="G65" s="17"/>
      <c r="H65" s="16"/>
      <c r="I65" s="17"/>
      <c r="J65" s="16"/>
      <c r="K65" s="17"/>
      <c r="L65" s="16"/>
      <c r="M65" s="17"/>
      <c r="N65" s="17"/>
      <c r="O65" s="17"/>
    </row>
    <row r="66" spans="3:15" x14ac:dyDescent="0.2">
      <c r="C66" s="19"/>
      <c r="D66" s="17"/>
      <c r="E66" s="17"/>
      <c r="F66" s="16"/>
      <c r="G66" s="17"/>
      <c r="H66" s="16"/>
      <c r="I66" s="17"/>
      <c r="J66" s="16"/>
      <c r="K66" s="17"/>
      <c r="L66" s="16"/>
      <c r="M66" s="17"/>
      <c r="N66" s="17"/>
      <c r="O66" s="17"/>
    </row>
    <row r="67" spans="3:15" x14ac:dyDescent="0.2">
      <c r="C67" s="19"/>
      <c r="D67" s="17"/>
      <c r="E67" s="17"/>
      <c r="F67" s="16"/>
      <c r="G67" s="17"/>
      <c r="H67" s="16"/>
      <c r="I67" s="17"/>
      <c r="J67" s="16"/>
      <c r="K67" s="17"/>
      <c r="L67" s="16"/>
      <c r="M67" s="17"/>
      <c r="N67" s="17"/>
      <c r="O67" s="17"/>
    </row>
    <row r="68" spans="3:15" x14ac:dyDescent="0.2">
      <c r="C68" s="19"/>
      <c r="D68" s="17"/>
      <c r="E68" s="17"/>
      <c r="F68" s="16"/>
      <c r="G68" s="17"/>
      <c r="H68" s="16"/>
      <c r="I68" s="17"/>
      <c r="J68" s="16"/>
      <c r="K68" s="17"/>
      <c r="L68" s="16"/>
      <c r="M68" s="17"/>
      <c r="N68" s="17"/>
      <c r="O68" s="17"/>
    </row>
    <row r="69" spans="3:15" x14ac:dyDescent="0.2">
      <c r="C69" s="19"/>
      <c r="D69" s="17"/>
      <c r="E69" s="17"/>
      <c r="F69" s="16"/>
      <c r="G69" s="17"/>
      <c r="H69" s="16"/>
      <c r="I69" s="17"/>
      <c r="J69" s="16"/>
      <c r="K69" s="17"/>
      <c r="L69" s="16"/>
      <c r="M69" s="17"/>
      <c r="N69" s="17"/>
      <c r="O69" s="17"/>
    </row>
    <row r="70" spans="3:15" x14ac:dyDescent="0.2">
      <c r="C70" s="19"/>
      <c r="D70" s="17"/>
      <c r="E70" s="17"/>
      <c r="F70" s="16"/>
      <c r="G70" s="17"/>
      <c r="H70" s="16"/>
      <c r="I70" s="17"/>
      <c r="J70" s="16"/>
      <c r="K70" s="17"/>
      <c r="L70" s="16"/>
      <c r="M70" s="17"/>
      <c r="N70" s="17"/>
      <c r="O70" s="17"/>
    </row>
    <row r="71" spans="3:15" x14ac:dyDescent="0.2">
      <c r="C71" s="19"/>
      <c r="D71" s="17"/>
      <c r="E71" s="17"/>
      <c r="F71" s="16"/>
      <c r="G71" s="17"/>
      <c r="H71" s="16"/>
      <c r="I71" s="17"/>
      <c r="J71" s="16"/>
      <c r="K71" s="17"/>
      <c r="L71" s="16"/>
      <c r="M71" s="17"/>
      <c r="N71" s="17"/>
      <c r="O71" s="17"/>
    </row>
    <row r="72" spans="3:15" x14ac:dyDescent="0.2">
      <c r="C72" s="19"/>
      <c r="D72" s="17"/>
      <c r="E72" s="17"/>
      <c r="F72" s="16"/>
      <c r="G72" s="17"/>
      <c r="H72" s="16"/>
      <c r="I72" s="17"/>
      <c r="J72" s="16"/>
      <c r="K72" s="17"/>
      <c r="L72" s="16"/>
      <c r="M72" s="17"/>
      <c r="N72" s="17"/>
      <c r="O72" s="17"/>
    </row>
    <row r="73" spans="3:15" x14ac:dyDescent="0.2">
      <c r="C73" s="19"/>
      <c r="D73" s="17"/>
      <c r="E73" s="17"/>
      <c r="F73" s="16"/>
      <c r="G73" s="17"/>
      <c r="H73" s="16"/>
      <c r="I73" s="17"/>
      <c r="J73" s="16"/>
      <c r="K73" s="17"/>
      <c r="L73" s="16"/>
      <c r="M73" s="17"/>
      <c r="N73" s="17"/>
      <c r="O73" s="17"/>
    </row>
    <row r="74" spans="3:15" x14ac:dyDescent="0.2">
      <c r="C74" s="19"/>
      <c r="D74" s="17"/>
      <c r="E74" s="17"/>
      <c r="F74" s="16"/>
      <c r="G74" s="17"/>
      <c r="H74" s="16"/>
      <c r="I74" s="17"/>
      <c r="J74" s="16"/>
      <c r="K74" s="17"/>
      <c r="L74" s="16"/>
      <c r="M74" s="17"/>
      <c r="N74" s="17"/>
      <c r="O74" s="17"/>
    </row>
    <row r="75" spans="3:15" x14ac:dyDescent="0.2">
      <c r="C75" s="19"/>
      <c r="D75" s="17"/>
      <c r="E75" s="17"/>
      <c r="F75" s="16"/>
      <c r="G75" s="17"/>
      <c r="H75" s="16"/>
      <c r="I75" s="17"/>
      <c r="J75" s="16"/>
      <c r="K75" s="17"/>
      <c r="L75" s="16"/>
      <c r="M75" s="17"/>
      <c r="N75" s="17"/>
      <c r="O75" s="17"/>
    </row>
    <row r="76" spans="3:15" x14ac:dyDescent="0.2">
      <c r="C76" s="19"/>
      <c r="D76" s="17"/>
      <c r="E76" s="17"/>
      <c r="F76" s="16"/>
      <c r="G76" s="17"/>
      <c r="H76" s="16"/>
      <c r="I76" s="17"/>
      <c r="J76" s="16"/>
      <c r="K76" s="17"/>
      <c r="L76" s="16"/>
      <c r="M76" s="17"/>
      <c r="N76" s="17"/>
      <c r="O76" s="17"/>
    </row>
    <row r="77" spans="3:15" x14ac:dyDescent="0.2">
      <c r="C77" s="22"/>
      <c r="D77" s="17"/>
      <c r="E77" s="17"/>
      <c r="F77" s="16"/>
      <c r="G77" s="17"/>
      <c r="H77" s="16"/>
      <c r="I77" s="17"/>
      <c r="J77" s="16"/>
      <c r="K77" s="17"/>
      <c r="L77" s="16"/>
      <c r="M77" s="17"/>
      <c r="N77" s="17"/>
      <c r="O77" s="17"/>
    </row>
    <row r="78" spans="3:15" x14ac:dyDescent="0.2">
      <c r="C78" s="22"/>
      <c r="D78" s="17"/>
      <c r="E78" s="17"/>
      <c r="F78" s="16"/>
      <c r="G78" s="17"/>
      <c r="H78" s="16"/>
      <c r="I78" s="17"/>
      <c r="J78" s="16"/>
      <c r="K78" s="17"/>
      <c r="L78" s="16"/>
      <c r="M78" s="17"/>
      <c r="N78" s="17"/>
      <c r="O78" s="17"/>
    </row>
    <row r="79" spans="3:15" x14ac:dyDescent="0.2">
      <c r="C79" s="22"/>
      <c r="D79" s="17"/>
      <c r="E79" s="17"/>
      <c r="F79" s="16"/>
      <c r="G79" s="17"/>
      <c r="H79" s="16"/>
      <c r="I79" s="17"/>
      <c r="J79" s="16"/>
      <c r="K79" s="17"/>
      <c r="L79" s="16"/>
      <c r="M79" s="17"/>
      <c r="N79" s="17"/>
      <c r="O79" s="17"/>
    </row>
    <row r="80" spans="3:15" x14ac:dyDescent="0.2">
      <c r="C80" s="22"/>
      <c r="D80" s="17"/>
      <c r="E80" s="17"/>
      <c r="F80" s="16"/>
      <c r="G80" s="17"/>
      <c r="H80" s="16"/>
      <c r="I80" s="17"/>
      <c r="J80" s="16"/>
      <c r="K80" s="17"/>
      <c r="L80" s="16"/>
      <c r="M80" s="17"/>
      <c r="N80" s="17"/>
      <c r="O80" s="17"/>
    </row>
    <row r="81" spans="2:15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x14ac:dyDescent="0.2">
      <c r="C82" s="23"/>
      <c r="D82" s="23"/>
      <c r="E82" s="23"/>
      <c r="F82" s="24"/>
      <c r="G82" s="23"/>
      <c r="H82" s="24"/>
      <c r="I82" s="23"/>
      <c r="J82" s="24"/>
      <c r="K82" s="23"/>
      <c r="L82" s="24"/>
      <c r="M82" s="23"/>
      <c r="N82" s="23"/>
      <c r="O82" s="23"/>
    </row>
    <row r="83" spans="2:15" x14ac:dyDescent="0.2">
      <c r="L83" s="25"/>
      <c r="O83" s="26"/>
    </row>
    <row r="84" spans="2:15" x14ac:dyDescent="0.2">
      <c r="L84" s="16"/>
      <c r="O84" s="17"/>
    </row>
    <row r="85" spans="2:15" x14ac:dyDescent="0.2">
      <c r="B85" s="3"/>
      <c r="L85" s="16"/>
      <c r="O85" s="17"/>
    </row>
    <row r="86" spans="2:15" x14ac:dyDescent="0.2">
      <c r="L86" s="16"/>
      <c r="O86" s="17"/>
    </row>
    <row r="87" spans="2:15" x14ac:dyDescent="0.2">
      <c r="L87" s="16"/>
      <c r="O87" s="17"/>
    </row>
    <row r="88" spans="2:15" x14ac:dyDescent="0.2">
      <c r="L88" s="16"/>
      <c r="O88" s="3"/>
    </row>
    <row r="89" spans="2:15" x14ac:dyDescent="0.2">
      <c r="L89" s="16"/>
      <c r="O89" s="17"/>
    </row>
    <row r="90" spans="2:15" x14ac:dyDescent="0.2">
      <c r="L90" s="16"/>
      <c r="O90" s="17"/>
    </row>
    <row r="91" spans="2:15" x14ac:dyDescent="0.2">
      <c r="L91" s="16"/>
      <c r="O91" s="17"/>
    </row>
    <row r="92" spans="2:15" x14ac:dyDescent="0.2">
      <c r="L92" s="16"/>
      <c r="O92" s="17"/>
    </row>
    <row r="93" spans="2:15" x14ac:dyDescent="0.2">
      <c r="L93" s="16"/>
      <c r="O93" s="17"/>
    </row>
    <row r="94" spans="2:15" x14ac:dyDescent="0.2">
      <c r="L94" s="16"/>
      <c r="O94" s="17"/>
    </row>
    <row r="95" spans="2:15" x14ac:dyDescent="0.2">
      <c r="L95" s="16"/>
      <c r="O95" s="17"/>
    </row>
    <row r="100" spans="5:14" x14ac:dyDescent="0.2">
      <c r="E100" s="27"/>
      <c r="F100" s="27"/>
      <c r="G100" s="27"/>
      <c r="K100" s="3"/>
      <c r="M100" s="3"/>
      <c r="N100" s="3"/>
    </row>
  </sheetData>
  <mergeCells count="1">
    <mergeCell ref="A6:M6"/>
  </mergeCells>
  <pageMargins left="0.7" right="0.7" top="0.75" bottom="0.75" header="0.3" footer="0.3"/>
  <pageSetup scale="59" firstPageNumber="4" orientation="portrait" r:id="rId1"/>
  <customProperties>
    <customPr name="EpmWorksheetKeyString_GUID" r:id="rId2"/>
  </customProperties>
  <ignoredErrors>
    <ignoredError sqref="A41:A42 A4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EA62-114C-401B-8EF6-43641FA1D6EF}">
  <sheetPr>
    <pageSetUpPr fitToPage="1"/>
  </sheetPr>
  <dimension ref="A1:G121"/>
  <sheetViews>
    <sheetView topLeftCell="A15" zoomScaleNormal="100" zoomScaleSheetLayoutView="100" workbookViewId="0">
      <selection activeCell="O37" sqref="O37"/>
    </sheetView>
  </sheetViews>
  <sheetFormatPr defaultColWidth="9.28515625" defaultRowHeight="12.75" x14ac:dyDescent="0.2"/>
  <cols>
    <col min="1" max="1" width="5.28515625" style="1" customWidth="1"/>
    <col min="2" max="2" width="1.7109375" style="2" customWidth="1"/>
    <col min="3" max="3" width="30.7109375" style="2" customWidth="1"/>
    <col min="4" max="4" width="5.7109375" style="2" customWidth="1"/>
    <col min="5" max="5" width="1.7109375" style="2" customWidth="1"/>
    <col min="6" max="6" width="13.7109375" style="2" customWidth="1"/>
    <col min="7" max="7" width="2.5703125" style="2" customWidth="1"/>
    <col min="8" max="16384" width="9.28515625" style="2"/>
  </cols>
  <sheetData>
    <row r="1" spans="1:7" x14ac:dyDescent="0.2">
      <c r="F1" s="11"/>
    </row>
    <row r="2" spans="1:7" x14ac:dyDescent="0.2">
      <c r="F2" s="11"/>
    </row>
    <row r="3" spans="1:7" x14ac:dyDescent="0.2">
      <c r="F3" s="11"/>
    </row>
    <row r="4" spans="1:7" x14ac:dyDescent="0.2">
      <c r="F4" s="11"/>
    </row>
    <row r="6" spans="1:7" ht="15" customHeight="1" x14ac:dyDescent="0.2">
      <c r="A6" s="120" t="s">
        <v>236</v>
      </c>
      <c r="B6" s="120"/>
      <c r="C6" s="120"/>
      <c r="D6" s="120"/>
      <c r="E6" s="120"/>
      <c r="F6" s="120"/>
      <c r="G6" s="12"/>
    </row>
    <row r="7" spans="1:7" x14ac:dyDescent="0.2">
      <c r="C7" s="37"/>
      <c r="D7" s="37"/>
      <c r="E7" s="37"/>
      <c r="F7" s="37"/>
      <c r="G7" s="37"/>
    </row>
    <row r="8" spans="1:7" x14ac:dyDescent="0.2">
      <c r="C8" s="12"/>
      <c r="D8" s="12"/>
      <c r="E8" s="12"/>
      <c r="F8" s="1" t="s">
        <v>237</v>
      </c>
      <c r="G8" s="12"/>
    </row>
    <row r="9" spans="1:7" x14ac:dyDescent="0.2">
      <c r="A9" s="1" t="s">
        <v>12</v>
      </c>
      <c r="C9" s="1"/>
      <c r="F9" s="1" t="s">
        <v>192</v>
      </c>
    </row>
    <row r="10" spans="1:7" ht="13.15" customHeight="1" x14ac:dyDescent="0.2">
      <c r="A10" s="9" t="s">
        <v>18</v>
      </c>
      <c r="C10" s="7" t="s">
        <v>238</v>
      </c>
      <c r="D10" s="9"/>
      <c r="F10" s="119" t="s">
        <v>193</v>
      </c>
    </row>
    <row r="11" spans="1:7" x14ac:dyDescent="0.2">
      <c r="F11" s="1" t="s">
        <v>23</v>
      </c>
      <c r="G11" s="1"/>
    </row>
    <row r="12" spans="1:7" x14ac:dyDescent="0.2">
      <c r="C12" s="61"/>
      <c r="F12" s="38"/>
    </row>
    <row r="13" spans="1:7" x14ac:dyDescent="0.2">
      <c r="C13" s="12" t="s">
        <v>29</v>
      </c>
      <c r="F13" s="38"/>
    </row>
    <row r="14" spans="1:7" x14ac:dyDescent="0.2">
      <c r="A14" s="1">
        <f>1</f>
        <v>1</v>
      </c>
      <c r="C14" s="62" t="s">
        <v>93</v>
      </c>
      <c r="F14" s="38">
        <v>82678.249744114641</v>
      </c>
    </row>
    <row r="15" spans="1:7" x14ac:dyDescent="0.2">
      <c r="A15" s="1">
        <f>A14+1</f>
        <v>2</v>
      </c>
      <c r="C15" s="62" t="s">
        <v>94</v>
      </c>
      <c r="F15" s="38">
        <v>10280.27123848516</v>
      </c>
    </row>
    <row r="16" spans="1:7" x14ac:dyDescent="0.2">
      <c r="A16" s="1">
        <f>A15+1</f>
        <v>3</v>
      </c>
      <c r="C16" s="62" t="s">
        <v>95</v>
      </c>
      <c r="F16" s="38">
        <v>48171.346107688369</v>
      </c>
    </row>
    <row r="17" spans="1:7" x14ac:dyDescent="0.2">
      <c r="A17" s="1">
        <f>A16+1</f>
        <v>4</v>
      </c>
      <c r="C17" s="50" t="s">
        <v>43</v>
      </c>
      <c r="F17" s="18">
        <f>SUM(F14:F16)</f>
        <v>141129.86709028817</v>
      </c>
    </row>
    <row r="18" spans="1:7" x14ac:dyDescent="0.2">
      <c r="D18" s="63"/>
      <c r="E18" s="16"/>
      <c r="F18" s="38"/>
      <c r="G18" s="3"/>
    </row>
    <row r="19" spans="1:7" x14ac:dyDescent="0.2">
      <c r="C19" s="12" t="s">
        <v>239</v>
      </c>
      <c r="D19" s="63"/>
      <c r="E19" s="16"/>
      <c r="F19" s="38"/>
      <c r="G19" s="3"/>
    </row>
    <row r="20" spans="1:7" x14ac:dyDescent="0.2">
      <c r="A20" s="1">
        <f>A17+1</f>
        <v>5</v>
      </c>
      <c r="C20" s="62" t="s">
        <v>240</v>
      </c>
      <c r="D20" s="63"/>
      <c r="E20" s="16"/>
      <c r="F20" s="38">
        <v>1266.6325486182191</v>
      </c>
      <c r="G20" s="3"/>
    </row>
    <row r="21" spans="1:7" x14ac:dyDescent="0.2">
      <c r="A21" s="1">
        <f>A20+1</f>
        <v>6</v>
      </c>
      <c r="C21" s="62" t="s">
        <v>241</v>
      </c>
      <c r="D21" s="63"/>
      <c r="E21" s="16"/>
      <c r="F21" s="38">
        <v>48382.75332650973</v>
      </c>
      <c r="G21" s="38"/>
    </row>
    <row r="22" spans="1:7" x14ac:dyDescent="0.2">
      <c r="A22" s="1">
        <f t="shared" ref="A22" si="0">A21+1</f>
        <v>7</v>
      </c>
      <c r="C22" s="62" t="s">
        <v>242</v>
      </c>
      <c r="D22" s="63"/>
      <c r="E22" s="16"/>
      <c r="F22" s="38">
        <v>849.41146366427847</v>
      </c>
      <c r="G22" s="3"/>
    </row>
    <row r="23" spans="1:7" x14ac:dyDescent="0.2">
      <c r="A23" s="1">
        <f>A22+1</f>
        <v>8</v>
      </c>
      <c r="C23" s="62" t="s">
        <v>243</v>
      </c>
      <c r="D23" s="63"/>
      <c r="E23" s="16"/>
      <c r="F23" s="38">
        <v>226.79119754350052</v>
      </c>
      <c r="G23" s="3"/>
    </row>
    <row r="24" spans="1:7" x14ac:dyDescent="0.2">
      <c r="A24" s="1">
        <f>A23+1</f>
        <v>9</v>
      </c>
      <c r="C24" s="50" t="s">
        <v>244</v>
      </c>
      <c r="D24" s="63"/>
      <c r="E24" s="16"/>
      <c r="F24" s="18">
        <f>SUM(F20:F23)</f>
        <v>50725.588536335723</v>
      </c>
      <c r="G24" s="3"/>
    </row>
    <row r="25" spans="1:7" x14ac:dyDescent="0.2">
      <c r="C25" s="50"/>
      <c r="D25" s="63"/>
      <c r="E25" s="16"/>
      <c r="F25" s="38"/>
      <c r="G25" s="3"/>
    </row>
    <row r="26" spans="1:7" x14ac:dyDescent="0.2">
      <c r="C26" s="12" t="s">
        <v>245</v>
      </c>
      <c r="D26" s="63"/>
      <c r="E26" s="16"/>
      <c r="F26" s="38"/>
      <c r="G26" s="3"/>
    </row>
    <row r="27" spans="1:7" x14ac:dyDescent="0.2">
      <c r="A27" s="1">
        <f>A24+1</f>
        <v>10</v>
      </c>
      <c r="C27" s="62" t="s">
        <v>246</v>
      </c>
      <c r="D27" s="16"/>
      <c r="E27" s="16"/>
      <c r="F27" s="38">
        <v>1620.4964176049132</v>
      </c>
      <c r="G27" s="17"/>
    </row>
    <row r="28" spans="1:7" x14ac:dyDescent="0.2">
      <c r="A28" s="1">
        <f>A27+1</f>
        <v>11</v>
      </c>
      <c r="C28" s="64" t="s">
        <v>247</v>
      </c>
      <c r="D28" s="16"/>
      <c r="E28" s="16"/>
      <c r="F28" s="38">
        <v>28190.992835209829</v>
      </c>
      <c r="G28" s="17"/>
    </row>
    <row r="29" spans="1:7" x14ac:dyDescent="0.2">
      <c r="A29" s="1">
        <f t="shared" ref="A29" si="1">A28+1</f>
        <v>12</v>
      </c>
      <c r="C29" s="65" t="s">
        <v>248</v>
      </c>
      <c r="D29" s="16"/>
      <c r="E29" s="16"/>
      <c r="F29" s="66">
        <f>SUM(F27:F28)</f>
        <v>29811.489252814743</v>
      </c>
      <c r="G29" s="1"/>
    </row>
    <row r="30" spans="1:7" x14ac:dyDescent="0.2">
      <c r="C30" s="65"/>
      <c r="D30" s="16"/>
      <c r="E30" s="16"/>
      <c r="F30" s="59"/>
      <c r="G30" s="1"/>
    </row>
    <row r="31" spans="1:7" x14ac:dyDescent="0.2">
      <c r="A31" s="1">
        <f>A29+1</f>
        <v>13</v>
      </c>
      <c r="C31" s="65" t="s">
        <v>249</v>
      </c>
      <c r="D31" s="16"/>
      <c r="E31" s="16"/>
      <c r="F31" s="67">
        <f>F24+F29</f>
        <v>80537.077789150469</v>
      </c>
      <c r="G31" s="1"/>
    </row>
    <row r="32" spans="1:7" x14ac:dyDescent="0.2">
      <c r="C32" s="65"/>
      <c r="D32" s="16"/>
      <c r="E32" s="16"/>
      <c r="F32" s="38"/>
    </row>
    <row r="33" spans="1:7" ht="13.5" thickBot="1" x14ac:dyDescent="0.25">
      <c r="A33" s="1">
        <f>A31+1</f>
        <v>14</v>
      </c>
      <c r="C33" s="65" t="s">
        <v>250</v>
      </c>
      <c r="D33" s="16"/>
      <c r="E33" s="16"/>
      <c r="F33" s="35">
        <f>F17+F31</f>
        <v>221666.94487943864</v>
      </c>
      <c r="G33" s="68" t="s">
        <v>51</v>
      </c>
    </row>
    <row r="34" spans="1:7" ht="13.5" thickTop="1" x14ac:dyDescent="0.2">
      <c r="C34" s="65"/>
      <c r="D34" s="16"/>
      <c r="E34" s="16"/>
      <c r="F34" s="16"/>
    </row>
    <row r="35" spans="1:7" x14ac:dyDescent="0.2">
      <c r="C35" s="65"/>
      <c r="D35" s="16"/>
      <c r="E35" s="16"/>
      <c r="F35" s="16"/>
    </row>
    <row r="36" spans="1:7" x14ac:dyDescent="0.2">
      <c r="A36" s="12" t="s">
        <v>151</v>
      </c>
      <c r="C36" s="65"/>
      <c r="D36" s="16"/>
      <c r="E36" s="16"/>
      <c r="F36" s="16"/>
    </row>
    <row r="37" spans="1:7" x14ac:dyDescent="0.2">
      <c r="A37" s="5" t="s">
        <v>51</v>
      </c>
      <c r="C37" s="2" t="s">
        <v>251</v>
      </c>
      <c r="D37" s="16"/>
      <c r="E37" s="16"/>
      <c r="F37" s="16"/>
    </row>
    <row r="38" spans="1:7" x14ac:dyDescent="0.2">
      <c r="C38" s="2" t="s">
        <v>252</v>
      </c>
      <c r="D38" s="16"/>
      <c r="E38" s="16"/>
      <c r="F38" s="16"/>
    </row>
    <row r="39" spans="1:7" x14ac:dyDescent="0.2">
      <c r="C39" s="22"/>
      <c r="D39" s="17"/>
      <c r="E39" s="17"/>
      <c r="F39" s="16"/>
    </row>
    <row r="40" spans="1:7" x14ac:dyDescent="0.2">
      <c r="C40" s="22"/>
      <c r="D40" s="17"/>
      <c r="E40" s="17"/>
      <c r="F40" s="16"/>
    </row>
    <row r="41" spans="1:7" x14ac:dyDescent="0.2">
      <c r="C41" s="22"/>
      <c r="D41" s="17"/>
      <c r="E41" s="17"/>
      <c r="F41" s="16"/>
    </row>
    <row r="42" spans="1:7" x14ac:dyDescent="0.2">
      <c r="C42" s="22"/>
      <c r="D42" s="17"/>
      <c r="E42" s="17"/>
      <c r="F42" s="16"/>
    </row>
    <row r="43" spans="1:7" x14ac:dyDescent="0.2">
      <c r="C43" s="22"/>
      <c r="D43" s="17"/>
      <c r="E43" s="17"/>
      <c r="F43" s="16"/>
    </row>
    <row r="44" spans="1:7" x14ac:dyDescent="0.2">
      <c r="C44" s="22"/>
      <c r="D44" s="17"/>
      <c r="E44" s="17"/>
      <c r="F44" s="16"/>
    </row>
    <row r="45" spans="1:7" x14ac:dyDescent="0.2">
      <c r="C45" s="22"/>
      <c r="D45" s="17"/>
      <c r="E45" s="17"/>
      <c r="F45" s="17"/>
    </row>
    <row r="46" spans="1:7" x14ac:dyDescent="0.2">
      <c r="C46" s="22"/>
      <c r="D46" s="17"/>
      <c r="E46" s="17"/>
      <c r="F46" s="17"/>
    </row>
    <row r="47" spans="1:7" x14ac:dyDescent="0.2">
      <c r="C47" s="22"/>
      <c r="D47" s="17"/>
      <c r="E47" s="17"/>
      <c r="F47" s="17"/>
    </row>
    <row r="48" spans="1:7" x14ac:dyDescent="0.2">
      <c r="C48" s="22"/>
      <c r="D48" s="17"/>
      <c r="E48" s="17"/>
      <c r="F48" s="17"/>
    </row>
    <row r="49" spans="3:7" x14ac:dyDescent="0.2">
      <c r="C49" s="22"/>
      <c r="D49" s="17"/>
      <c r="E49" s="17"/>
      <c r="F49" s="17"/>
    </row>
    <row r="50" spans="3:7" x14ac:dyDescent="0.2">
      <c r="C50" s="22"/>
      <c r="D50" s="17"/>
      <c r="E50" s="17"/>
      <c r="F50" s="17"/>
    </row>
    <row r="51" spans="3:7" x14ac:dyDescent="0.2">
      <c r="C51" s="22"/>
      <c r="D51" s="17"/>
      <c r="E51" s="17"/>
      <c r="F51" s="17"/>
    </row>
    <row r="52" spans="3:7" x14ac:dyDescent="0.2">
      <c r="C52" s="22"/>
      <c r="D52" s="17"/>
      <c r="E52" s="17"/>
      <c r="F52" s="17"/>
    </row>
    <row r="53" spans="3:7" x14ac:dyDescent="0.2">
      <c r="C53" s="22"/>
      <c r="D53" s="17"/>
      <c r="E53" s="17"/>
      <c r="F53" s="17"/>
    </row>
    <row r="54" spans="3:7" x14ac:dyDescent="0.2">
      <c r="C54" s="69"/>
      <c r="D54" s="17"/>
      <c r="E54" s="17"/>
      <c r="F54" s="17"/>
    </row>
    <row r="55" spans="3:7" x14ac:dyDescent="0.2">
      <c r="C55" s="19"/>
      <c r="D55" s="17"/>
      <c r="E55" s="17"/>
      <c r="F55" s="17"/>
    </row>
    <row r="56" spans="3:7" x14ac:dyDescent="0.2">
      <c r="C56" s="19"/>
      <c r="D56" s="17"/>
      <c r="E56" s="17"/>
      <c r="F56" s="17"/>
      <c r="G56" s="17"/>
    </row>
    <row r="57" spans="3:7" x14ac:dyDescent="0.2">
      <c r="C57" s="19"/>
      <c r="D57" s="17"/>
      <c r="E57" s="17"/>
      <c r="F57" s="17"/>
      <c r="G57" s="17"/>
    </row>
    <row r="58" spans="3:7" x14ac:dyDescent="0.2">
      <c r="C58" s="19"/>
      <c r="D58" s="17"/>
      <c r="E58" s="17"/>
      <c r="F58" s="17"/>
      <c r="G58" s="17"/>
    </row>
    <row r="59" spans="3:7" x14ac:dyDescent="0.2">
      <c r="C59" s="19"/>
      <c r="D59" s="17"/>
      <c r="E59" s="17"/>
      <c r="F59" s="17"/>
      <c r="G59" s="17"/>
    </row>
    <row r="60" spans="3:7" x14ac:dyDescent="0.2">
      <c r="C60" s="69"/>
      <c r="D60" s="17"/>
      <c r="E60" s="17"/>
      <c r="F60" s="17"/>
      <c r="G60" s="17"/>
    </row>
    <row r="61" spans="3:7" x14ac:dyDescent="0.2">
      <c r="C61" s="19"/>
      <c r="D61" s="17"/>
      <c r="E61" s="17"/>
      <c r="F61" s="17"/>
      <c r="G61" s="17"/>
    </row>
    <row r="62" spans="3:7" x14ac:dyDescent="0.2">
      <c r="C62" s="19"/>
      <c r="D62" s="17"/>
      <c r="E62" s="17"/>
      <c r="F62" s="17"/>
      <c r="G62" s="17"/>
    </row>
    <row r="63" spans="3:7" x14ac:dyDescent="0.2">
      <c r="C63" s="19"/>
      <c r="D63" s="17"/>
      <c r="E63" s="17"/>
      <c r="F63" s="17"/>
      <c r="G63" s="17"/>
    </row>
    <row r="64" spans="3:7" x14ac:dyDescent="0.2">
      <c r="C64" s="22"/>
      <c r="D64" s="17"/>
      <c r="E64" s="17"/>
      <c r="F64" s="17"/>
      <c r="G64" s="17"/>
    </row>
    <row r="65" spans="3:7" x14ac:dyDescent="0.2">
      <c r="C65" s="22"/>
      <c r="D65" s="17"/>
      <c r="E65" s="17"/>
      <c r="F65" s="17"/>
      <c r="G65" s="17"/>
    </row>
    <row r="66" spans="3:7" x14ac:dyDescent="0.2">
      <c r="C66" s="22"/>
      <c r="D66" s="17"/>
      <c r="E66" s="17"/>
      <c r="F66" s="17"/>
      <c r="G66" s="17"/>
    </row>
    <row r="67" spans="3:7" x14ac:dyDescent="0.2">
      <c r="C67" s="22"/>
      <c r="D67" s="17"/>
      <c r="E67" s="17"/>
      <c r="F67" s="17"/>
      <c r="G67" s="17"/>
    </row>
    <row r="68" spans="3:7" x14ac:dyDescent="0.2">
      <c r="C68" s="22"/>
      <c r="D68" s="17"/>
      <c r="E68" s="17"/>
      <c r="F68" s="17"/>
      <c r="G68" s="17"/>
    </row>
    <row r="69" spans="3:7" x14ac:dyDescent="0.2">
      <c r="C69" s="22"/>
      <c r="D69" s="17"/>
      <c r="E69" s="17"/>
      <c r="F69" s="17"/>
      <c r="G69" s="17"/>
    </row>
    <row r="70" spans="3:7" x14ac:dyDescent="0.2">
      <c r="C70" s="22"/>
      <c r="D70" s="17"/>
      <c r="E70" s="17"/>
      <c r="F70" s="17"/>
      <c r="G70" s="17"/>
    </row>
    <row r="71" spans="3:7" x14ac:dyDescent="0.2">
      <c r="C71" s="22"/>
      <c r="D71" s="17"/>
      <c r="E71" s="17"/>
      <c r="F71" s="17"/>
      <c r="G71" s="17"/>
    </row>
    <row r="72" spans="3:7" x14ac:dyDescent="0.2">
      <c r="C72" s="22"/>
      <c r="D72" s="17"/>
      <c r="E72" s="17"/>
      <c r="F72" s="17"/>
      <c r="G72" s="17"/>
    </row>
    <row r="73" spans="3:7" x14ac:dyDescent="0.2">
      <c r="C73" s="70"/>
      <c r="D73" s="17"/>
      <c r="E73" s="17"/>
      <c r="F73" s="17"/>
      <c r="G73" s="17"/>
    </row>
    <row r="74" spans="3:7" x14ac:dyDescent="0.2">
      <c r="C74" s="22"/>
      <c r="D74" s="17"/>
      <c r="E74" s="17"/>
      <c r="F74" s="17"/>
      <c r="G74" s="17"/>
    </row>
    <row r="75" spans="3:7" x14ac:dyDescent="0.2">
      <c r="C75" s="22"/>
      <c r="D75" s="17"/>
      <c r="E75" s="17"/>
      <c r="F75" s="17"/>
      <c r="G75" s="17"/>
    </row>
    <row r="76" spans="3:7" x14ac:dyDescent="0.2">
      <c r="C76" s="22"/>
      <c r="D76" s="17"/>
      <c r="E76" s="17"/>
      <c r="F76" s="17"/>
      <c r="G76" s="17"/>
    </row>
    <row r="77" spans="3:7" x14ac:dyDescent="0.2">
      <c r="C77" s="22"/>
      <c r="D77" s="17"/>
      <c r="E77" s="17"/>
      <c r="F77" s="17"/>
      <c r="G77" s="17"/>
    </row>
    <row r="78" spans="3:7" x14ac:dyDescent="0.2">
      <c r="C78" s="70"/>
      <c r="D78" s="17"/>
      <c r="E78" s="17"/>
      <c r="F78" s="17"/>
      <c r="G78" s="17"/>
    </row>
    <row r="79" spans="3:7" x14ac:dyDescent="0.2">
      <c r="C79" s="22"/>
      <c r="D79" s="17"/>
      <c r="E79" s="17"/>
      <c r="F79" s="17"/>
      <c r="G79" s="17"/>
    </row>
    <row r="80" spans="3:7" x14ac:dyDescent="0.2">
      <c r="C80" s="22"/>
      <c r="D80" s="17"/>
      <c r="E80" s="17"/>
      <c r="F80" s="17"/>
      <c r="G80" s="17"/>
    </row>
    <row r="81" spans="3:7" x14ac:dyDescent="0.2">
      <c r="C81" s="22"/>
      <c r="D81" s="17"/>
      <c r="E81" s="17"/>
      <c r="F81" s="17"/>
      <c r="G81" s="17"/>
    </row>
    <row r="82" spans="3:7" x14ac:dyDescent="0.2">
      <c r="C82" s="22"/>
      <c r="D82" s="17"/>
      <c r="E82" s="17"/>
      <c r="F82" s="17"/>
      <c r="G82" s="17"/>
    </row>
    <row r="83" spans="3:7" x14ac:dyDescent="0.2">
      <c r="C83" s="22"/>
      <c r="D83" s="17"/>
      <c r="E83" s="17"/>
      <c r="F83" s="17"/>
      <c r="G83" s="17"/>
    </row>
    <row r="84" spans="3:7" x14ac:dyDescent="0.2">
      <c r="C84" s="22"/>
      <c r="D84" s="17"/>
      <c r="E84" s="17"/>
      <c r="F84" s="17"/>
      <c r="G84" s="17"/>
    </row>
    <row r="85" spans="3:7" x14ac:dyDescent="0.2">
      <c r="C85" s="22"/>
      <c r="D85" s="17"/>
      <c r="E85" s="17"/>
      <c r="F85" s="17"/>
      <c r="G85" s="17"/>
    </row>
    <row r="86" spans="3:7" x14ac:dyDescent="0.2">
      <c r="C86" s="22"/>
      <c r="D86" s="17"/>
      <c r="E86" s="17"/>
      <c r="F86" s="17"/>
      <c r="G86" s="17"/>
    </row>
    <row r="87" spans="3:7" x14ac:dyDescent="0.2">
      <c r="C87" s="70"/>
      <c r="D87" s="17"/>
      <c r="E87" s="17"/>
      <c r="F87" s="17"/>
      <c r="G87" s="17"/>
    </row>
    <row r="88" spans="3:7" x14ac:dyDescent="0.2">
      <c r="C88" s="70"/>
      <c r="D88" s="17"/>
      <c r="E88" s="17"/>
      <c r="F88" s="17"/>
      <c r="G88" s="17"/>
    </row>
    <row r="89" spans="3:7" x14ac:dyDescent="0.2">
      <c r="C89" s="22"/>
      <c r="D89" s="17"/>
      <c r="E89" s="17"/>
      <c r="F89" s="17"/>
      <c r="G89" s="17"/>
    </row>
    <row r="90" spans="3:7" x14ac:dyDescent="0.2">
      <c r="C90" s="70"/>
      <c r="D90" s="17"/>
      <c r="E90" s="17"/>
      <c r="F90" s="17"/>
      <c r="G90" s="17"/>
    </row>
    <row r="91" spans="3:7" x14ac:dyDescent="0.2">
      <c r="C91" s="22"/>
      <c r="D91" s="17"/>
      <c r="E91" s="17"/>
      <c r="F91" s="17"/>
      <c r="G91" s="17"/>
    </row>
    <row r="92" spans="3:7" x14ac:dyDescent="0.2">
      <c r="C92" s="22"/>
      <c r="D92" s="17"/>
      <c r="E92" s="17"/>
      <c r="F92" s="17"/>
      <c r="G92" s="17"/>
    </row>
    <row r="93" spans="3:7" x14ac:dyDescent="0.2">
      <c r="C93" s="22"/>
      <c r="D93" s="17"/>
      <c r="E93" s="17"/>
      <c r="F93" s="17"/>
      <c r="G93" s="17"/>
    </row>
    <row r="94" spans="3:7" x14ac:dyDescent="0.2">
      <c r="C94" s="22"/>
      <c r="D94" s="17"/>
      <c r="E94" s="17"/>
      <c r="F94" s="17"/>
      <c r="G94" s="17"/>
    </row>
    <row r="95" spans="3:7" x14ac:dyDescent="0.2">
      <c r="C95" s="22"/>
      <c r="D95" s="17"/>
      <c r="E95" s="17"/>
      <c r="F95" s="17"/>
      <c r="G95" s="17"/>
    </row>
    <row r="96" spans="3:7" x14ac:dyDescent="0.2">
      <c r="C96" s="22"/>
      <c r="D96" s="17"/>
      <c r="E96" s="17"/>
      <c r="F96" s="17"/>
      <c r="G96" s="17"/>
    </row>
    <row r="97" spans="2:7" x14ac:dyDescent="0.2">
      <c r="C97" s="22"/>
      <c r="D97" s="17"/>
      <c r="E97" s="17"/>
      <c r="F97" s="17"/>
      <c r="G97" s="17"/>
    </row>
    <row r="98" spans="2:7" x14ac:dyDescent="0.2">
      <c r="C98" s="22"/>
      <c r="D98" s="17"/>
      <c r="E98" s="17"/>
      <c r="F98" s="17"/>
      <c r="G98" s="17"/>
    </row>
    <row r="99" spans="2:7" x14ac:dyDescent="0.2">
      <c r="C99" s="22"/>
      <c r="D99" s="17"/>
      <c r="E99" s="17"/>
      <c r="F99" s="17"/>
      <c r="G99" s="17"/>
    </row>
    <row r="100" spans="2:7" x14ac:dyDescent="0.2">
      <c r="C100" s="22"/>
      <c r="D100" s="17"/>
      <c r="E100" s="17"/>
      <c r="F100" s="17"/>
      <c r="G100" s="17"/>
    </row>
    <row r="101" spans="2:7" x14ac:dyDescent="0.2">
      <c r="C101" s="22"/>
      <c r="D101" s="17"/>
      <c r="E101" s="17"/>
      <c r="F101" s="17"/>
      <c r="G101" s="17"/>
    </row>
    <row r="102" spans="2:7" x14ac:dyDescent="0.2">
      <c r="C102" s="22"/>
      <c r="D102" s="17"/>
      <c r="E102" s="17"/>
      <c r="F102" s="17"/>
      <c r="G102" s="17"/>
    </row>
    <row r="103" spans="2:7" x14ac:dyDescent="0.2">
      <c r="C103" s="22"/>
      <c r="D103" s="17"/>
      <c r="E103" s="17"/>
      <c r="F103" s="17"/>
      <c r="G103" s="17"/>
    </row>
    <row r="104" spans="2:7" x14ac:dyDescent="0.2">
      <c r="C104" s="22"/>
      <c r="D104" s="17"/>
      <c r="E104" s="17"/>
      <c r="F104" s="17"/>
      <c r="G104" s="17"/>
    </row>
    <row r="105" spans="2:7" x14ac:dyDescent="0.2">
      <c r="C105" s="22"/>
      <c r="D105" s="17"/>
      <c r="E105" s="17"/>
      <c r="F105" s="17"/>
      <c r="G105" s="17"/>
    </row>
    <row r="106" spans="2:7" x14ac:dyDescent="0.2">
      <c r="C106" s="22"/>
      <c r="D106" s="17"/>
      <c r="E106" s="17"/>
      <c r="F106" s="17"/>
      <c r="G106" s="17"/>
    </row>
    <row r="107" spans="2:7" x14ac:dyDescent="0.2">
      <c r="C107" s="37"/>
      <c r="D107" s="37"/>
      <c r="E107" s="37"/>
      <c r="F107" s="37"/>
      <c r="G107" s="37"/>
    </row>
    <row r="108" spans="2:7" x14ac:dyDescent="0.2">
      <c r="C108" s="26"/>
      <c r="D108" s="26"/>
      <c r="E108" s="26"/>
      <c r="F108" s="26"/>
      <c r="G108" s="26"/>
    </row>
    <row r="109" spans="2:7" x14ac:dyDescent="0.2">
      <c r="C109" s="26"/>
      <c r="D109" s="26"/>
      <c r="E109" s="26"/>
      <c r="F109" s="26"/>
      <c r="G109" s="26"/>
    </row>
    <row r="110" spans="2:7" x14ac:dyDescent="0.2">
      <c r="C110" s="17"/>
      <c r="D110" s="17"/>
      <c r="E110" s="17"/>
      <c r="F110" s="26"/>
      <c r="G110" s="26"/>
    </row>
    <row r="111" spans="2:7" x14ac:dyDescent="0.2">
      <c r="C111" s="17"/>
      <c r="D111" s="17"/>
      <c r="E111" s="17"/>
      <c r="F111" s="71"/>
      <c r="G111" s="26"/>
    </row>
    <row r="112" spans="2:7" x14ac:dyDescent="0.2">
      <c r="B112" s="3"/>
      <c r="C112" s="17"/>
      <c r="D112" s="17"/>
      <c r="E112" s="15"/>
      <c r="F112" s="71"/>
      <c r="G112" s="71"/>
    </row>
    <row r="113" spans="3:7" x14ac:dyDescent="0.2">
      <c r="C113" s="17"/>
      <c r="D113" s="17"/>
      <c r="E113" s="15"/>
      <c r="F113" s="15"/>
      <c r="G113" s="15"/>
    </row>
    <row r="114" spans="3:7" x14ac:dyDescent="0.2">
      <c r="C114" s="22"/>
      <c r="D114" s="17"/>
      <c r="E114" s="15"/>
      <c r="F114" s="15"/>
      <c r="G114" s="15"/>
    </row>
    <row r="115" spans="3:7" x14ac:dyDescent="0.2">
      <c r="C115" s="22"/>
      <c r="D115" s="17"/>
      <c r="E115" s="15"/>
      <c r="F115" s="15"/>
      <c r="G115" s="15"/>
    </row>
    <row r="116" spans="3:7" x14ac:dyDescent="0.2">
      <c r="C116" s="22"/>
      <c r="D116" s="17"/>
      <c r="E116" s="15"/>
      <c r="F116" s="15"/>
      <c r="G116" s="15"/>
    </row>
    <row r="117" spans="3:7" x14ac:dyDescent="0.2">
      <c r="C117" s="17"/>
      <c r="D117" s="17"/>
      <c r="E117" s="15"/>
      <c r="F117" s="15"/>
      <c r="G117" s="15"/>
    </row>
    <row r="118" spans="3:7" x14ac:dyDescent="0.2">
      <c r="C118" s="17"/>
      <c r="D118" s="17"/>
      <c r="E118" s="15"/>
      <c r="F118" s="15"/>
      <c r="G118" s="15"/>
    </row>
    <row r="119" spans="3:7" x14ac:dyDescent="0.2">
      <c r="C119" s="17"/>
      <c r="D119" s="17"/>
      <c r="E119" s="15"/>
      <c r="F119" s="15"/>
      <c r="G119" s="15"/>
    </row>
    <row r="120" spans="3:7" x14ac:dyDescent="0.2">
      <c r="C120" s="17"/>
      <c r="D120" s="17"/>
      <c r="E120" s="15"/>
      <c r="F120" s="15"/>
      <c r="G120" s="15"/>
    </row>
    <row r="121" spans="3:7" x14ac:dyDescent="0.2">
      <c r="C121" s="17"/>
      <c r="D121" s="17"/>
      <c r="E121" s="17"/>
      <c r="F121" s="17"/>
      <c r="G121" s="17"/>
    </row>
  </sheetData>
  <mergeCells count="1">
    <mergeCell ref="A6:F6"/>
  </mergeCells>
  <pageMargins left="0.7" right="0.7" top="0.75" bottom="0.75" header="0.3" footer="0.3"/>
  <pageSetup firstPageNumber="4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3E58-F9ED-4BBF-8585-B0DE68ED7C7C}">
  <sheetPr>
    <pageSetUpPr fitToPage="1"/>
  </sheetPr>
  <dimension ref="A1:V109"/>
  <sheetViews>
    <sheetView topLeftCell="A29" zoomScaleNormal="100" zoomScaleSheetLayoutView="100" workbookViewId="0">
      <selection activeCell="O44" sqref="O44"/>
    </sheetView>
  </sheetViews>
  <sheetFormatPr defaultColWidth="9.28515625" defaultRowHeight="12.75" x14ac:dyDescent="0.2"/>
  <cols>
    <col min="1" max="1" width="5.28515625" style="1" customWidth="1"/>
    <col min="2" max="2" width="1.7109375" style="2" customWidth="1"/>
    <col min="3" max="3" width="29.7109375" style="2" customWidth="1"/>
    <col min="4" max="4" width="1.7109375" style="2" customWidth="1"/>
    <col min="5" max="5" width="15.28515625" style="2" customWidth="1"/>
    <col min="6" max="6" width="2.140625" style="2" customWidth="1"/>
    <col min="7" max="7" width="15.28515625" style="2" customWidth="1"/>
    <col min="8" max="8" width="2.42578125" style="1" customWidth="1"/>
    <col min="9" max="9" width="15.28515625" style="2" customWidth="1"/>
    <col min="10" max="10" width="2.28515625" style="2" customWidth="1"/>
    <col min="11" max="11" width="12.7109375" style="2" bestFit="1" customWidth="1"/>
    <col min="12" max="12" width="3" style="1" customWidth="1"/>
    <col min="13" max="13" width="12.7109375" style="2" bestFit="1" customWidth="1"/>
    <col min="14" max="14" width="1.7109375" style="2" customWidth="1"/>
    <col min="15" max="15" width="12.7109375" style="2" bestFit="1" customWidth="1"/>
    <col min="16" max="16" width="2.28515625" style="1" customWidth="1"/>
    <col min="17" max="17" width="17" style="2" customWidth="1"/>
    <col min="18" max="18" width="2.28515625" style="2" customWidth="1"/>
    <col min="19" max="19" width="16.28515625" style="2" bestFit="1" customWidth="1"/>
    <col min="20" max="20" width="1.7109375" style="2" customWidth="1"/>
    <col min="21" max="21" width="15" style="2" bestFit="1" customWidth="1"/>
    <col min="22" max="22" width="3" style="2" customWidth="1"/>
    <col min="23" max="16384" width="9.28515625" style="2"/>
  </cols>
  <sheetData>
    <row r="1" spans="1:22" x14ac:dyDescent="0.2">
      <c r="U1" s="11"/>
    </row>
    <row r="2" spans="1:22" x14ac:dyDescent="0.2">
      <c r="U2" s="11"/>
    </row>
    <row r="3" spans="1:22" x14ac:dyDescent="0.2">
      <c r="U3" s="11"/>
    </row>
    <row r="4" spans="1:22" x14ac:dyDescent="0.2">
      <c r="U4" s="11"/>
    </row>
    <row r="5" spans="1:22" x14ac:dyDescent="0.2">
      <c r="Q5" s="11"/>
    </row>
    <row r="6" spans="1:22" x14ac:dyDescent="0.2">
      <c r="A6" s="120" t="s">
        <v>253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"/>
    </row>
    <row r="7" spans="1:22" x14ac:dyDescent="0.2">
      <c r="C7" s="12"/>
      <c r="D7" s="12"/>
      <c r="E7" s="12"/>
      <c r="F7" s="12"/>
      <c r="G7" s="12"/>
      <c r="H7" s="37"/>
      <c r="I7" s="12"/>
      <c r="J7" s="12"/>
      <c r="K7" s="12"/>
      <c r="L7" s="37"/>
      <c r="M7" s="12"/>
      <c r="N7" s="12"/>
      <c r="O7" s="12"/>
      <c r="P7" s="37"/>
      <c r="Q7" s="12"/>
      <c r="R7" s="12"/>
      <c r="S7" s="12"/>
      <c r="T7" s="12"/>
      <c r="U7" s="12"/>
      <c r="V7" s="12"/>
    </row>
    <row r="8" spans="1:22" x14ac:dyDescent="0.2">
      <c r="D8" s="1"/>
      <c r="E8" s="1"/>
      <c r="F8" s="1"/>
      <c r="G8" s="1"/>
      <c r="I8" s="1"/>
      <c r="J8" s="1"/>
      <c r="K8" s="1"/>
      <c r="M8" s="1"/>
      <c r="N8" s="1"/>
      <c r="O8" s="1"/>
    </row>
    <row r="9" spans="1:22" x14ac:dyDescent="0.2">
      <c r="C9" s="1"/>
      <c r="D9" s="1"/>
      <c r="E9" s="122" t="s">
        <v>254</v>
      </c>
      <c r="F9" s="122"/>
      <c r="G9" s="122"/>
      <c r="I9" s="122" t="s">
        <v>255</v>
      </c>
      <c r="J9" s="122"/>
      <c r="K9" s="122"/>
      <c r="M9" s="122" t="s">
        <v>256</v>
      </c>
      <c r="N9" s="122"/>
      <c r="O9" s="122"/>
      <c r="U9" s="1" t="s">
        <v>237</v>
      </c>
    </row>
    <row r="10" spans="1:22" x14ac:dyDescent="0.2">
      <c r="C10" s="1"/>
      <c r="D10" s="1"/>
      <c r="E10" s="1" t="s">
        <v>257</v>
      </c>
      <c r="F10" s="1"/>
      <c r="G10" s="1" t="s">
        <v>258</v>
      </c>
      <c r="I10" s="1" t="s">
        <v>257</v>
      </c>
      <c r="J10" s="1"/>
      <c r="K10" s="1" t="s">
        <v>258</v>
      </c>
      <c r="M10" s="1" t="s">
        <v>257</v>
      </c>
      <c r="N10" s="1"/>
      <c r="O10" s="1" t="s">
        <v>258</v>
      </c>
      <c r="Q10" s="1" t="s">
        <v>259</v>
      </c>
      <c r="R10" s="1"/>
      <c r="S10" s="1" t="s">
        <v>260</v>
      </c>
      <c r="T10" s="1"/>
      <c r="U10" s="1" t="s">
        <v>98</v>
      </c>
      <c r="V10" s="1"/>
    </row>
    <row r="11" spans="1:22" x14ac:dyDescent="0.2">
      <c r="C11" s="12"/>
      <c r="D11" s="12"/>
      <c r="E11" s="1" t="s">
        <v>90</v>
      </c>
      <c r="F11" s="1"/>
      <c r="G11" s="1" t="s">
        <v>237</v>
      </c>
      <c r="I11" s="1" t="s">
        <v>90</v>
      </c>
      <c r="J11" s="1"/>
      <c r="K11" s="1" t="s">
        <v>237</v>
      </c>
      <c r="M11" s="1" t="s">
        <v>90</v>
      </c>
      <c r="N11" s="1"/>
      <c r="O11" s="1" t="s">
        <v>237</v>
      </c>
      <c r="Q11" s="1" t="s">
        <v>261</v>
      </c>
      <c r="R11" s="12"/>
      <c r="S11" s="1" t="s">
        <v>194</v>
      </c>
      <c r="T11" s="12"/>
      <c r="U11" s="1" t="s">
        <v>262</v>
      </c>
      <c r="V11" s="12"/>
    </row>
    <row r="12" spans="1:22" x14ac:dyDescent="0.2">
      <c r="A12" s="1" t="s">
        <v>12</v>
      </c>
      <c r="C12" s="1"/>
      <c r="E12" s="1" t="s">
        <v>192</v>
      </c>
      <c r="F12" s="1"/>
      <c r="G12" s="1" t="s">
        <v>192</v>
      </c>
      <c r="I12" s="1" t="s">
        <v>192</v>
      </c>
      <c r="J12" s="1"/>
      <c r="K12" s="1" t="s">
        <v>192</v>
      </c>
      <c r="M12" s="1" t="s">
        <v>192</v>
      </c>
      <c r="N12" s="1"/>
      <c r="O12" s="1" t="s">
        <v>192</v>
      </c>
      <c r="Q12" s="1" t="s">
        <v>263</v>
      </c>
      <c r="R12" s="1"/>
      <c r="S12" s="1" t="s">
        <v>264</v>
      </c>
      <c r="T12" s="13"/>
      <c r="U12" s="1" t="s">
        <v>10</v>
      </c>
      <c r="V12" s="13"/>
    </row>
    <row r="13" spans="1:22" ht="13.15" customHeight="1" x14ac:dyDescent="0.2">
      <c r="A13" s="9" t="s">
        <v>18</v>
      </c>
      <c r="C13" s="7" t="s">
        <v>265</v>
      </c>
      <c r="E13" s="9" t="s">
        <v>266</v>
      </c>
      <c r="F13" s="1"/>
      <c r="G13" s="9" t="s">
        <v>193</v>
      </c>
      <c r="I13" s="9" t="s">
        <v>266</v>
      </c>
      <c r="J13" s="1"/>
      <c r="K13" s="9" t="s">
        <v>193</v>
      </c>
      <c r="M13" s="9" t="s">
        <v>266</v>
      </c>
      <c r="N13" s="1"/>
      <c r="O13" s="9" t="s">
        <v>193</v>
      </c>
      <c r="Q13" s="9" t="s">
        <v>267</v>
      </c>
      <c r="R13" s="1"/>
      <c r="S13" s="9" t="s">
        <v>268</v>
      </c>
      <c r="T13" s="1"/>
      <c r="U13" s="9" t="s">
        <v>269</v>
      </c>
      <c r="V13" s="1"/>
    </row>
    <row r="14" spans="1:22" x14ac:dyDescent="0.2">
      <c r="E14" s="1" t="s">
        <v>23</v>
      </c>
      <c r="F14" s="1"/>
      <c r="G14" s="1" t="s">
        <v>24</v>
      </c>
      <c r="I14" s="1" t="s">
        <v>25</v>
      </c>
      <c r="J14" s="1"/>
      <c r="K14" s="1" t="s">
        <v>92</v>
      </c>
      <c r="M14" s="1" t="s">
        <v>27</v>
      </c>
      <c r="N14" s="1"/>
      <c r="O14" s="1" t="s">
        <v>28</v>
      </c>
      <c r="Q14" s="5" t="s">
        <v>110</v>
      </c>
      <c r="R14" s="1"/>
      <c r="S14" s="5" t="s">
        <v>270</v>
      </c>
      <c r="T14" s="1"/>
      <c r="U14" s="5" t="s">
        <v>271</v>
      </c>
      <c r="V14" s="1"/>
    </row>
    <row r="15" spans="1:22" x14ac:dyDescent="0.2">
      <c r="E15" s="1"/>
      <c r="F15" s="1"/>
      <c r="G15" s="1"/>
      <c r="I15" s="1"/>
      <c r="J15" s="1"/>
      <c r="K15" s="1"/>
      <c r="M15" s="1"/>
      <c r="N15" s="1"/>
      <c r="O15" s="1"/>
      <c r="Q15" s="5"/>
      <c r="R15" s="1"/>
      <c r="S15" s="5"/>
      <c r="T15" s="1"/>
      <c r="U15" s="5"/>
      <c r="V15" s="1"/>
    </row>
    <row r="16" spans="1:22" x14ac:dyDescent="0.2">
      <c r="C16" s="12" t="s">
        <v>272</v>
      </c>
      <c r="E16" s="1"/>
      <c r="F16" s="1"/>
      <c r="G16" s="1"/>
      <c r="I16" s="1"/>
      <c r="J16" s="1"/>
      <c r="K16" s="1"/>
      <c r="M16" s="1"/>
      <c r="N16" s="1"/>
      <c r="O16" s="1"/>
      <c r="Q16" s="5"/>
      <c r="R16" s="1"/>
      <c r="S16" s="5"/>
      <c r="T16" s="1"/>
      <c r="U16" s="5"/>
      <c r="V16" s="1"/>
    </row>
    <row r="17" spans="1:22" x14ac:dyDescent="0.2">
      <c r="A17" s="1">
        <v>1</v>
      </c>
      <c r="C17" s="72" t="s">
        <v>30</v>
      </c>
      <c r="D17" s="14"/>
      <c r="E17" s="38">
        <v>42285.555475942914</v>
      </c>
      <c r="F17" s="38"/>
      <c r="G17" s="38">
        <v>42895.775579379551</v>
      </c>
      <c r="H17" s="59"/>
      <c r="I17" s="38">
        <v>6248.5846939637095</v>
      </c>
      <c r="J17" s="38"/>
      <c r="K17" s="38">
        <v>6248.5846939637077</v>
      </c>
      <c r="L17" s="59"/>
      <c r="M17" s="38">
        <v>20620.13502225672</v>
      </c>
      <c r="N17" s="38"/>
      <c r="O17" s="38">
        <v>20246.645361740382</v>
      </c>
      <c r="P17" s="59"/>
      <c r="Q17" s="38">
        <v>0</v>
      </c>
      <c r="R17" s="6"/>
      <c r="S17" s="6">
        <f>G17+K17+O17</f>
        <v>69391.005635083638</v>
      </c>
      <c r="T17" s="6"/>
      <c r="U17" s="73">
        <f>Q17+S17</f>
        <v>69391.005635083638</v>
      </c>
      <c r="V17" s="6"/>
    </row>
    <row r="18" spans="1:22" x14ac:dyDescent="0.2">
      <c r="A18" s="1">
        <f>A17+1</f>
        <v>2</v>
      </c>
      <c r="C18" s="72" t="s">
        <v>31</v>
      </c>
      <c r="D18" s="14"/>
      <c r="E18" s="38">
        <v>33187.81547761539</v>
      </c>
      <c r="F18" s="38"/>
      <c r="G18" s="38">
        <v>33666.746686290375</v>
      </c>
      <c r="H18" s="59"/>
      <c r="I18" s="38">
        <v>3310.0652901352942</v>
      </c>
      <c r="J18" s="38"/>
      <c r="K18" s="38">
        <v>3310.0652901352933</v>
      </c>
      <c r="L18" s="59"/>
      <c r="M18" s="38">
        <v>12582.658322721427</v>
      </c>
      <c r="N18" s="38"/>
      <c r="O18" s="38">
        <v>12354.750368662259</v>
      </c>
      <c r="P18" s="59"/>
      <c r="Q18" s="38">
        <v>0</v>
      </c>
      <c r="R18" s="6"/>
      <c r="S18" s="6">
        <f t="shared" ref="S18:S25" si="0">G18+K18+O18</f>
        <v>49331.562345087928</v>
      </c>
      <c r="T18" s="6"/>
      <c r="U18" s="73">
        <f t="shared" ref="U18:U25" si="1">Q18+S18</f>
        <v>49331.562345087928</v>
      </c>
      <c r="V18" s="6"/>
    </row>
    <row r="19" spans="1:22" x14ac:dyDescent="0.2">
      <c r="A19" s="1">
        <f t="shared" ref="A19:A25" si="2">A18+1</f>
        <v>3</v>
      </c>
      <c r="C19" s="72" t="s">
        <v>32</v>
      </c>
      <c r="D19" s="14"/>
      <c r="E19" s="38">
        <v>5067.5990611205762</v>
      </c>
      <c r="F19" s="38"/>
      <c r="G19" s="38">
        <v>5140.7292538884512</v>
      </c>
      <c r="H19" s="59"/>
      <c r="I19" s="38">
        <v>492.795586981388</v>
      </c>
      <c r="J19" s="38"/>
      <c r="K19" s="38">
        <v>492.79558698138788</v>
      </c>
      <c r="L19" s="59"/>
      <c r="M19" s="38">
        <v>3646.0096070945033</v>
      </c>
      <c r="N19" s="38"/>
      <c r="O19" s="38">
        <v>3579.969938153286</v>
      </c>
      <c r="P19" s="59"/>
      <c r="Q19" s="38">
        <v>0</v>
      </c>
      <c r="R19" s="6"/>
      <c r="S19" s="6">
        <f t="shared" si="0"/>
        <v>9213.4947790231254</v>
      </c>
      <c r="T19" s="6"/>
      <c r="U19" s="73">
        <f t="shared" si="1"/>
        <v>9213.4947790231254</v>
      </c>
      <c r="V19" s="6"/>
    </row>
    <row r="20" spans="1:22" x14ac:dyDescent="0.2">
      <c r="A20" s="1">
        <f t="shared" si="2"/>
        <v>4</v>
      </c>
      <c r="C20" s="72" t="s">
        <v>273</v>
      </c>
      <c r="D20" s="14"/>
      <c r="E20" s="38">
        <v>0</v>
      </c>
      <c r="F20" s="38"/>
      <c r="G20" s="38">
        <v>0</v>
      </c>
      <c r="H20" s="59"/>
      <c r="I20" s="38">
        <v>0</v>
      </c>
      <c r="J20" s="38"/>
      <c r="K20" s="38">
        <v>0</v>
      </c>
      <c r="L20" s="59"/>
      <c r="M20" s="38">
        <v>5614.1069978822043</v>
      </c>
      <c r="N20" s="38"/>
      <c r="O20" s="38">
        <v>5512.419452457395</v>
      </c>
      <c r="P20" s="59"/>
      <c r="Q20" s="38">
        <v>0</v>
      </c>
      <c r="R20" s="6"/>
      <c r="S20" s="6">
        <f t="shared" si="0"/>
        <v>5512.419452457395</v>
      </c>
      <c r="T20" s="6"/>
      <c r="U20" s="73">
        <f t="shared" si="1"/>
        <v>5512.419452457395</v>
      </c>
      <c r="V20" s="6"/>
    </row>
    <row r="21" spans="1:22" x14ac:dyDescent="0.2">
      <c r="A21" s="1">
        <f t="shared" si="2"/>
        <v>5</v>
      </c>
      <c r="C21" s="72" t="s">
        <v>274</v>
      </c>
      <c r="D21" s="14"/>
      <c r="E21" s="38">
        <v>0</v>
      </c>
      <c r="F21" s="38"/>
      <c r="G21" s="38">
        <v>0</v>
      </c>
      <c r="H21" s="59"/>
      <c r="I21" s="38">
        <v>0</v>
      </c>
      <c r="J21" s="38"/>
      <c r="K21" s="38">
        <v>0</v>
      </c>
      <c r="L21" s="59"/>
      <c r="M21" s="38">
        <v>0</v>
      </c>
      <c r="N21" s="38"/>
      <c r="O21" s="38">
        <v>0</v>
      </c>
      <c r="P21" s="59"/>
      <c r="Q21" s="38">
        <v>0</v>
      </c>
      <c r="R21" s="6"/>
      <c r="S21" s="6">
        <f t="shared" si="0"/>
        <v>0</v>
      </c>
      <c r="T21" s="6"/>
      <c r="U21" s="73">
        <f t="shared" si="1"/>
        <v>0</v>
      </c>
      <c r="V21" s="6"/>
    </row>
    <row r="22" spans="1:22" x14ac:dyDescent="0.2">
      <c r="A22" s="1">
        <f t="shared" si="2"/>
        <v>6</v>
      </c>
      <c r="C22" s="72" t="s">
        <v>275</v>
      </c>
      <c r="D22" s="14"/>
      <c r="E22" s="38">
        <v>0</v>
      </c>
      <c r="F22" s="38"/>
      <c r="G22" s="38">
        <v>0</v>
      </c>
      <c r="H22" s="59"/>
      <c r="I22" s="38">
        <v>0</v>
      </c>
      <c r="J22" s="38"/>
      <c r="K22" s="38">
        <v>0</v>
      </c>
      <c r="L22" s="59"/>
      <c r="M22" s="38">
        <v>3480</v>
      </c>
      <c r="N22" s="38"/>
      <c r="O22" s="38">
        <v>3416.9672401662765</v>
      </c>
      <c r="P22" s="59"/>
      <c r="Q22" s="38">
        <v>0</v>
      </c>
      <c r="R22" s="6"/>
      <c r="S22" s="6">
        <f t="shared" si="0"/>
        <v>3416.9672401662765</v>
      </c>
      <c r="T22" s="6"/>
      <c r="U22" s="73">
        <f t="shared" si="1"/>
        <v>3416.9672401662765</v>
      </c>
      <c r="V22" s="6"/>
    </row>
    <row r="23" spans="1:22" x14ac:dyDescent="0.2">
      <c r="A23" s="1">
        <f t="shared" si="2"/>
        <v>7</v>
      </c>
      <c r="C23" s="72" t="s">
        <v>39</v>
      </c>
      <c r="E23" s="38">
        <v>0</v>
      </c>
      <c r="F23" s="38"/>
      <c r="G23" s="38">
        <v>0</v>
      </c>
      <c r="H23" s="59"/>
      <c r="I23" s="38">
        <v>0</v>
      </c>
      <c r="J23" s="38"/>
      <c r="K23" s="38">
        <v>0</v>
      </c>
      <c r="L23" s="59"/>
      <c r="M23" s="38">
        <v>21.007835029782232</v>
      </c>
      <c r="N23" s="38"/>
      <c r="O23" s="38">
        <v>20.627323012523973</v>
      </c>
      <c r="P23" s="59"/>
      <c r="Q23" s="38">
        <v>0</v>
      </c>
      <c r="R23" s="6"/>
      <c r="S23" s="6">
        <f t="shared" si="0"/>
        <v>20.627323012523973</v>
      </c>
      <c r="T23" s="6"/>
      <c r="U23" s="73">
        <f t="shared" si="1"/>
        <v>20.627323012523973</v>
      </c>
      <c r="V23" s="6"/>
    </row>
    <row r="24" spans="1:22" x14ac:dyDescent="0.2">
      <c r="A24" s="1">
        <f t="shared" si="2"/>
        <v>8</v>
      </c>
      <c r="C24" s="72" t="s">
        <v>41</v>
      </c>
      <c r="E24" s="38">
        <v>14.230023821023751</v>
      </c>
      <c r="F24" s="38"/>
      <c r="G24" s="38">
        <v>14.43537637014448</v>
      </c>
      <c r="H24" s="59"/>
      <c r="I24" s="38">
        <v>0</v>
      </c>
      <c r="J24" s="38"/>
      <c r="K24" s="38">
        <v>0</v>
      </c>
      <c r="L24" s="59"/>
      <c r="M24" s="38">
        <v>0</v>
      </c>
      <c r="N24" s="38"/>
      <c r="O24" s="38">
        <v>0</v>
      </c>
      <c r="P24" s="59"/>
      <c r="Q24" s="38">
        <v>0</v>
      </c>
      <c r="R24" s="30"/>
      <c r="S24" s="6">
        <f t="shared" si="0"/>
        <v>14.43537637014448</v>
      </c>
      <c r="T24" s="6"/>
      <c r="U24" s="73">
        <f t="shared" si="1"/>
        <v>14.43537637014448</v>
      </c>
      <c r="V24" s="6"/>
    </row>
    <row r="25" spans="1:22" x14ac:dyDescent="0.2">
      <c r="A25" s="1">
        <f t="shared" si="2"/>
        <v>9</v>
      </c>
      <c r="C25" s="72" t="s">
        <v>42</v>
      </c>
      <c r="E25" s="38">
        <v>0</v>
      </c>
      <c r="F25" s="38"/>
      <c r="G25" s="38">
        <v>0</v>
      </c>
      <c r="H25" s="59"/>
      <c r="I25" s="38">
        <v>0</v>
      </c>
      <c r="J25" s="38"/>
      <c r="K25" s="38">
        <v>0</v>
      </c>
      <c r="L25" s="59"/>
      <c r="M25" s="38">
        <v>0</v>
      </c>
      <c r="N25" s="38"/>
      <c r="O25" s="38">
        <v>0</v>
      </c>
      <c r="P25" s="59"/>
      <c r="Q25" s="38">
        <v>228.82566740476966</v>
      </c>
      <c r="R25" s="30"/>
      <c r="S25" s="6">
        <f t="shared" si="0"/>
        <v>0</v>
      </c>
      <c r="T25" s="6"/>
      <c r="U25" s="73">
        <f t="shared" si="1"/>
        <v>228.82566740476966</v>
      </c>
      <c r="V25" s="6"/>
    </row>
    <row r="26" spans="1:22" x14ac:dyDescent="0.2">
      <c r="A26" s="1">
        <f>A25+1</f>
        <v>10</v>
      </c>
      <c r="C26" s="2" t="s">
        <v>276</v>
      </c>
      <c r="E26" s="31">
        <f>SUM(E17:E25)</f>
        <v>80555.200038499912</v>
      </c>
      <c r="F26" s="30"/>
      <c r="G26" s="31">
        <f>SUM(G17:G25)</f>
        <v>81717.68689592852</v>
      </c>
      <c r="H26" s="74"/>
      <c r="I26" s="31">
        <f>SUM(I17:I25)</f>
        <v>10051.445571080392</v>
      </c>
      <c r="J26" s="30"/>
      <c r="K26" s="31">
        <f>SUM(K17:K25)</f>
        <v>10051.445571080389</v>
      </c>
      <c r="L26" s="74"/>
      <c r="M26" s="31">
        <f>SUM(M17:M25)</f>
        <v>45963.917784984638</v>
      </c>
      <c r="N26" s="30"/>
      <c r="O26" s="31">
        <f>SUM(O17:O25)</f>
        <v>45131.379684192121</v>
      </c>
      <c r="P26" s="74"/>
      <c r="Q26" s="31">
        <f>SUM(Q17:Q25)</f>
        <v>228.82566740476966</v>
      </c>
      <c r="S26" s="31">
        <f>SUM(S17:S25)</f>
        <v>136900.51215120102</v>
      </c>
      <c r="T26" s="14"/>
      <c r="U26" s="31">
        <f>SUM(U17:U25)</f>
        <v>137129.3378186058</v>
      </c>
      <c r="V26" s="14"/>
    </row>
    <row r="27" spans="1:22" x14ac:dyDescent="0.2">
      <c r="E27" s="30"/>
      <c r="F27" s="30"/>
      <c r="G27" s="30"/>
      <c r="H27" s="74"/>
      <c r="I27" s="30"/>
      <c r="J27" s="30"/>
      <c r="K27" s="30"/>
      <c r="L27" s="74"/>
      <c r="M27" s="30"/>
      <c r="N27" s="30"/>
      <c r="O27" s="30"/>
      <c r="P27" s="74"/>
      <c r="T27" s="14"/>
      <c r="V27" s="14"/>
    </row>
    <row r="28" spans="1:22" x14ac:dyDescent="0.2">
      <c r="C28" s="4" t="s">
        <v>44</v>
      </c>
      <c r="E28" s="38"/>
      <c r="F28" s="38"/>
      <c r="G28" s="38"/>
      <c r="H28" s="59"/>
      <c r="I28" s="38"/>
      <c r="J28" s="38"/>
      <c r="K28" s="38"/>
      <c r="L28" s="59"/>
      <c r="M28" s="38"/>
      <c r="N28" s="38"/>
      <c r="O28" s="38"/>
      <c r="P28" s="59"/>
      <c r="T28" s="14"/>
      <c r="V28" s="14"/>
    </row>
    <row r="29" spans="1:22" x14ac:dyDescent="0.2">
      <c r="A29" s="1">
        <f>A26+1</f>
        <v>11</v>
      </c>
      <c r="C29" s="49" t="s">
        <v>45</v>
      </c>
      <c r="E29" s="38">
        <v>0</v>
      </c>
      <c r="F29" s="38"/>
      <c r="G29" s="38">
        <v>0</v>
      </c>
      <c r="H29" s="59"/>
      <c r="I29" s="38">
        <v>0</v>
      </c>
      <c r="J29" s="38"/>
      <c r="K29" s="38">
        <v>0</v>
      </c>
      <c r="L29" s="59"/>
      <c r="M29" s="38">
        <v>0</v>
      </c>
      <c r="N29" s="38"/>
      <c r="O29" s="38">
        <v>0</v>
      </c>
      <c r="P29" s="59"/>
      <c r="Q29" s="38">
        <v>0</v>
      </c>
      <c r="S29" s="6">
        <v>0</v>
      </c>
      <c r="T29" s="16"/>
      <c r="U29" s="30">
        <v>0</v>
      </c>
      <c r="V29" s="16"/>
    </row>
    <row r="30" spans="1:22" x14ac:dyDescent="0.2">
      <c r="A30" s="1">
        <f t="shared" ref="A30:A31" si="3">A29+1</f>
        <v>12</v>
      </c>
      <c r="C30" s="49" t="s">
        <v>46</v>
      </c>
      <c r="E30" s="38">
        <v>946.89822147962639</v>
      </c>
      <c r="F30" s="38"/>
      <c r="G30" s="38">
        <v>960.56284818611471</v>
      </c>
      <c r="H30" s="59"/>
      <c r="I30" s="38">
        <v>0</v>
      </c>
      <c r="J30" s="38"/>
      <c r="K30" s="38">
        <v>0</v>
      </c>
      <c r="L30" s="59"/>
      <c r="M30" s="38">
        <v>494.7475905824183</v>
      </c>
      <c r="N30" s="38"/>
      <c r="O30" s="38">
        <v>485.78629573888526</v>
      </c>
      <c r="P30" s="59"/>
      <c r="Q30" s="38">
        <v>0</v>
      </c>
      <c r="S30" s="6">
        <v>1446.3491439249999</v>
      </c>
      <c r="T30" s="16"/>
      <c r="U30" s="30">
        <v>1446.3491439249999</v>
      </c>
      <c r="V30" s="16"/>
    </row>
    <row r="31" spans="1:22" x14ac:dyDescent="0.2">
      <c r="A31" s="1">
        <f t="shared" si="3"/>
        <v>13</v>
      </c>
      <c r="C31" s="49" t="s">
        <v>47</v>
      </c>
      <c r="E31" s="38">
        <v>0</v>
      </c>
      <c r="F31" s="38"/>
      <c r="G31" s="38">
        <v>0</v>
      </c>
      <c r="H31" s="59"/>
      <c r="I31" s="38">
        <v>0</v>
      </c>
      <c r="J31" s="38"/>
      <c r="K31" s="38">
        <v>0</v>
      </c>
      <c r="L31" s="59"/>
      <c r="M31" s="38">
        <v>2601.29706252702</v>
      </c>
      <c r="N31" s="38"/>
      <c r="O31" s="38">
        <v>2554.1801277573545</v>
      </c>
      <c r="P31" s="59"/>
      <c r="Q31" s="38">
        <v>0</v>
      </c>
      <c r="R31" s="68"/>
      <c r="S31" s="6">
        <v>2554.1801277573545</v>
      </c>
      <c r="T31" s="16"/>
      <c r="U31" s="30">
        <v>2554.1801277573545</v>
      </c>
      <c r="V31" s="16"/>
    </row>
    <row r="32" spans="1:22" x14ac:dyDescent="0.2">
      <c r="A32" s="1">
        <f>A31+1</f>
        <v>14</v>
      </c>
      <c r="C32" s="8" t="s">
        <v>48</v>
      </c>
      <c r="D32" s="16"/>
      <c r="E32" s="18">
        <f>SUM(E29:E31)</f>
        <v>946.89822147962639</v>
      </c>
      <c r="F32" s="6"/>
      <c r="G32" s="18">
        <f>SUM(G29:G31)</f>
        <v>960.56284818611471</v>
      </c>
      <c r="H32" s="75"/>
      <c r="I32" s="18">
        <f>SUM(I29:I31)</f>
        <v>0</v>
      </c>
      <c r="J32" s="6"/>
      <c r="K32" s="18">
        <f>SUM(K29:K31)</f>
        <v>0</v>
      </c>
      <c r="L32" s="75"/>
      <c r="M32" s="18">
        <f>SUM(M29:M31)</f>
        <v>3096.0446531094385</v>
      </c>
      <c r="N32" s="6"/>
      <c r="O32" s="18">
        <f>SUM(O29:O31)</f>
        <v>3039.9664234962397</v>
      </c>
      <c r="P32" s="75"/>
      <c r="Q32" s="18">
        <f>SUM(Q29:Q31)</f>
        <v>0</v>
      </c>
      <c r="R32" s="16"/>
      <c r="S32" s="18">
        <f>SUM(S29:S31)</f>
        <v>4000.5292716823542</v>
      </c>
      <c r="T32" s="16"/>
      <c r="U32" s="18">
        <f>SUM(U29:U31)</f>
        <v>4000.5292716823542</v>
      </c>
      <c r="V32" s="16"/>
    </row>
    <row r="33" spans="1:22" x14ac:dyDescent="0.2">
      <c r="C33" s="1"/>
      <c r="D33" s="16"/>
      <c r="E33" s="6"/>
      <c r="F33" s="6"/>
      <c r="G33" s="6"/>
      <c r="H33" s="75"/>
      <c r="I33" s="6"/>
      <c r="J33" s="6"/>
      <c r="K33" s="6"/>
      <c r="L33" s="75"/>
      <c r="M33" s="6"/>
      <c r="N33" s="6"/>
      <c r="O33" s="6"/>
      <c r="P33" s="75"/>
      <c r="Q33" s="16"/>
      <c r="R33" s="16"/>
      <c r="S33" s="16"/>
      <c r="T33" s="16"/>
      <c r="U33" s="16"/>
      <c r="V33" s="16"/>
    </row>
    <row r="34" spans="1:22" x14ac:dyDescent="0.2">
      <c r="A34" s="1">
        <f>A32+1</f>
        <v>15</v>
      </c>
      <c r="C34" s="2" t="s">
        <v>277</v>
      </c>
      <c r="D34" s="16"/>
      <c r="E34" s="18">
        <f>E26+E32</f>
        <v>81502.098259979539</v>
      </c>
      <c r="F34" s="6"/>
      <c r="G34" s="18">
        <f t="shared" ref="G34:U34" si="4">G26+G32</f>
        <v>82678.249744114641</v>
      </c>
      <c r="H34" s="75"/>
      <c r="I34" s="18">
        <f t="shared" si="4"/>
        <v>10051.445571080392</v>
      </c>
      <c r="J34" s="6"/>
      <c r="K34" s="18">
        <f t="shared" si="4"/>
        <v>10051.445571080389</v>
      </c>
      <c r="L34" s="75"/>
      <c r="M34" s="18">
        <f t="shared" si="4"/>
        <v>49059.96243809408</v>
      </c>
      <c r="N34" s="6"/>
      <c r="O34" s="18">
        <f t="shared" si="4"/>
        <v>48171.346107688361</v>
      </c>
      <c r="P34" s="75"/>
      <c r="Q34" s="18">
        <f t="shared" si="4"/>
        <v>228.82566740476966</v>
      </c>
      <c r="R34" s="16"/>
      <c r="S34" s="18">
        <f t="shared" si="4"/>
        <v>140901.04142288337</v>
      </c>
      <c r="T34" s="16"/>
      <c r="U34" s="18">
        <f t="shared" si="4"/>
        <v>141129.86709028814</v>
      </c>
      <c r="V34" s="16"/>
    </row>
    <row r="35" spans="1:22" x14ac:dyDescent="0.2">
      <c r="C35" s="1"/>
      <c r="D35" s="16"/>
      <c r="Q35" s="16"/>
      <c r="R35" s="16"/>
      <c r="S35" s="16"/>
      <c r="T35" s="16"/>
      <c r="U35" s="16"/>
      <c r="V35" s="16"/>
    </row>
    <row r="36" spans="1:22" x14ac:dyDescent="0.2">
      <c r="C36" s="4" t="s">
        <v>72</v>
      </c>
      <c r="D36" s="16"/>
      <c r="Q36" s="16"/>
      <c r="R36" s="16"/>
      <c r="S36" s="16"/>
      <c r="T36" s="16"/>
      <c r="U36" s="38"/>
      <c r="V36" s="16"/>
    </row>
    <row r="37" spans="1:22" x14ac:dyDescent="0.2">
      <c r="A37" s="1">
        <f>A34+1</f>
        <v>16</v>
      </c>
      <c r="C37" s="77" t="s">
        <v>73</v>
      </c>
      <c r="D37" s="16"/>
      <c r="E37" s="78">
        <v>0</v>
      </c>
      <c r="F37" s="78"/>
      <c r="G37" s="38">
        <v>0</v>
      </c>
      <c r="H37" s="79"/>
      <c r="I37" s="78">
        <v>0</v>
      </c>
      <c r="J37" s="78"/>
      <c r="K37" s="38">
        <v>0</v>
      </c>
      <c r="L37" s="79"/>
      <c r="M37" s="78">
        <v>0</v>
      </c>
      <c r="N37" s="78"/>
      <c r="O37" s="38">
        <v>0</v>
      </c>
      <c r="P37" s="79"/>
      <c r="Q37" s="78">
        <v>0</v>
      </c>
      <c r="R37" s="16"/>
      <c r="S37" s="6">
        <v>0</v>
      </c>
      <c r="T37" s="16"/>
      <c r="U37" s="73">
        <v>80537.077789150469</v>
      </c>
      <c r="V37" s="80" t="s">
        <v>60</v>
      </c>
    </row>
    <row r="38" spans="1:22" x14ac:dyDescent="0.2">
      <c r="A38" s="1">
        <f>A37+1</f>
        <v>17</v>
      </c>
      <c r="C38" s="77" t="s">
        <v>74</v>
      </c>
      <c r="D38" s="16"/>
      <c r="E38" s="78">
        <v>0</v>
      </c>
      <c r="F38" s="78"/>
      <c r="G38" s="38">
        <v>0</v>
      </c>
      <c r="H38" s="79"/>
      <c r="I38" s="78">
        <v>0</v>
      </c>
      <c r="J38" s="78"/>
      <c r="K38" s="38">
        <v>0</v>
      </c>
      <c r="L38" s="79"/>
      <c r="M38" s="78">
        <v>0</v>
      </c>
      <c r="N38" s="78"/>
      <c r="O38" s="38">
        <v>0</v>
      </c>
      <c r="P38" s="79"/>
      <c r="Q38" s="78">
        <v>0</v>
      </c>
      <c r="R38" s="16"/>
      <c r="S38" s="6">
        <v>0</v>
      </c>
      <c r="T38" s="16"/>
      <c r="U38" s="78">
        <v>0</v>
      </c>
      <c r="V38" s="16"/>
    </row>
    <row r="39" spans="1:22" x14ac:dyDescent="0.2">
      <c r="A39" s="1">
        <f t="shared" ref="A39:A40" si="5">A38+1</f>
        <v>18</v>
      </c>
      <c r="C39" s="77" t="s">
        <v>75</v>
      </c>
      <c r="D39" s="16"/>
      <c r="E39" s="78">
        <v>0</v>
      </c>
      <c r="F39" s="78"/>
      <c r="G39" s="38">
        <v>0</v>
      </c>
      <c r="H39" s="79"/>
      <c r="I39" s="78">
        <v>0</v>
      </c>
      <c r="J39" s="78"/>
      <c r="K39" s="38">
        <v>0</v>
      </c>
      <c r="L39" s="79"/>
      <c r="M39" s="78">
        <v>0</v>
      </c>
      <c r="N39" s="78"/>
      <c r="O39" s="38">
        <v>0</v>
      </c>
      <c r="P39" s="79"/>
      <c r="Q39" s="78">
        <v>0</v>
      </c>
      <c r="R39" s="16"/>
      <c r="S39" s="6">
        <v>0</v>
      </c>
      <c r="T39" s="16"/>
      <c r="U39" s="78">
        <v>0</v>
      </c>
      <c r="V39" s="16"/>
    </row>
    <row r="40" spans="1:22" x14ac:dyDescent="0.2">
      <c r="A40" s="1">
        <f t="shared" si="5"/>
        <v>19</v>
      </c>
      <c r="C40" s="82" t="s">
        <v>76</v>
      </c>
      <c r="D40" s="16"/>
      <c r="E40" s="78">
        <v>0</v>
      </c>
      <c r="F40" s="78"/>
      <c r="G40" s="38">
        <v>0</v>
      </c>
      <c r="H40" s="79"/>
      <c r="I40" s="78">
        <v>0</v>
      </c>
      <c r="J40" s="78"/>
      <c r="K40" s="38">
        <v>0</v>
      </c>
      <c r="L40" s="79"/>
      <c r="M40" s="78">
        <v>0</v>
      </c>
      <c r="N40" s="78"/>
      <c r="O40" s="38">
        <v>0</v>
      </c>
      <c r="P40" s="79"/>
      <c r="Q40" s="78">
        <v>0</v>
      </c>
      <c r="R40" s="16"/>
      <c r="S40" s="6">
        <v>0</v>
      </c>
      <c r="T40" s="83"/>
      <c r="U40" s="6">
        <v>0</v>
      </c>
      <c r="V40" s="83"/>
    </row>
    <row r="41" spans="1:22" x14ac:dyDescent="0.2">
      <c r="A41" s="1">
        <f>A40+1</f>
        <v>20</v>
      </c>
      <c r="C41" s="8" t="s">
        <v>77</v>
      </c>
      <c r="D41" s="16"/>
      <c r="E41" s="18">
        <f>SUM(E37:E40)</f>
        <v>0</v>
      </c>
      <c r="F41" s="6"/>
      <c r="G41" s="18">
        <f t="shared" ref="G41:U41" si="6">SUM(G37:G40)</f>
        <v>0</v>
      </c>
      <c r="H41" s="75"/>
      <c r="I41" s="18">
        <f t="shared" si="6"/>
        <v>0</v>
      </c>
      <c r="J41" s="6"/>
      <c r="K41" s="18">
        <f t="shared" si="6"/>
        <v>0</v>
      </c>
      <c r="L41" s="75"/>
      <c r="M41" s="18">
        <f t="shared" si="6"/>
        <v>0</v>
      </c>
      <c r="N41" s="6"/>
      <c r="O41" s="18">
        <f t="shared" si="6"/>
        <v>0</v>
      </c>
      <c r="P41" s="75"/>
      <c r="Q41" s="18">
        <f t="shared" si="6"/>
        <v>0</v>
      </c>
      <c r="R41" s="16"/>
      <c r="S41" s="18">
        <f t="shared" si="6"/>
        <v>0</v>
      </c>
      <c r="T41" s="16"/>
      <c r="U41" s="18">
        <f t="shared" si="6"/>
        <v>80537.077789150469</v>
      </c>
      <c r="V41" s="16"/>
    </row>
    <row r="42" spans="1:22" x14ac:dyDescent="0.2">
      <c r="C42" s="1"/>
      <c r="D42" s="16"/>
      <c r="R42" s="16"/>
      <c r="S42" s="16"/>
      <c r="T42" s="16"/>
      <c r="U42" s="16"/>
      <c r="V42" s="16"/>
    </row>
    <row r="43" spans="1:22" ht="13.5" thickBot="1" x14ac:dyDescent="0.25">
      <c r="A43" s="1">
        <f>A41+1</f>
        <v>21</v>
      </c>
      <c r="C43" s="84" t="s">
        <v>49</v>
      </c>
      <c r="D43" s="16"/>
      <c r="E43" s="35">
        <f>E34+E41</f>
        <v>81502.098259979539</v>
      </c>
      <c r="F43" s="6"/>
      <c r="G43" s="35">
        <f>G34+G41</f>
        <v>82678.249744114641</v>
      </c>
      <c r="H43" s="85" t="s">
        <v>53</v>
      </c>
      <c r="I43" s="35">
        <f>I34+I41</f>
        <v>10051.445571080392</v>
      </c>
      <c r="J43" s="6"/>
      <c r="K43" s="35">
        <f>K34+K41</f>
        <v>10051.445571080389</v>
      </c>
      <c r="L43" s="85" t="s">
        <v>55</v>
      </c>
      <c r="M43" s="35">
        <f>M34+M41</f>
        <v>49059.96243809408</v>
      </c>
      <c r="N43" s="6"/>
      <c r="O43" s="35">
        <f>O34+O41</f>
        <v>48171.346107688361</v>
      </c>
      <c r="P43" s="85" t="s">
        <v>40</v>
      </c>
      <c r="Q43" s="35">
        <f>Q34+Q41</f>
        <v>228.82566740476966</v>
      </c>
      <c r="R43" s="16"/>
      <c r="S43" s="35">
        <v>140901.0414228834</v>
      </c>
      <c r="T43" s="16"/>
      <c r="U43" s="35">
        <f>U34+U41</f>
        <v>221666.94487943861</v>
      </c>
      <c r="V43" s="16"/>
    </row>
    <row r="44" spans="1:22" ht="13.5" thickTop="1" x14ac:dyDescent="0.2">
      <c r="C44" s="50"/>
      <c r="D44" s="16"/>
      <c r="E44" s="16"/>
      <c r="F44" s="16"/>
      <c r="G44" s="16"/>
      <c r="H44" s="25"/>
      <c r="I44" s="16"/>
      <c r="J44" s="16"/>
      <c r="K44" s="16"/>
      <c r="L44" s="25"/>
      <c r="M44" s="16"/>
      <c r="N44" s="16"/>
      <c r="O44" s="16"/>
      <c r="P44" s="25"/>
      <c r="Q44" s="16"/>
      <c r="R44" s="16"/>
      <c r="S44" s="16"/>
      <c r="T44" s="16"/>
      <c r="U44" s="16"/>
      <c r="V44" s="16"/>
    </row>
    <row r="45" spans="1:22" x14ac:dyDescent="0.2">
      <c r="C45" s="50"/>
      <c r="D45" s="16"/>
      <c r="E45" s="16"/>
      <c r="F45" s="16"/>
      <c r="G45" s="16"/>
      <c r="H45" s="25"/>
      <c r="I45" s="16"/>
      <c r="J45" s="16"/>
      <c r="K45" s="16"/>
      <c r="L45" s="25"/>
      <c r="M45" s="16"/>
      <c r="N45" s="16"/>
      <c r="O45" s="16"/>
      <c r="P45" s="25"/>
      <c r="Q45" s="16"/>
      <c r="R45" s="16"/>
      <c r="S45" s="16"/>
      <c r="T45" s="16"/>
      <c r="U45" s="16"/>
      <c r="V45" s="16"/>
    </row>
    <row r="46" spans="1:22" x14ac:dyDescent="0.2">
      <c r="A46" s="12" t="s">
        <v>50</v>
      </c>
      <c r="B46" s="20"/>
      <c r="D46" s="16"/>
      <c r="E46" s="16"/>
      <c r="F46" s="16"/>
      <c r="G46" s="16"/>
      <c r="H46" s="25"/>
      <c r="I46" s="16"/>
      <c r="J46" s="16"/>
      <c r="K46" s="16"/>
      <c r="L46" s="25"/>
      <c r="M46" s="16"/>
      <c r="N46" s="16"/>
      <c r="O46" s="16"/>
      <c r="P46" s="25"/>
      <c r="Q46" s="16"/>
      <c r="R46" s="16"/>
      <c r="S46" s="16"/>
      <c r="T46" s="16"/>
      <c r="U46" s="16"/>
      <c r="V46" s="16"/>
    </row>
    <row r="47" spans="1:22" x14ac:dyDescent="0.2">
      <c r="A47" s="5" t="s">
        <v>51</v>
      </c>
      <c r="C47" s="50" t="s">
        <v>278</v>
      </c>
      <c r="E47" s="16"/>
      <c r="F47" s="16"/>
      <c r="G47" s="16"/>
      <c r="H47" s="25"/>
      <c r="I47" s="16"/>
      <c r="J47" s="16"/>
      <c r="K47" s="16"/>
      <c r="L47" s="25"/>
      <c r="M47" s="16"/>
      <c r="N47" s="16"/>
      <c r="O47" s="16"/>
      <c r="P47" s="25"/>
      <c r="Q47" s="16"/>
      <c r="R47" s="16"/>
      <c r="S47" s="16"/>
      <c r="T47" s="16"/>
      <c r="U47" s="16"/>
      <c r="V47" s="16"/>
    </row>
    <row r="48" spans="1:22" x14ac:dyDescent="0.2">
      <c r="A48" s="33" t="s">
        <v>53</v>
      </c>
      <c r="C48" s="50" t="s">
        <v>126</v>
      </c>
      <c r="E48" s="16"/>
      <c r="F48" s="16"/>
      <c r="G48" s="16"/>
      <c r="H48" s="25"/>
      <c r="I48" s="16"/>
      <c r="J48" s="16"/>
      <c r="K48" s="16"/>
      <c r="L48" s="25"/>
      <c r="M48" s="16"/>
      <c r="N48" s="16"/>
      <c r="O48" s="16"/>
      <c r="P48" s="25"/>
      <c r="Q48" s="16"/>
      <c r="R48" s="16"/>
      <c r="S48" s="16"/>
      <c r="T48" s="16"/>
      <c r="U48" s="16"/>
      <c r="V48" s="16"/>
    </row>
    <row r="49" spans="1:22" x14ac:dyDescent="0.2">
      <c r="A49" s="33" t="s">
        <v>55</v>
      </c>
      <c r="C49" s="50" t="s">
        <v>279</v>
      </c>
      <c r="E49" s="16"/>
      <c r="F49" s="16"/>
      <c r="G49" s="16"/>
      <c r="H49" s="25"/>
      <c r="I49" s="16"/>
      <c r="J49" s="16"/>
      <c r="K49" s="16"/>
      <c r="L49" s="25"/>
      <c r="M49" s="16"/>
      <c r="N49" s="16"/>
      <c r="O49" s="16"/>
      <c r="P49" s="25"/>
      <c r="Q49" s="16"/>
      <c r="R49" s="16"/>
      <c r="S49" s="16"/>
      <c r="T49" s="16"/>
      <c r="U49" s="16"/>
      <c r="V49" s="16"/>
    </row>
    <row r="50" spans="1:22" x14ac:dyDescent="0.2">
      <c r="A50" s="33" t="s">
        <v>40</v>
      </c>
      <c r="C50" s="50" t="s">
        <v>280</v>
      </c>
      <c r="E50" s="16"/>
      <c r="F50" s="16"/>
      <c r="G50" s="16"/>
      <c r="H50" s="25"/>
      <c r="I50" s="16"/>
      <c r="J50" s="16"/>
      <c r="K50" s="16"/>
      <c r="L50" s="25"/>
      <c r="M50" s="16"/>
      <c r="N50" s="16"/>
      <c r="O50" s="16"/>
      <c r="P50" s="25"/>
      <c r="Q50" s="16"/>
      <c r="R50" s="16"/>
      <c r="S50" s="16"/>
      <c r="T50" s="16"/>
      <c r="U50" s="16"/>
      <c r="V50" s="16"/>
    </row>
    <row r="51" spans="1:22" x14ac:dyDescent="0.2">
      <c r="A51" s="5" t="s">
        <v>58</v>
      </c>
      <c r="C51" s="50" t="s">
        <v>281</v>
      </c>
      <c r="E51" s="16"/>
      <c r="F51" s="16"/>
      <c r="G51" s="16"/>
      <c r="H51" s="25"/>
      <c r="I51" s="16"/>
      <c r="J51" s="16"/>
      <c r="K51" s="16"/>
      <c r="L51" s="25"/>
      <c r="M51" s="16"/>
      <c r="N51" s="16"/>
      <c r="O51" s="16"/>
      <c r="P51" s="25"/>
      <c r="Q51" s="16"/>
      <c r="R51" s="16"/>
      <c r="S51" s="16"/>
      <c r="T51" s="16"/>
      <c r="U51" s="16"/>
      <c r="V51" s="16"/>
    </row>
    <row r="52" spans="1:22" x14ac:dyDescent="0.2">
      <c r="A52" s="5" t="s">
        <v>60</v>
      </c>
      <c r="C52" s="50" t="s">
        <v>282</v>
      </c>
      <c r="E52" s="16"/>
      <c r="F52" s="16"/>
      <c r="G52" s="16"/>
      <c r="H52" s="25"/>
      <c r="I52" s="16"/>
      <c r="J52" s="16"/>
      <c r="K52" s="16"/>
      <c r="L52" s="25"/>
      <c r="M52" s="16"/>
      <c r="N52" s="16"/>
      <c r="O52" s="16"/>
      <c r="P52" s="25"/>
      <c r="Q52" s="16"/>
      <c r="R52" s="16"/>
      <c r="S52" s="16"/>
      <c r="T52" s="16"/>
      <c r="U52" s="16"/>
      <c r="V52" s="16"/>
    </row>
    <row r="53" spans="1:22" x14ac:dyDescent="0.2">
      <c r="A53" s="10"/>
      <c r="D53" s="17"/>
      <c r="E53" s="17"/>
      <c r="F53" s="17"/>
      <c r="G53" s="17"/>
      <c r="H53" s="26"/>
      <c r="I53" s="17"/>
      <c r="J53" s="17"/>
      <c r="K53" s="17"/>
      <c r="L53" s="26"/>
      <c r="M53" s="17"/>
      <c r="N53" s="17"/>
      <c r="O53" s="17"/>
      <c r="P53" s="25"/>
      <c r="Q53" s="17"/>
      <c r="R53" s="16"/>
      <c r="S53" s="17"/>
      <c r="T53" s="16"/>
      <c r="U53" s="17"/>
      <c r="V53" s="16"/>
    </row>
    <row r="54" spans="1:22" x14ac:dyDescent="0.2">
      <c r="A54" s="10"/>
      <c r="D54" s="17"/>
      <c r="E54" s="17"/>
      <c r="F54" s="17"/>
      <c r="G54" s="17"/>
      <c r="H54" s="26"/>
      <c r="I54" s="17"/>
      <c r="J54" s="17"/>
      <c r="K54" s="17"/>
      <c r="L54" s="26"/>
      <c r="M54" s="17"/>
      <c r="N54" s="17"/>
      <c r="O54" s="17"/>
      <c r="P54" s="25"/>
      <c r="Q54" s="17"/>
      <c r="R54" s="16"/>
      <c r="S54" s="17"/>
      <c r="T54" s="16"/>
      <c r="U54" s="17"/>
      <c r="V54" s="16"/>
    </row>
    <row r="55" spans="1:22" x14ac:dyDescent="0.2">
      <c r="A55" s="10"/>
      <c r="D55" s="17"/>
      <c r="E55" s="17"/>
      <c r="F55" s="17"/>
      <c r="G55" s="17"/>
      <c r="H55" s="26"/>
      <c r="I55" s="17"/>
      <c r="J55" s="17"/>
      <c r="K55" s="17"/>
      <c r="L55" s="26"/>
      <c r="M55" s="17"/>
      <c r="N55" s="17"/>
      <c r="O55" s="17"/>
      <c r="P55" s="25"/>
      <c r="Q55" s="17"/>
      <c r="R55" s="16"/>
      <c r="S55" s="17"/>
      <c r="T55" s="16"/>
      <c r="U55" s="17"/>
      <c r="V55" s="16"/>
    </row>
    <row r="56" spans="1:22" x14ac:dyDescent="0.2">
      <c r="A56" s="10"/>
      <c r="D56" s="17"/>
      <c r="E56" s="17"/>
      <c r="F56" s="17"/>
      <c r="G56" s="17"/>
      <c r="H56" s="26"/>
      <c r="I56" s="17"/>
      <c r="J56" s="17"/>
      <c r="K56" s="17"/>
      <c r="L56" s="26"/>
      <c r="M56" s="17"/>
      <c r="N56" s="17"/>
      <c r="O56" s="17"/>
      <c r="P56" s="25"/>
      <c r="Q56" s="17"/>
      <c r="R56" s="16"/>
      <c r="S56" s="17"/>
      <c r="T56" s="16"/>
      <c r="U56" s="17"/>
      <c r="V56" s="16"/>
    </row>
    <row r="57" spans="1:22" x14ac:dyDescent="0.2">
      <c r="A57" s="10"/>
      <c r="C57" s="19"/>
      <c r="D57" s="17"/>
      <c r="E57" s="17"/>
      <c r="F57" s="17"/>
      <c r="G57" s="17"/>
      <c r="H57" s="26"/>
      <c r="I57" s="17"/>
      <c r="J57" s="17"/>
      <c r="K57" s="17"/>
      <c r="L57" s="26"/>
      <c r="M57" s="17"/>
      <c r="N57" s="17"/>
      <c r="O57" s="17"/>
      <c r="P57" s="25"/>
      <c r="Q57" s="17"/>
      <c r="R57" s="16"/>
      <c r="S57" s="17"/>
      <c r="T57" s="16"/>
      <c r="U57" s="17"/>
      <c r="V57" s="16"/>
    </row>
    <row r="58" spans="1:22" x14ac:dyDescent="0.2">
      <c r="A58" s="10"/>
      <c r="C58" s="19"/>
      <c r="D58" s="17"/>
      <c r="E58" s="17"/>
      <c r="F58" s="17"/>
      <c r="G58" s="17"/>
      <c r="H58" s="26"/>
      <c r="I58" s="17"/>
      <c r="J58" s="17"/>
      <c r="K58" s="17"/>
      <c r="L58" s="26"/>
      <c r="M58" s="17"/>
      <c r="N58" s="17"/>
      <c r="O58" s="17"/>
      <c r="P58" s="25"/>
      <c r="Q58" s="17"/>
      <c r="R58" s="16"/>
      <c r="S58" s="17"/>
      <c r="T58" s="16"/>
      <c r="U58" s="17"/>
      <c r="V58" s="16"/>
    </row>
    <row r="59" spans="1:22" x14ac:dyDescent="0.2">
      <c r="A59" s="10"/>
      <c r="C59" s="19"/>
      <c r="D59" s="17"/>
      <c r="E59" s="17"/>
      <c r="F59" s="17"/>
      <c r="G59" s="17"/>
      <c r="H59" s="26"/>
      <c r="I59" s="17"/>
      <c r="J59" s="17"/>
      <c r="K59" s="17"/>
      <c r="L59" s="26"/>
      <c r="M59" s="17"/>
      <c r="N59" s="17"/>
      <c r="O59" s="17"/>
      <c r="P59" s="25"/>
      <c r="Q59" s="17"/>
      <c r="R59" s="16"/>
      <c r="S59" s="17"/>
      <c r="T59" s="16"/>
      <c r="U59" s="17"/>
      <c r="V59" s="16"/>
    </row>
    <row r="60" spans="1:22" x14ac:dyDescent="0.2">
      <c r="C60" s="19"/>
      <c r="D60" s="17"/>
      <c r="E60" s="17"/>
      <c r="F60" s="17"/>
      <c r="G60" s="17"/>
      <c r="H60" s="26"/>
      <c r="I60" s="17"/>
      <c r="J60" s="17"/>
      <c r="K60" s="17"/>
      <c r="L60" s="26"/>
      <c r="M60" s="17"/>
      <c r="N60" s="17"/>
      <c r="O60" s="17"/>
      <c r="P60" s="25"/>
      <c r="Q60" s="17"/>
      <c r="R60" s="16"/>
      <c r="S60" s="17"/>
      <c r="T60" s="16"/>
      <c r="U60" s="17"/>
      <c r="V60" s="16"/>
    </row>
    <row r="61" spans="1:22" x14ac:dyDescent="0.2">
      <c r="C61" s="21"/>
      <c r="D61" s="17"/>
      <c r="E61" s="17"/>
      <c r="F61" s="17"/>
      <c r="G61" s="17"/>
      <c r="H61" s="26"/>
      <c r="I61" s="17"/>
      <c r="J61" s="17"/>
      <c r="K61" s="17"/>
      <c r="L61" s="26"/>
      <c r="M61" s="17"/>
      <c r="N61" s="17"/>
      <c r="O61" s="17"/>
      <c r="P61" s="25"/>
      <c r="Q61" s="17"/>
      <c r="R61" s="16"/>
      <c r="S61" s="17"/>
      <c r="T61" s="16"/>
      <c r="U61" s="17"/>
      <c r="V61" s="16"/>
    </row>
    <row r="62" spans="1:22" x14ac:dyDescent="0.2">
      <c r="C62" s="19"/>
      <c r="D62" s="17"/>
      <c r="E62" s="17"/>
      <c r="F62" s="17"/>
      <c r="G62" s="17"/>
      <c r="H62" s="26"/>
      <c r="I62" s="17"/>
      <c r="J62" s="17"/>
      <c r="K62" s="17"/>
      <c r="L62" s="26"/>
      <c r="M62" s="17"/>
      <c r="N62" s="17"/>
      <c r="O62" s="17"/>
      <c r="P62" s="25"/>
      <c r="Q62" s="17"/>
      <c r="R62" s="16"/>
      <c r="S62" s="17"/>
      <c r="T62" s="16"/>
      <c r="U62" s="17"/>
      <c r="V62" s="16"/>
    </row>
    <row r="63" spans="1:22" x14ac:dyDescent="0.2">
      <c r="C63" s="19"/>
      <c r="D63" s="17"/>
      <c r="E63" s="17"/>
      <c r="F63" s="17"/>
      <c r="G63" s="17"/>
      <c r="H63" s="26"/>
      <c r="I63" s="17"/>
      <c r="J63" s="17"/>
      <c r="K63" s="17"/>
      <c r="L63" s="26"/>
      <c r="M63" s="17"/>
      <c r="N63" s="17"/>
      <c r="O63" s="17"/>
      <c r="P63" s="25"/>
      <c r="Q63" s="17"/>
      <c r="R63" s="16"/>
      <c r="S63" s="17"/>
      <c r="T63" s="16"/>
      <c r="U63" s="17"/>
      <c r="V63" s="16"/>
    </row>
    <row r="64" spans="1:22" x14ac:dyDescent="0.2">
      <c r="C64" s="19"/>
      <c r="D64" s="17"/>
      <c r="E64" s="17"/>
      <c r="F64" s="17"/>
      <c r="G64" s="17"/>
      <c r="H64" s="26"/>
      <c r="I64" s="17"/>
      <c r="J64" s="17"/>
      <c r="K64" s="17"/>
      <c r="L64" s="26"/>
      <c r="M64" s="17"/>
      <c r="N64" s="17"/>
      <c r="O64" s="17"/>
      <c r="P64" s="25"/>
      <c r="Q64" s="17"/>
      <c r="R64" s="16"/>
      <c r="S64" s="17"/>
      <c r="T64" s="16"/>
      <c r="U64" s="17"/>
      <c r="V64" s="16"/>
    </row>
    <row r="65" spans="3:22" x14ac:dyDescent="0.2">
      <c r="C65" s="19"/>
      <c r="D65" s="17"/>
      <c r="E65" s="17"/>
      <c r="F65" s="17"/>
      <c r="G65" s="17"/>
      <c r="H65" s="26"/>
      <c r="I65" s="17"/>
      <c r="J65" s="17"/>
      <c r="K65" s="17"/>
      <c r="L65" s="26"/>
      <c r="M65" s="17"/>
      <c r="N65" s="17"/>
      <c r="O65" s="17"/>
      <c r="P65" s="25"/>
      <c r="Q65" s="17"/>
      <c r="R65" s="16"/>
      <c r="S65" s="17"/>
      <c r="T65" s="16"/>
      <c r="U65" s="17"/>
      <c r="V65" s="16"/>
    </row>
    <row r="66" spans="3:22" x14ac:dyDescent="0.2">
      <c r="C66" s="19"/>
      <c r="D66" s="17"/>
      <c r="E66" s="17"/>
      <c r="F66" s="17"/>
      <c r="G66" s="17"/>
      <c r="H66" s="26"/>
      <c r="I66" s="17"/>
      <c r="J66" s="17"/>
      <c r="K66" s="17"/>
      <c r="L66" s="26"/>
      <c r="M66" s="17"/>
      <c r="N66" s="17"/>
      <c r="O66" s="17"/>
      <c r="P66" s="25"/>
      <c r="Q66" s="17"/>
      <c r="R66" s="16"/>
      <c r="S66" s="17"/>
      <c r="T66" s="16"/>
      <c r="U66" s="17"/>
      <c r="V66" s="16"/>
    </row>
    <row r="67" spans="3:22" x14ac:dyDescent="0.2">
      <c r="C67" s="19"/>
      <c r="D67" s="17"/>
      <c r="E67" s="17"/>
      <c r="F67" s="17"/>
      <c r="G67" s="17"/>
      <c r="H67" s="26"/>
      <c r="I67" s="17"/>
      <c r="J67" s="17"/>
      <c r="K67" s="17"/>
      <c r="L67" s="26"/>
      <c r="M67" s="17"/>
      <c r="N67" s="17"/>
      <c r="O67" s="17"/>
      <c r="P67" s="25"/>
      <c r="Q67" s="17"/>
      <c r="R67" s="16"/>
      <c r="S67" s="17"/>
      <c r="T67" s="16"/>
      <c r="U67" s="17"/>
      <c r="V67" s="16"/>
    </row>
    <row r="68" spans="3:22" x14ac:dyDescent="0.2">
      <c r="C68" s="19"/>
      <c r="D68" s="17"/>
      <c r="E68" s="17"/>
      <c r="F68" s="17"/>
      <c r="G68" s="17"/>
      <c r="H68" s="26"/>
      <c r="I68" s="17"/>
      <c r="J68" s="17"/>
      <c r="K68" s="17"/>
      <c r="L68" s="26"/>
      <c r="M68" s="17"/>
      <c r="N68" s="17"/>
      <c r="O68" s="17"/>
      <c r="P68" s="25"/>
      <c r="Q68" s="17"/>
      <c r="R68" s="16"/>
      <c r="S68" s="17"/>
      <c r="T68" s="16"/>
      <c r="U68" s="17"/>
      <c r="V68" s="16"/>
    </row>
    <row r="69" spans="3:22" x14ac:dyDescent="0.2">
      <c r="C69" s="19"/>
      <c r="D69" s="17"/>
      <c r="E69" s="17"/>
      <c r="F69" s="17"/>
      <c r="G69" s="17"/>
      <c r="H69" s="26"/>
      <c r="I69" s="17"/>
      <c r="J69" s="17"/>
      <c r="K69" s="17"/>
      <c r="L69" s="26"/>
      <c r="M69" s="17"/>
      <c r="N69" s="17"/>
      <c r="O69" s="17"/>
      <c r="P69" s="25"/>
      <c r="Q69" s="17"/>
      <c r="R69" s="16"/>
      <c r="S69" s="17"/>
      <c r="T69" s="16"/>
      <c r="U69" s="17"/>
      <c r="V69" s="16"/>
    </row>
    <row r="70" spans="3:22" x14ac:dyDescent="0.2">
      <c r="C70" s="21"/>
      <c r="D70" s="17"/>
      <c r="E70" s="17"/>
      <c r="F70" s="17"/>
      <c r="G70" s="17"/>
      <c r="H70" s="26"/>
      <c r="I70" s="17"/>
      <c r="J70" s="17"/>
      <c r="K70" s="17"/>
      <c r="L70" s="26"/>
      <c r="M70" s="17"/>
      <c r="N70" s="17"/>
      <c r="O70" s="17"/>
      <c r="P70" s="25"/>
      <c r="Q70" s="17"/>
      <c r="R70" s="16"/>
      <c r="S70" s="17"/>
      <c r="T70" s="16"/>
      <c r="U70" s="17"/>
      <c r="V70" s="16"/>
    </row>
    <row r="71" spans="3:22" x14ac:dyDescent="0.2">
      <c r="C71" s="21"/>
      <c r="D71" s="17"/>
      <c r="E71" s="17"/>
      <c r="F71" s="17"/>
      <c r="G71" s="17"/>
      <c r="H71" s="26"/>
      <c r="I71" s="17"/>
      <c r="J71" s="17"/>
      <c r="K71" s="17"/>
      <c r="L71" s="26"/>
      <c r="M71" s="17"/>
      <c r="N71" s="17"/>
      <c r="O71" s="17"/>
      <c r="P71" s="25"/>
      <c r="Q71" s="17"/>
      <c r="R71" s="16"/>
      <c r="S71" s="17"/>
      <c r="T71" s="16"/>
      <c r="U71" s="17"/>
      <c r="V71" s="16"/>
    </row>
    <row r="72" spans="3:22" x14ac:dyDescent="0.2">
      <c r="C72" s="19"/>
      <c r="D72" s="17"/>
      <c r="E72" s="17"/>
      <c r="F72" s="17"/>
      <c r="G72" s="17"/>
      <c r="H72" s="26"/>
      <c r="I72" s="17"/>
      <c r="J72" s="17"/>
      <c r="K72" s="17"/>
      <c r="L72" s="26"/>
      <c r="M72" s="17"/>
      <c r="N72" s="17"/>
      <c r="O72" s="17"/>
      <c r="P72" s="25"/>
      <c r="Q72" s="17"/>
      <c r="R72" s="16"/>
      <c r="S72" s="17"/>
      <c r="T72" s="16"/>
      <c r="U72" s="17"/>
      <c r="V72" s="16"/>
    </row>
    <row r="73" spans="3:22" x14ac:dyDescent="0.2">
      <c r="C73" s="21"/>
      <c r="D73" s="17"/>
      <c r="E73" s="17"/>
      <c r="F73" s="17"/>
      <c r="G73" s="17"/>
      <c r="H73" s="26"/>
      <c r="I73" s="17"/>
      <c r="J73" s="17"/>
      <c r="K73" s="17"/>
      <c r="L73" s="26"/>
      <c r="M73" s="17"/>
      <c r="N73" s="17"/>
      <c r="O73" s="17"/>
      <c r="P73" s="25"/>
      <c r="Q73" s="17"/>
      <c r="R73" s="16"/>
      <c r="S73" s="17"/>
      <c r="T73" s="16"/>
      <c r="U73" s="17"/>
      <c r="V73" s="16"/>
    </row>
    <row r="74" spans="3:22" x14ac:dyDescent="0.2">
      <c r="C74" s="19"/>
      <c r="D74" s="17"/>
      <c r="E74" s="17"/>
      <c r="F74" s="17"/>
      <c r="G74" s="17"/>
      <c r="H74" s="26"/>
      <c r="I74" s="17"/>
      <c r="J74" s="17"/>
      <c r="K74" s="17"/>
      <c r="L74" s="26"/>
      <c r="M74" s="17"/>
      <c r="N74" s="17"/>
      <c r="O74" s="17"/>
      <c r="P74" s="25"/>
      <c r="Q74" s="17"/>
      <c r="R74" s="16"/>
      <c r="S74" s="17"/>
      <c r="T74" s="16"/>
      <c r="U74" s="17"/>
      <c r="V74" s="16"/>
    </row>
    <row r="75" spans="3:22" x14ac:dyDescent="0.2">
      <c r="C75" s="19"/>
      <c r="D75" s="17"/>
      <c r="E75" s="17"/>
      <c r="F75" s="17"/>
      <c r="G75" s="17"/>
      <c r="H75" s="26"/>
      <c r="I75" s="17"/>
      <c r="J75" s="17"/>
      <c r="K75" s="17"/>
      <c r="L75" s="26"/>
      <c r="M75" s="17"/>
      <c r="N75" s="17"/>
      <c r="O75" s="17"/>
      <c r="P75" s="25"/>
      <c r="Q75" s="17"/>
      <c r="R75" s="16"/>
      <c r="S75" s="17"/>
      <c r="T75" s="16"/>
      <c r="U75" s="17"/>
      <c r="V75" s="16"/>
    </row>
    <row r="76" spans="3:22" x14ac:dyDescent="0.2">
      <c r="C76" s="19"/>
      <c r="D76" s="17"/>
      <c r="E76" s="17"/>
      <c r="F76" s="17"/>
      <c r="G76" s="17"/>
      <c r="H76" s="26"/>
      <c r="I76" s="17"/>
      <c r="J76" s="17"/>
      <c r="K76" s="17"/>
      <c r="L76" s="26"/>
      <c r="M76" s="17"/>
      <c r="N76" s="17"/>
      <c r="O76" s="17"/>
      <c r="P76" s="25"/>
      <c r="Q76" s="17"/>
      <c r="R76" s="16"/>
      <c r="S76" s="17"/>
      <c r="T76" s="16"/>
      <c r="U76" s="17"/>
      <c r="V76" s="16"/>
    </row>
    <row r="77" spans="3:22" x14ac:dyDescent="0.2">
      <c r="C77" s="19"/>
      <c r="D77" s="17"/>
      <c r="E77" s="17"/>
      <c r="F77" s="17"/>
      <c r="G77" s="17"/>
      <c r="H77" s="26"/>
      <c r="I77" s="17"/>
      <c r="J77" s="17"/>
      <c r="K77" s="17"/>
      <c r="L77" s="26"/>
      <c r="M77" s="17"/>
      <c r="N77" s="17"/>
      <c r="O77" s="17"/>
      <c r="P77" s="25"/>
      <c r="Q77" s="17"/>
      <c r="R77" s="16"/>
      <c r="S77" s="17"/>
      <c r="T77" s="16"/>
      <c r="U77" s="17"/>
      <c r="V77" s="16"/>
    </row>
    <row r="78" spans="3:22" x14ac:dyDescent="0.2">
      <c r="C78" s="19"/>
      <c r="D78" s="17"/>
      <c r="E78" s="17"/>
      <c r="F78" s="17"/>
      <c r="G78" s="17"/>
      <c r="H78" s="26"/>
      <c r="I78" s="17"/>
      <c r="J78" s="17"/>
      <c r="K78" s="17"/>
      <c r="L78" s="26"/>
      <c r="M78" s="17"/>
      <c r="N78" s="17"/>
      <c r="O78" s="17"/>
      <c r="P78" s="25"/>
      <c r="Q78" s="17"/>
      <c r="R78" s="16"/>
      <c r="S78" s="17"/>
      <c r="T78" s="16"/>
      <c r="U78" s="17"/>
      <c r="V78" s="16"/>
    </row>
    <row r="79" spans="3:22" x14ac:dyDescent="0.2">
      <c r="C79" s="19"/>
      <c r="D79" s="17"/>
      <c r="E79" s="17"/>
      <c r="F79" s="17"/>
      <c r="G79" s="17"/>
      <c r="H79" s="26"/>
      <c r="I79" s="17"/>
      <c r="J79" s="17"/>
      <c r="K79" s="17"/>
      <c r="L79" s="26"/>
      <c r="M79" s="17"/>
      <c r="N79" s="17"/>
      <c r="O79" s="17"/>
      <c r="P79" s="25"/>
      <c r="Q79" s="17"/>
      <c r="R79" s="16"/>
      <c r="S79" s="17"/>
      <c r="T79" s="16"/>
      <c r="U79" s="17"/>
      <c r="V79" s="16"/>
    </row>
    <row r="80" spans="3:22" x14ac:dyDescent="0.2">
      <c r="C80" s="19"/>
      <c r="D80" s="17"/>
      <c r="E80" s="17"/>
      <c r="F80" s="17"/>
      <c r="G80" s="17"/>
      <c r="H80" s="26"/>
      <c r="I80" s="17"/>
      <c r="J80" s="17"/>
      <c r="K80" s="17"/>
      <c r="L80" s="26"/>
      <c r="M80" s="17"/>
      <c r="N80" s="17"/>
      <c r="O80" s="17"/>
      <c r="P80" s="25"/>
      <c r="Q80" s="17"/>
      <c r="R80" s="16"/>
      <c r="S80" s="17"/>
      <c r="T80" s="16"/>
      <c r="U80" s="17"/>
      <c r="V80" s="16"/>
    </row>
    <row r="81" spans="2:22" x14ac:dyDescent="0.2">
      <c r="C81" s="19"/>
      <c r="D81" s="17"/>
      <c r="E81" s="17"/>
      <c r="F81" s="17"/>
      <c r="G81" s="17"/>
      <c r="H81" s="26"/>
      <c r="I81" s="17"/>
      <c r="J81" s="17"/>
      <c r="K81" s="17"/>
      <c r="L81" s="26"/>
      <c r="M81" s="17"/>
      <c r="N81" s="17"/>
      <c r="O81" s="17"/>
      <c r="P81" s="25"/>
      <c r="Q81" s="17"/>
      <c r="R81" s="16"/>
      <c r="S81" s="17"/>
      <c r="T81" s="16"/>
      <c r="U81" s="17"/>
      <c r="V81" s="16"/>
    </row>
    <row r="82" spans="2:22" x14ac:dyDescent="0.2">
      <c r="C82" s="19"/>
      <c r="D82" s="17"/>
      <c r="E82" s="17"/>
      <c r="F82" s="17"/>
      <c r="G82" s="17"/>
      <c r="H82" s="26"/>
      <c r="I82" s="17"/>
      <c r="J82" s="17"/>
      <c r="K82" s="17"/>
      <c r="L82" s="26"/>
      <c r="M82" s="17"/>
      <c r="N82" s="17"/>
      <c r="O82" s="17"/>
      <c r="P82" s="25"/>
      <c r="Q82" s="17"/>
      <c r="R82" s="16"/>
      <c r="S82" s="17"/>
      <c r="T82" s="16"/>
      <c r="U82" s="17"/>
      <c r="V82" s="16"/>
    </row>
    <row r="83" spans="2:22" x14ac:dyDescent="0.2">
      <c r="C83" s="19"/>
      <c r="D83" s="17"/>
      <c r="E83" s="17"/>
      <c r="F83" s="17"/>
      <c r="G83" s="17"/>
      <c r="H83" s="26"/>
      <c r="I83" s="17"/>
      <c r="J83" s="17"/>
      <c r="K83" s="17"/>
      <c r="L83" s="26"/>
      <c r="M83" s="17"/>
      <c r="N83" s="17"/>
      <c r="O83" s="17"/>
      <c r="P83" s="25"/>
      <c r="Q83" s="17"/>
      <c r="R83" s="16"/>
      <c r="S83" s="17"/>
      <c r="T83" s="16"/>
      <c r="U83" s="17"/>
      <c r="V83" s="16"/>
    </row>
    <row r="84" spans="2:22" x14ac:dyDescent="0.2">
      <c r="C84" s="19"/>
      <c r="D84" s="17"/>
      <c r="E84" s="17"/>
      <c r="F84" s="17"/>
      <c r="G84" s="17"/>
      <c r="H84" s="26"/>
      <c r="I84" s="17"/>
      <c r="J84" s="17"/>
      <c r="K84" s="17"/>
      <c r="L84" s="26"/>
      <c r="M84" s="17"/>
      <c r="N84" s="17"/>
      <c r="O84" s="17"/>
      <c r="P84" s="25"/>
      <c r="Q84" s="17"/>
      <c r="R84" s="16"/>
      <c r="S84" s="17"/>
      <c r="T84" s="16"/>
      <c r="U84" s="17"/>
      <c r="V84" s="16"/>
    </row>
    <row r="85" spans="2:22" x14ac:dyDescent="0.2">
      <c r="C85" s="19"/>
      <c r="D85" s="17"/>
      <c r="E85" s="17"/>
      <c r="F85" s="17"/>
      <c r="G85" s="17"/>
      <c r="H85" s="26"/>
      <c r="I85" s="17"/>
      <c r="J85" s="17"/>
      <c r="K85" s="17"/>
      <c r="L85" s="26"/>
      <c r="M85" s="17"/>
      <c r="N85" s="17"/>
      <c r="O85" s="17"/>
      <c r="P85" s="25"/>
      <c r="Q85" s="17"/>
      <c r="R85" s="16"/>
      <c r="S85" s="17"/>
      <c r="T85" s="16"/>
      <c r="U85" s="17"/>
      <c r="V85" s="16"/>
    </row>
    <row r="86" spans="2:22" x14ac:dyDescent="0.2">
      <c r="C86" s="22"/>
      <c r="D86" s="17"/>
      <c r="E86" s="17"/>
      <c r="F86" s="17"/>
      <c r="G86" s="17"/>
      <c r="H86" s="26"/>
      <c r="I86" s="17"/>
      <c r="J86" s="17"/>
      <c r="K86" s="17"/>
      <c r="L86" s="26"/>
      <c r="M86" s="17"/>
      <c r="N86" s="17"/>
      <c r="O86" s="17"/>
      <c r="P86" s="25"/>
      <c r="Q86" s="17"/>
      <c r="R86" s="16"/>
      <c r="S86" s="17"/>
      <c r="T86" s="16"/>
      <c r="U86" s="17"/>
      <c r="V86" s="16"/>
    </row>
    <row r="87" spans="2:22" x14ac:dyDescent="0.2">
      <c r="C87" s="22"/>
      <c r="D87" s="17"/>
      <c r="E87" s="17"/>
      <c r="F87" s="17"/>
      <c r="G87" s="17"/>
      <c r="H87" s="26"/>
      <c r="I87" s="17"/>
      <c r="J87" s="17"/>
      <c r="K87" s="17"/>
      <c r="L87" s="26"/>
      <c r="M87" s="17"/>
      <c r="N87" s="17"/>
      <c r="O87" s="17"/>
      <c r="P87" s="25"/>
      <c r="Q87" s="17"/>
      <c r="R87" s="16"/>
      <c r="S87" s="17"/>
      <c r="T87" s="16"/>
      <c r="U87" s="17"/>
      <c r="V87" s="16"/>
    </row>
    <row r="88" spans="2:22" x14ac:dyDescent="0.2">
      <c r="C88" s="22"/>
      <c r="D88" s="17"/>
      <c r="E88" s="17"/>
      <c r="F88" s="17"/>
      <c r="G88" s="17"/>
      <c r="H88" s="26"/>
      <c r="I88" s="17"/>
      <c r="J88" s="17"/>
      <c r="K88" s="17"/>
      <c r="L88" s="26"/>
      <c r="M88" s="17"/>
      <c r="N88" s="17"/>
      <c r="O88" s="17"/>
      <c r="P88" s="25"/>
      <c r="Q88" s="17"/>
      <c r="R88" s="16"/>
      <c r="S88" s="17"/>
      <c r="T88" s="16"/>
      <c r="U88" s="17"/>
      <c r="V88" s="16"/>
    </row>
    <row r="89" spans="2:22" x14ac:dyDescent="0.2">
      <c r="C89" s="22"/>
      <c r="D89" s="17"/>
      <c r="E89" s="17"/>
      <c r="F89" s="17"/>
      <c r="G89" s="17"/>
      <c r="H89" s="26"/>
      <c r="I89" s="17"/>
      <c r="J89" s="17"/>
      <c r="K89" s="17"/>
      <c r="L89" s="26"/>
      <c r="M89" s="17"/>
      <c r="N89" s="17"/>
      <c r="O89" s="17"/>
      <c r="P89" s="25"/>
      <c r="Q89" s="17"/>
      <c r="R89" s="16"/>
      <c r="S89" s="17"/>
      <c r="T89" s="16"/>
      <c r="U89" s="17"/>
      <c r="V89" s="16"/>
    </row>
    <row r="90" spans="2:22" x14ac:dyDescent="0.2">
      <c r="C90" s="12"/>
      <c r="D90" s="12"/>
      <c r="E90" s="12"/>
      <c r="F90" s="12"/>
      <c r="G90" s="12"/>
      <c r="H90" s="37"/>
      <c r="I90" s="12"/>
      <c r="J90" s="12"/>
      <c r="K90" s="12"/>
      <c r="L90" s="37"/>
      <c r="M90" s="12"/>
      <c r="N90" s="12"/>
      <c r="O90" s="12"/>
      <c r="P90" s="37"/>
      <c r="Q90" s="12"/>
      <c r="R90" s="12"/>
      <c r="S90" s="12"/>
      <c r="T90" s="12"/>
      <c r="U90" s="12"/>
      <c r="V90" s="12"/>
    </row>
    <row r="91" spans="2:22" x14ac:dyDescent="0.2">
      <c r="C91" s="23"/>
      <c r="D91" s="23"/>
      <c r="E91" s="23"/>
      <c r="F91" s="23"/>
      <c r="G91" s="23"/>
      <c r="H91" s="26"/>
      <c r="I91" s="23"/>
      <c r="J91" s="23"/>
      <c r="K91" s="23"/>
      <c r="L91" s="26"/>
      <c r="M91" s="23"/>
      <c r="N91" s="23"/>
      <c r="O91" s="23"/>
      <c r="P91" s="25"/>
      <c r="Q91" s="23"/>
      <c r="R91" s="24"/>
      <c r="S91" s="23"/>
      <c r="T91" s="24"/>
      <c r="U91" s="23"/>
      <c r="V91" s="24"/>
    </row>
    <row r="92" spans="2:22" x14ac:dyDescent="0.2">
      <c r="T92" s="25"/>
      <c r="V92" s="25"/>
    </row>
    <row r="93" spans="2:22" x14ac:dyDescent="0.2">
      <c r="T93" s="16"/>
      <c r="V93" s="16"/>
    </row>
    <row r="94" spans="2:22" x14ac:dyDescent="0.2">
      <c r="B94" s="3"/>
      <c r="T94" s="16"/>
      <c r="V94" s="16"/>
    </row>
    <row r="95" spans="2:22" x14ac:dyDescent="0.2">
      <c r="T95" s="16"/>
      <c r="V95" s="16"/>
    </row>
    <row r="96" spans="2:22" x14ac:dyDescent="0.2">
      <c r="T96" s="16"/>
      <c r="V96" s="16"/>
    </row>
    <row r="97" spans="5:22" x14ac:dyDescent="0.2">
      <c r="T97" s="16"/>
      <c r="V97" s="16"/>
    </row>
    <row r="98" spans="5:22" x14ac:dyDescent="0.2">
      <c r="T98" s="16"/>
      <c r="V98" s="16"/>
    </row>
    <row r="99" spans="5:22" x14ac:dyDescent="0.2">
      <c r="T99" s="16"/>
      <c r="V99" s="16"/>
    </row>
    <row r="100" spans="5:22" x14ac:dyDescent="0.2">
      <c r="T100" s="16"/>
      <c r="V100" s="16"/>
    </row>
    <row r="101" spans="5:22" x14ac:dyDescent="0.2">
      <c r="T101" s="16"/>
      <c r="V101" s="16"/>
    </row>
    <row r="102" spans="5:22" x14ac:dyDescent="0.2">
      <c r="T102" s="16"/>
      <c r="V102" s="16"/>
    </row>
    <row r="103" spans="5:22" x14ac:dyDescent="0.2">
      <c r="T103" s="16"/>
      <c r="V103" s="16"/>
    </row>
    <row r="104" spans="5:22" x14ac:dyDescent="0.2">
      <c r="T104" s="16"/>
      <c r="V104" s="16"/>
    </row>
    <row r="109" spans="5:22" x14ac:dyDescent="0.2">
      <c r="E109" s="27"/>
      <c r="F109" s="27"/>
      <c r="G109" s="27"/>
      <c r="H109" s="86"/>
      <c r="I109" s="27"/>
      <c r="J109" s="27"/>
      <c r="K109" s="27"/>
      <c r="L109" s="86"/>
      <c r="M109" s="27"/>
      <c r="N109" s="27"/>
      <c r="O109" s="27"/>
      <c r="P109" s="86"/>
      <c r="S109" s="3"/>
      <c r="U109" s="3"/>
    </row>
  </sheetData>
  <mergeCells count="4">
    <mergeCell ref="A6:U6"/>
    <mergeCell ref="E9:G9"/>
    <mergeCell ref="I9:K9"/>
    <mergeCell ref="M9:O9"/>
  </mergeCells>
  <pageMargins left="0.7" right="0.7" top="0.75" bottom="0.75" header="0.3" footer="0.3"/>
  <pageSetup scale="63" firstPageNumber="4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C796-4275-472B-839C-AA5654BC5D3B}">
  <sheetPr>
    <pageSetUpPr fitToPage="1"/>
  </sheetPr>
  <dimension ref="A5:H91"/>
  <sheetViews>
    <sheetView topLeftCell="A12" zoomScaleNormal="100" zoomScaleSheetLayoutView="100" workbookViewId="0">
      <selection activeCell="I22" sqref="I22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6.5703125" style="2" customWidth="1"/>
    <col min="6" max="6" width="1.7109375" style="2" customWidth="1"/>
    <col min="7" max="7" width="16.5703125" style="2" customWidth="1"/>
    <col min="8" max="8" width="2.5703125" style="2" customWidth="1"/>
    <col min="9" max="16384" width="9.140625" style="2"/>
  </cols>
  <sheetData>
    <row r="5" spans="1:8" ht="14.45" customHeight="1" x14ac:dyDescent="0.2">
      <c r="C5" s="120"/>
      <c r="D5" s="120"/>
      <c r="E5" s="37"/>
    </row>
    <row r="6" spans="1:8" ht="14.45" customHeight="1" x14ac:dyDescent="0.2">
      <c r="A6" s="120" t="s">
        <v>283</v>
      </c>
      <c r="B6" s="120"/>
      <c r="C6" s="120"/>
      <c r="D6" s="120"/>
      <c r="E6" s="120"/>
      <c r="F6" s="120"/>
      <c r="G6" s="120"/>
      <c r="H6" s="12"/>
    </row>
    <row r="7" spans="1:8" ht="14.45" customHeight="1" x14ac:dyDescent="0.2">
      <c r="A7" s="37"/>
      <c r="B7" s="37"/>
      <c r="C7" s="37"/>
      <c r="D7" s="37"/>
      <c r="E7" s="37"/>
      <c r="F7" s="37"/>
      <c r="G7" s="37"/>
      <c r="H7" s="12"/>
    </row>
    <row r="8" spans="1:8" x14ac:dyDescent="0.2">
      <c r="C8" s="37"/>
      <c r="D8" s="37"/>
      <c r="E8" s="1"/>
      <c r="F8" s="37"/>
      <c r="G8" s="1" t="s">
        <v>284</v>
      </c>
      <c r="H8" s="37"/>
    </row>
    <row r="9" spans="1:8" x14ac:dyDescent="0.2">
      <c r="C9" s="12"/>
      <c r="D9" s="12"/>
      <c r="E9" s="1" t="s">
        <v>285</v>
      </c>
      <c r="F9" s="12"/>
      <c r="G9" s="1" t="s">
        <v>286</v>
      </c>
      <c r="H9" s="12"/>
    </row>
    <row r="10" spans="1:8" x14ac:dyDescent="0.2">
      <c r="A10" s="1" t="s">
        <v>12</v>
      </c>
      <c r="C10" s="1"/>
      <c r="E10" s="1" t="s">
        <v>287</v>
      </c>
      <c r="F10" s="1"/>
      <c r="G10" s="1" t="s">
        <v>10</v>
      </c>
      <c r="H10" s="1"/>
    </row>
    <row r="11" spans="1:8" ht="14.25" x14ac:dyDescent="0.2">
      <c r="A11" s="9" t="s">
        <v>18</v>
      </c>
      <c r="C11" s="7" t="s">
        <v>19</v>
      </c>
      <c r="D11" s="1"/>
      <c r="E11" s="9" t="s">
        <v>20</v>
      </c>
      <c r="F11" s="1"/>
      <c r="G11" s="9" t="s">
        <v>229</v>
      </c>
      <c r="H11" s="1"/>
    </row>
    <row r="12" spans="1:8" x14ac:dyDescent="0.2">
      <c r="E12" s="5" t="s">
        <v>23</v>
      </c>
      <c r="F12" s="1"/>
      <c r="G12" s="5" t="s">
        <v>24</v>
      </c>
      <c r="H12" s="1"/>
    </row>
    <row r="13" spans="1:8" x14ac:dyDescent="0.2">
      <c r="E13" s="5"/>
      <c r="F13" s="1"/>
      <c r="G13" s="5"/>
      <c r="H13" s="1"/>
    </row>
    <row r="14" spans="1:8" x14ac:dyDescent="0.2">
      <c r="A14" s="1">
        <v>1</v>
      </c>
      <c r="C14" s="2" t="s">
        <v>30</v>
      </c>
      <c r="D14" s="14"/>
      <c r="E14" s="38">
        <v>9140146.3467059378</v>
      </c>
      <c r="F14" s="14"/>
      <c r="G14" s="6">
        <f>E14/$E$29*$G$29</f>
        <v>5535.0742286214781</v>
      </c>
      <c r="H14" s="14"/>
    </row>
    <row r="15" spans="1:8" x14ac:dyDescent="0.2">
      <c r="A15" s="1">
        <f>A14+1</f>
        <v>2</v>
      </c>
      <c r="C15" s="2" t="s">
        <v>31</v>
      </c>
      <c r="D15" s="14"/>
      <c r="E15" s="38">
        <v>6571059.0851602415</v>
      </c>
      <c r="F15" s="14"/>
      <c r="G15" s="6">
        <f>E15/$E$29*$G$29</f>
        <v>3979.290748460227</v>
      </c>
      <c r="H15" s="14"/>
    </row>
    <row r="16" spans="1:8" x14ac:dyDescent="0.2">
      <c r="A16" s="1">
        <f t="shared" ref="A16:A27" si="0">A15+1</f>
        <v>3</v>
      </c>
      <c r="C16" s="2" t="s">
        <v>32</v>
      </c>
      <c r="D16" s="14"/>
      <c r="E16" s="38">
        <v>2924503.2126733954</v>
      </c>
      <c r="F16" s="14"/>
      <c r="G16" s="6">
        <f t="shared" ref="G16:G27" si="1">E16/$E$29*$G$29</f>
        <v>1771.0156653917325</v>
      </c>
      <c r="H16" s="14"/>
    </row>
    <row r="17" spans="1:8" x14ac:dyDescent="0.2">
      <c r="A17" s="1">
        <f t="shared" si="0"/>
        <v>4</v>
      </c>
      <c r="C17" s="2" t="s">
        <v>33</v>
      </c>
      <c r="D17" s="14"/>
      <c r="E17" s="38">
        <v>3930332.4555336796</v>
      </c>
      <c r="F17" s="14"/>
      <c r="G17" s="6">
        <f t="shared" si="1"/>
        <v>2380.124022016269</v>
      </c>
      <c r="H17" s="14"/>
    </row>
    <row r="18" spans="1:8" x14ac:dyDescent="0.2">
      <c r="A18" s="1">
        <f t="shared" si="0"/>
        <v>5</v>
      </c>
      <c r="C18" s="2" t="s">
        <v>34</v>
      </c>
      <c r="E18" s="38">
        <v>79297.723699999988</v>
      </c>
      <c r="F18" s="14"/>
      <c r="G18" s="6">
        <f t="shared" si="1"/>
        <v>48.020980210935093</v>
      </c>
      <c r="H18" s="14"/>
    </row>
    <row r="19" spans="1:8" x14ac:dyDescent="0.2">
      <c r="A19" s="1">
        <f t="shared" si="0"/>
        <v>6</v>
      </c>
      <c r="C19" s="2" t="s">
        <v>35</v>
      </c>
      <c r="E19" s="38">
        <v>923507.95710000989</v>
      </c>
      <c r="G19" s="6">
        <f>E19/$E$29*$G$29</f>
        <v>559.25637286030542</v>
      </c>
    </row>
    <row r="20" spans="1:8" x14ac:dyDescent="0.2">
      <c r="A20" s="1">
        <f t="shared" si="0"/>
        <v>7</v>
      </c>
      <c r="C20" s="2" t="s">
        <v>36</v>
      </c>
      <c r="E20" s="38">
        <v>58044.08288940171</v>
      </c>
      <c r="G20" s="6">
        <f t="shared" si="1"/>
        <v>35.150236674370468</v>
      </c>
    </row>
    <row r="21" spans="1:8" x14ac:dyDescent="0.2">
      <c r="A21" s="1">
        <f t="shared" si="0"/>
        <v>8</v>
      </c>
      <c r="C21" s="2" t="s">
        <v>37</v>
      </c>
      <c r="E21" s="40">
        <v>2688948.8653388992</v>
      </c>
      <c r="G21" s="6">
        <f t="shared" si="1"/>
        <v>1628.3690656640586</v>
      </c>
    </row>
    <row r="22" spans="1:8" x14ac:dyDescent="0.2">
      <c r="A22" s="1">
        <f t="shared" si="0"/>
        <v>9</v>
      </c>
      <c r="C22" s="2" t="s">
        <v>38</v>
      </c>
      <c r="E22" s="3">
        <v>63083.916593510003</v>
      </c>
      <c r="G22" s="6">
        <f t="shared" si="1"/>
        <v>38.202250569334119</v>
      </c>
    </row>
    <row r="23" spans="1:8" x14ac:dyDescent="0.2">
      <c r="A23" s="1">
        <f t="shared" si="0"/>
        <v>10</v>
      </c>
      <c r="C23" s="2" t="s">
        <v>39</v>
      </c>
      <c r="E23" s="3">
        <v>474030.03009035997</v>
      </c>
      <c r="G23" s="6">
        <f t="shared" si="1"/>
        <v>287.06229677508571</v>
      </c>
    </row>
    <row r="24" spans="1:8" x14ac:dyDescent="0.2">
      <c r="A24" s="1">
        <f t="shared" si="0"/>
        <v>11</v>
      </c>
      <c r="C24" s="2" t="s">
        <v>41</v>
      </c>
      <c r="E24" s="3">
        <v>54820.516019999995</v>
      </c>
      <c r="G24" s="6">
        <f t="shared" si="1"/>
        <v>33.198114550035569</v>
      </c>
    </row>
    <row r="25" spans="1:8" x14ac:dyDescent="0.2">
      <c r="A25" s="1">
        <f t="shared" si="0"/>
        <v>12</v>
      </c>
      <c r="C25" s="2" t="s">
        <v>42</v>
      </c>
      <c r="E25" s="3"/>
      <c r="G25" s="6">
        <f t="shared" si="1"/>
        <v>0</v>
      </c>
    </row>
    <row r="26" spans="1:8" x14ac:dyDescent="0.2">
      <c r="A26" s="1">
        <f t="shared" si="0"/>
        <v>13</v>
      </c>
      <c r="C26" s="2" t="s">
        <v>46</v>
      </c>
      <c r="E26" s="3">
        <v>278925.5258</v>
      </c>
      <c r="G26" s="6">
        <f t="shared" si="1"/>
        <v>168.91124397769403</v>
      </c>
    </row>
    <row r="27" spans="1:8" x14ac:dyDescent="0.2">
      <c r="A27" s="1">
        <f t="shared" si="0"/>
        <v>14</v>
      </c>
      <c r="C27" s="2" t="s">
        <v>47</v>
      </c>
      <c r="E27" s="40">
        <v>249200.14546999999</v>
      </c>
      <c r="G27" s="6">
        <f t="shared" si="1"/>
        <v>150.91019887847068</v>
      </c>
    </row>
    <row r="29" spans="1:8" ht="13.5" thickBot="1" x14ac:dyDescent="0.25">
      <c r="A29" s="1">
        <f>A27+1</f>
        <v>15</v>
      </c>
      <c r="C29" s="2" t="s">
        <v>78</v>
      </c>
      <c r="E29" s="43">
        <f>SUM(E14:E27)</f>
        <v>27435899.863075439</v>
      </c>
      <c r="F29" s="17"/>
      <c r="G29" s="43">
        <v>16614.585424649998</v>
      </c>
      <c r="H29" s="87" t="s">
        <v>55</v>
      </c>
    </row>
    <row r="30" spans="1:8" ht="13.5" thickTop="1" x14ac:dyDescent="0.2">
      <c r="C30" s="1"/>
      <c r="D30" s="17"/>
      <c r="E30" s="17"/>
      <c r="F30" s="17"/>
      <c r="G30" s="17"/>
      <c r="H30" s="17"/>
    </row>
    <row r="31" spans="1:8" x14ac:dyDescent="0.2">
      <c r="A31" s="12" t="s">
        <v>50</v>
      </c>
      <c r="C31" s="19"/>
      <c r="D31" s="17"/>
      <c r="F31" s="17"/>
      <c r="G31" s="17"/>
      <c r="H31" s="17"/>
    </row>
    <row r="32" spans="1:8" x14ac:dyDescent="0.2">
      <c r="A32" s="10" t="s">
        <v>51</v>
      </c>
      <c r="C32" s="2" t="s">
        <v>201</v>
      </c>
      <c r="D32" s="17"/>
      <c r="F32" s="17"/>
      <c r="G32" s="17"/>
      <c r="H32" s="17"/>
    </row>
    <row r="33" spans="1:8" s="89" customFormat="1" x14ac:dyDescent="0.2">
      <c r="A33" s="88" t="s">
        <v>53</v>
      </c>
      <c r="C33" s="2" t="s">
        <v>288</v>
      </c>
      <c r="D33" s="90"/>
      <c r="E33" s="90"/>
      <c r="F33" s="90"/>
      <c r="G33" s="90"/>
      <c r="H33" s="91"/>
    </row>
    <row r="34" spans="1:8" s="89" customFormat="1" x14ac:dyDescent="0.2">
      <c r="A34" s="88"/>
      <c r="C34" s="2" t="s">
        <v>289</v>
      </c>
      <c r="D34" s="90"/>
      <c r="E34" s="90"/>
      <c r="F34" s="90"/>
      <c r="G34" s="90"/>
      <c r="H34" s="91"/>
    </row>
    <row r="35" spans="1:8" x14ac:dyDescent="0.2">
      <c r="A35" s="88" t="s">
        <v>55</v>
      </c>
      <c r="C35" s="2" t="s">
        <v>290</v>
      </c>
      <c r="D35" s="17"/>
      <c r="F35" s="17"/>
      <c r="G35" s="17"/>
      <c r="H35" s="17"/>
    </row>
    <row r="36" spans="1:8" x14ac:dyDescent="0.2">
      <c r="A36" s="2"/>
      <c r="D36" s="17"/>
      <c r="E36" s="17"/>
      <c r="F36" s="17"/>
      <c r="G36" s="17"/>
      <c r="H36" s="17"/>
    </row>
    <row r="37" spans="1:8" x14ac:dyDescent="0.2">
      <c r="A37" s="10"/>
      <c r="C37" s="55"/>
      <c r="D37" s="17"/>
      <c r="E37" s="17"/>
      <c r="F37" s="17"/>
      <c r="G37" s="17"/>
      <c r="H37" s="17"/>
    </row>
    <row r="38" spans="1:8" x14ac:dyDescent="0.2">
      <c r="D38" s="17"/>
      <c r="E38" s="17"/>
      <c r="F38" s="17"/>
      <c r="G38" s="17"/>
      <c r="H38" s="17"/>
    </row>
    <row r="39" spans="1:8" x14ac:dyDescent="0.2">
      <c r="C39" s="19"/>
      <c r="D39" s="17"/>
      <c r="E39" s="17"/>
      <c r="F39" s="17"/>
      <c r="G39" s="17"/>
      <c r="H39" s="17"/>
    </row>
    <row r="40" spans="1:8" x14ac:dyDescent="0.2">
      <c r="C40" s="19"/>
      <c r="D40" s="17"/>
      <c r="E40" s="17"/>
      <c r="F40" s="17"/>
      <c r="G40" s="17"/>
      <c r="H40" s="17"/>
    </row>
    <row r="41" spans="1:8" x14ac:dyDescent="0.2">
      <c r="C41" s="21"/>
      <c r="D41" s="17"/>
      <c r="E41" s="17"/>
      <c r="F41" s="17"/>
      <c r="G41" s="17"/>
      <c r="H41" s="17"/>
    </row>
    <row r="42" spans="1:8" x14ac:dyDescent="0.2">
      <c r="C42" s="19"/>
      <c r="D42" s="17"/>
      <c r="E42" s="17"/>
      <c r="F42" s="17"/>
      <c r="G42" s="17"/>
      <c r="H42" s="17"/>
    </row>
    <row r="43" spans="1:8" x14ac:dyDescent="0.2">
      <c r="C43" s="19"/>
      <c r="D43" s="17"/>
      <c r="E43" s="17"/>
      <c r="F43" s="17"/>
      <c r="G43" s="17"/>
      <c r="H43" s="17"/>
    </row>
    <row r="44" spans="1:8" x14ac:dyDescent="0.2">
      <c r="C44" s="19"/>
      <c r="D44" s="17"/>
      <c r="E44" s="17"/>
      <c r="F44" s="17"/>
      <c r="G44" s="17"/>
      <c r="H44" s="17"/>
    </row>
    <row r="45" spans="1:8" x14ac:dyDescent="0.2">
      <c r="C45" s="19"/>
      <c r="D45" s="17"/>
      <c r="E45" s="17"/>
      <c r="F45" s="17"/>
      <c r="G45" s="17"/>
      <c r="H45" s="17"/>
    </row>
    <row r="46" spans="1:8" x14ac:dyDescent="0.2">
      <c r="C46" s="21"/>
      <c r="D46" s="17"/>
      <c r="E46" s="17"/>
      <c r="F46" s="17"/>
      <c r="G46" s="17"/>
      <c r="H46" s="17"/>
    </row>
    <row r="47" spans="1:8" x14ac:dyDescent="0.2">
      <c r="C47" s="19"/>
      <c r="D47" s="17"/>
      <c r="E47" s="17"/>
      <c r="F47" s="17"/>
      <c r="G47" s="17"/>
      <c r="H47" s="17"/>
    </row>
    <row r="48" spans="1:8" x14ac:dyDescent="0.2">
      <c r="C48" s="19"/>
      <c r="D48" s="17"/>
      <c r="E48" s="17"/>
      <c r="F48" s="17"/>
      <c r="G48" s="17"/>
      <c r="H48" s="17"/>
    </row>
    <row r="49" spans="3:8" x14ac:dyDescent="0.2">
      <c r="C49" s="19"/>
      <c r="D49" s="17"/>
      <c r="E49" s="17"/>
      <c r="F49" s="17"/>
      <c r="G49" s="17"/>
      <c r="H49" s="17"/>
    </row>
    <row r="50" spans="3:8" x14ac:dyDescent="0.2">
      <c r="C50" s="19"/>
      <c r="D50" s="17"/>
      <c r="E50" s="17"/>
      <c r="F50" s="17"/>
      <c r="G50" s="17"/>
      <c r="H50" s="17"/>
    </row>
    <row r="51" spans="3:8" x14ac:dyDescent="0.2">
      <c r="C51" s="19"/>
      <c r="D51" s="17"/>
      <c r="E51" s="17"/>
      <c r="F51" s="17"/>
      <c r="G51" s="17"/>
      <c r="H51" s="17"/>
    </row>
    <row r="52" spans="3:8" x14ac:dyDescent="0.2">
      <c r="C52" s="19"/>
      <c r="D52" s="17"/>
      <c r="E52" s="17"/>
      <c r="F52" s="17"/>
      <c r="G52" s="17"/>
      <c r="H52" s="17"/>
    </row>
    <row r="53" spans="3:8" x14ac:dyDescent="0.2">
      <c r="C53" s="19"/>
      <c r="D53" s="17"/>
      <c r="E53" s="17"/>
      <c r="F53" s="17"/>
      <c r="G53" s="17"/>
      <c r="H53" s="17"/>
    </row>
    <row r="54" spans="3:8" x14ac:dyDescent="0.2">
      <c r="C54" s="19"/>
      <c r="D54" s="17"/>
      <c r="E54" s="17"/>
      <c r="F54" s="17"/>
      <c r="G54" s="17"/>
      <c r="H54" s="17"/>
    </row>
    <row r="55" spans="3:8" x14ac:dyDescent="0.2">
      <c r="C55" s="21"/>
      <c r="D55" s="17"/>
      <c r="E55" s="17"/>
      <c r="F55" s="17"/>
      <c r="G55" s="17"/>
      <c r="H55" s="17"/>
    </row>
    <row r="56" spans="3:8" x14ac:dyDescent="0.2">
      <c r="C56" s="21"/>
      <c r="D56" s="17"/>
      <c r="E56" s="17"/>
      <c r="F56" s="17"/>
      <c r="G56" s="17"/>
      <c r="H56" s="17"/>
    </row>
    <row r="57" spans="3:8" x14ac:dyDescent="0.2">
      <c r="C57" s="19"/>
      <c r="D57" s="17"/>
      <c r="E57" s="17"/>
      <c r="F57" s="17"/>
      <c r="G57" s="17"/>
      <c r="H57" s="17"/>
    </row>
    <row r="58" spans="3:8" x14ac:dyDescent="0.2">
      <c r="C58" s="21"/>
      <c r="D58" s="17"/>
      <c r="E58" s="17"/>
      <c r="F58" s="17"/>
      <c r="G58" s="17"/>
      <c r="H58" s="17"/>
    </row>
    <row r="59" spans="3:8" x14ac:dyDescent="0.2">
      <c r="C59" s="19"/>
      <c r="D59" s="17"/>
      <c r="E59" s="17"/>
      <c r="F59" s="17"/>
      <c r="G59" s="17"/>
      <c r="H59" s="17"/>
    </row>
    <row r="60" spans="3:8" x14ac:dyDescent="0.2">
      <c r="C60" s="19"/>
      <c r="D60" s="17"/>
      <c r="E60" s="17"/>
      <c r="F60" s="17"/>
      <c r="G60" s="17"/>
      <c r="H60" s="17"/>
    </row>
    <row r="61" spans="3:8" x14ac:dyDescent="0.2">
      <c r="C61" s="19"/>
      <c r="D61" s="17"/>
      <c r="E61" s="17"/>
      <c r="F61" s="17"/>
      <c r="G61" s="17"/>
      <c r="H61" s="17"/>
    </row>
    <row r="62" spans="3:8" x14ac:dyDescent="0.2">
      <c r="C62" s="19"/>
      <c r="D62" s="17"/>
      <c r="E62" s="17"/>
      <c r="F62" s="17"/>
      <c r="G62" s="17"/>
      <c r="H62" s="17"/>
    </row>
    <row r="63" spans="3:8" x14ac:dyDescent="0.2">
      <c r="C63" s="19"/>
      <c r="D63" s="17"/>
      <c r="E63" s="17"/>
      <c r="F63" s="17"/>
      <c r="G63" s="17"/>
      <c r="H63" s="17"/>
    </row>
    <row r="64" spans="3:8" x14ac:dyDescent="0.2">
      <c r="C64" s="19"/>
      <c r="D64" s="17"/>
      <c r="E64" s="17"/>
      <c r="F64" s="17"/>
      <c r="G64" s="17"/>
      <c r="H64" s="17"/>
    </row>
    <row r="65" spans="3:8" x14ac:dyDescent="0.2">
      <c r="C65" s="19"/>
      <c r="D65" s="17"/>
      <c r="E65" s="17"/>
      <c r="F65" s="17"/>
      <c r="G65" s="17"/>
      <c r="H65" s="17"/>
    </row>
    <row r="66" spans="3:8" x14ac:dyDescent="0.2">
      <c r="C66" s="19"/>
      <c r="D66" s="17"/>
      <c r="E66" s="17"/>
      <c r="F66" s="17"/>
      <c r="G66" s="17"/>
      <c r="H66" s="17"/>
    </row>
    <row r="67" spans="3:8" x14ac:dyDescent="0.2">
      <c r="C67" s="19"/>
      <c r="D67" s="17"/>
      <c r="E67" s="17"/>
      <c r="F67" s="17"/>
      <c r="G67" s="17"/>
      <c r="H67" s="17"/>
    </row>
    <row r="68" spans="3:8" x14ac:dyDescent="0.2">
      <c r="C68" s="19"/>
      <c r="D68" s="17"/>
      <c r="E68" s="17"/>
      <c r="F68" s="17"/>
      <c r="G68" s="17"/>
      <c r="H68" s="17"/>
    </row>
    <row r="69" spans="3:8" x14ac:dyDescent="0.2">
      <c r="C69" s="19"/>
      <c r="D69" s="17"/>
      <c r="E69" s="17"/>
      <c r="F69" s="17"/>
      <c r="G69" s="17"/>
      <c r="H69" s="17"/>
    </row>
    <row r="70" spans="3:8" x14ac:dyDescent="0.2">
      <c r="C70" s="19"/>
      <c r="D70" s="17"/>
      <c r="E70" s="17"/>
      <c r="F70" s="17"/>
      <c r="G70" s="17"/>
      <c r="H70" s="17"/>
    </row>
    <row r="71" spans="3:8" x14ac:dyDescent="0.2">
      <c r="C71" s="22"/>
      <c r="D71" s="17"/>
      <c r="E71" s="17"/>
      <c r="F71" s="17"/>
      <c r="G71" s="17"/>
      <c r="H71" s="17"/>
    </row>
    <row r="72" spans="3:8" x14ac:dyDescent="0.2">
      <c r="C72" s="22"/>
      <c r="D72" s="17"/>
      <c r="E72" s="17"/>
      <c r="F72" s="17"/>
      <c r="G72" s="17"/>
      <c r="H72" s="17"/>
    </row>
    <row r="73" spans="3:8" x14ac:dyDescent="0.2">
      <c r="C73" s="22"/>
      <c r="D73" s="17"/>
      <c r="E73" s="17"/>
      <c r="F73" s="17"/>
      <c r="G73" s="17"/>
      <c r="H73" s="17"/>
    </row>
    <row r="74" spans="3:8" x14ac:dyDescent="0.2">
      <c r="C74" s="22"/>
      <c r="D74" s="17"/>
      <c r="E74" s="17"/>
      <c r="F74" s="17"/>
      <c r="G74" s="17"/>
      <c r="H74" s="17"/>
    </row>
    <row r="75" spans="3:8" x14ac:dyDescent="0.2">
      <c r="C75" s="37"/>
      <c r="D75" s="37"/>
      <c r="E75" s="17"/>
      <c r="F75" s="17"/>
      <c r="G75" s="17"/>
      <c r="H75" s="17"/>
    </row>
    <row r="76" spans="3:8" x14ac:dyDescent="0.2">
      <c r="C76" s="26"/>
      <c r="D76" s="26"/>
      <c r="E76" s="17"/>
      <c r="F76" s="17"/>
      <c r="G76" s="17"/>
      <c r="H76" s="17"/>
    </row>
    <row r="77" spans="3:8" x14ac:dyDescent="0.2">
      <c r="E77" s="17"/>
      <c r="F77" s="17"/>
      <c r="G77" s="17"/>
      <c r="H77" s="17"/>
    </row>
    <row r="78" spans="3:8" x14ac:dyDescent="0.2">
      <c r="E78" s="17"/>
      <c r="F78" s="17"/>
      <c r="G78" s="17"/>
      <c r="H78" s="17"/>
    </row>
    <row r="79" spans="3:8" x14ac:dyDescent="0.2">
      <c r="E79" s="17"/>
      <c r="F79" s="17"/>
      <c r="G79" s="17"/>
      <c r="H79" s="17"/>
    </row>
    <row r="80" spans="3:8" x14ac:dyDescent="0.2">
      <c r="E80" s="17"/>
      <c r="F80" s="17"/>
      <c r="G80" s="17"/>
      <c r="H80" s="17"/>
    </row>
    <row r="81" spans="2:8" x14ac:dyDescent="0.2">
      <c r="E81" s="17"/>
      <c r="F81" s="17"/>
      <c r="G81" s="17"/>
      <c r="H81" s="17"/>
    </row>
    <row r="82" spans="2:8" x14ac:dyDescent="0.2">
      <c r="E82" s="17"/>
      <c r="F82" s="17"/>
      <c r="G82" s="17"/>
      <c r="H82" s="17"/>
    </row>
    <row r="83" spans="2:8" x14ac:dyDescent="0.2">
      <c r="E83" s="17"/>
      <c r="F83" s="17"/>
      <c r="G83" s="17"/>
      <c r="H83" s="17"/>
    </row>
    <row r="84" spans="2:8" x14ac:dyDescent="0.2">
      <c r="E84" s="17"/>
      <c r="F84" s="17"/>
      <c r="G84" s="17"/>
      <c r="H84" s="17"/>
    </row>
    <row r="85" spans="2:8" x14ac:dyDescent="0.2">
      <c r="E85" s="17"/>
      <c r="F85" s="17"/>
      <c r="G85" s="17"/>
      <c r="H85" s="17"/>
    </row>
    <row r="86" spans="2:8" x14ac:dyDescent="0.2">
      <c r="E86" s="17"/>
      <c r="F86" s="17"/>
      <c r="G86" s="17"/>
      <c r="H86" s="17"/>
    </row>
    <row r="87" spans="2:8" x14ac:dyDescent="0.2">
      <c r="E87" s="37"/>
      <c r="F87" s="37"/>
      <c r="G87" s="37"/>
      <c r="H87" s="37"/>
    </row>
    <row r="88" spans="2:8" x14ac:dyDescent="0.2">
      <c r="E88" s="26"/>
      <c r="F88" s="26"/>
      <c r="G88" s="26"/>
      <c r="H88" s="26"/>
    </row>
    <row r="91" spans="2:8" x14ac:dyDescent="0.2">
      <c r="B91" s="3"/>
    </row>
  </sheetData>
  <mergeCells count="2">
    <mergeCell ref="C5:D5"/>
    <mergeCell ref="A6:G6"/>
  </mergeCells>
  <pageMargins left="0.7" right="0.7" top="0.75" bottom="0.75" header="0.3" footer="0.3"/>
  <pageSetup firstPageNumber="4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6C7A-7850-4A9F-930F-B3D25C7B723C}">
  <sheetPr>
    <pageSetUpPr fitToPage="1"/>
  </sheetPr>
  <dimension ref="A1:J125"/>
  <sheetViews>
    <sheetView zoomScaleNormal="100" zoomScaleSheetLayoutView="100" workbookViewId="0">
      <selection activeCell="A7" sqref="A7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4" style="2" customWidth="1"/>
    <col min="4" max="4" width="1.7109375" style="2" customWidth="1"/>
    <col min="5" max="5" width="16" style="2" customWidth="1"/>
    <col min="6" max="6" width="1.7109375" style="2" customWidth="1"/>
    <col min="7" max="7" width="14.140625" style="2" customWidth="1"/>
    <col min="8" max="8" width="1.7109375" style="2" customWidth="1"/>
    <col min="9" max="9" width="16" style="2" customWidth="1"/>
    <col min="10" max="10" width="2.28515625" style="1" customWidth="1"/>
    <col min="11" max="16384" width="9.140625" style="2"/>
  </cols>
  <sheetData>
    <row r="1" spans="1:10" x14ac:dyDescent="0.2">
      <c r="I1" s="11"/>
    </row>
    <row r="2" spans="1:10" x14ac:dyDescent="0.2">
      <c r="I2" s="11"/>
    </row>
    <row r="3" spans="1:10" x14ac:dyDescent="0.2">
      <c r="I3" s="11"/>
    </row>
    <row r="4" spans="1:10" x14ac:dyDescent="0.2">
      <c r="I4" s="11"/>
    </row>
    <row r="5" spans="1:10" x14ac:dyDescent="0.2">
      <c r="I5" s="11"/>
    </row>
    <row r="6" spans="1:10" ht="15" customHeight="1" x14ac:dyDescent="0.2">
      <c r="A6" s="120" t="s">
        <v>291</v>
      </c>
      <c r="B6" s="120"/>
      <c r="C6" s="120"/>
      <c r="D6" s="120"/>
      <c r="E6" s="120"/>
      <c r="F6" s="120"/>
      <c r="G6" s="120"/>
      <c r="H6" s="120"/>
      <c r="I6" s="120"/>
      <c r="J6" s="37"/>
    </row>
    <row r="7" spans="1:10" x14ac:dyDescent="0.2">
      <c r="C7" s="37"/>
      <c r="D7" s="37"/>
      <c r="E7" s="37"/>
      <c r="F7" s="37"/>
      <c r="G7" s="37"/>
      <c r="H7" s="37"/>
      <c r="I7" s="37"/>
      <c r="J7" s="37"/>
    </row>
    <row r="8" spans="1:10" x14ac:dyDescent="0.2">
      <c r="C8" s="37"/>
      <c r="D8" s="37"/>
      <c r="E8" s="37"/>
      <c r="F8" s="37"/>
      <c r="G8" s="37"/>
      <c r="H8" s="37"/>
      <c r="I8" s="1" t="s">
        <v>292</v>
      </c>
      <c r="J8" s="37"/>
    </row>
    <row r="9" spans="1:10" x14ac:dyDescent="0.2">
      <c r="C9" s="37"/>
      <c r="D9" s="37"/>
      <c r="E9" s="1"/>
      <c r="F9" s="37"/>
      <c r="G9" s="1" t="s">
        <v>293</v>
      </c>
      <c r="H9" s="37"/>
      <c r="I9" s="1" t="s">
        <v>294</v>
      </c>
      <c r="J9" s="37"/>
    </row>
    <row r="10" spans="1:10" x14ac:dyDescent="0.2">
      <c r="C10" s="12"/>
      <c r="D10" s="12"/>
      <c r="E10" s="1" t="s">
        <v>295</v>
      </c>
      <c r="F10" s="12"/>
      <c r="G10" s="1" t="s">
        <v>296</v>
      </c>
      <c r="H10" s="12"/>
      <c r="I10" s="13" t="s">
        <v>192</v>
      </c>
      <c r="J10" s="37"/>
    </row>
    <row r="11" spans="1:10" x14ac:dyDescent="0.2">
      <c r="A11" s="1" t="s">
        <v>12</v>
      </c>
      <c r="C11" s="1"/>
      <c r="E11" s="1" t="s">
        <v>193</v>
      </c>
      <c r="G11" s="1" t="s">
        <v>297</v>
      </c>
      <c r="H11" s="1"/>
      <c r="I11" s="1" t="s">
        <v>193</v>
      </c>
      <c r="J11" s="13"/>
    </row>
    <row r="12" spans="1:10" ht="14.25" x14ac:dyDescent="0.2">
      <c r="A12" s="9" t="s">
        <v>18</v>
      </c>
      <c r="C12" s="7" t="s">
        <v>19</v>
      </c>
      <c r="E12" s="9" t="s">
        <v>298</v>
      </c>
      <c r="G12" s="9" t="s">
        <v>299</v>
      </c>
      <c r="H12" s="1"/>
      <c r="I12" s="9" t="s">
        <v>300</v>
      </c>
    </row>
    <row r="13" spans="1:10" x14ac:dyDescent="0.2">
      <c r="E13" s="1" t="s">
        <v>23</v>
      </c>
      <c r="F13" s="1"/>
      <c r="G13" s="5" t="s">
        <v>24</v>
      </c>
      <c r="H13" s="1"/>
      <c r="I13" s="5" t="s">
        <v>301</v>
      </c>
    </row>
    <row r="14" spans="1:10" x14ac:dyDescent="0.2">
      <c r="C14" s="61"/>
    </row>
    <row r="15" spans="1:10" x14ac:dyDescent="0.2">
      <c r="A15" s="1">
        <v>1</v>
      </c>
      <c r="C15" s="2" t="s">
        <v>93</v>
      </c>
      <c r="D15" s="16"/>
      <c r="E15" s="16">
        <v>82.678249744114638</v>
      </c>
      <c r="F15" s="16"/>
      <c r="G15" s="16">
        <f>I15/E15</f>
        <v>228.05640874869164</v>
      </c>
      <c r="H15" s="16"/>
      <c r="I15" s="38">
        <v>18855.304718270218</v>
      </c>
      <c r="J15" s="71"/>
    </row>
    <row r="16" spans="1:10" x14ac:dyDescent="0.2">
      <c r="A16" s="1">
        <v>2</v>
      </c>
      <c r="C16" s="2" t="s">
        <v>94</v>
      </c>
      <c r="D16" s="16"/>
      <c r="E16" s="16">
        <v>10.28027123848516</v>
      </c>
      <c r="F16" s="16"/>
      <c r="G16" s="16">
        <f t="shared" ref="G16" si="0">I16/E16</f>
        <v>228.94</v>
      </c>
      <c r="H16" s="16"/>
      <c r="I16" s="38">
        <v>2353.5652973387923</v>
      </c>
      <c r="J16" s="92"/>
    </row>
    <row r="17" spans="1:10" x14ac:dyDescent="0.2">
      <c r="A17" s="1">
        <v>3</v>
      </c>
      <c r="C17" s="2" t="s">
        <v>302</v>
      </c>
      <c r="D17" s="16"/>
      <c r="E17" s="16">
        <v>48.711289812908426</v>
      </c>
      <c r="F17" s="16"/>
      <c r="G17" s="16">
        <f>I17/E17</f>
        <v>166.83451430824385</v>
      </c>
      <c r="H17" s="16"/>
      <c r="I17" s="38">
        <v>8126.7243772646834</v>
      </c>
      <c r="J17" s="92"/>
    </row>
    <row r="18" spans="1:10" x14ac:dyDescent="0.2">
      <c r="A18" s="1">
        <v>4</v>
      </c>
      <c r="C18" s="2" t="s">
        <v>43</v>
      </c>
      <c r="D18" s="16"/>
      <c r="E18" s="93">
        <f>SUM(E15:E17)</f>
        <v>141.66981079550823</v>
      </c>
      <c r="F18" s="16"/>
      <c r="G18" s="16"/>
      <c r="H18" s="16"/>
      <c r="I18" s="18">
        <f>SUM(I15:I17)</f>
        <v>29335.594392873692</v>
      </c>
      <c r="J18" s="71"/>
    </row>
    <row r="19" spans="1:10" x14ac:dyDescent="0.2">
      <c r="D19" s="16"/>
      <c r="E19" s="16"/>
      <c r="F19" s="16"/>
      <c r="G19" s="16"/>
      <c r="H19" s="16"/>
      <c r="I19" s="38"/>
      <c r="J19" s="71"/>
    </row>
    <row r="20" spans="1:10" x14ac:dyDescent="0.2">
      <c r="A20" s="1">
        <f>A18+1</f>
        <v>5</v>
      </c>
      <c r="C20" s="2" t="s">
        <v>72</v>
      </c>
      <c r="D20" s="16"/>
      <c r="E20" s="93">
        <v>61.155731832139203</v>
      </c>
      <c r="F20" s="16"/>
      <c r="G20" s="16">
        <f>I20/E20</f>
        <v>195.67025250150002</v>
      </c>
      <c r="H20" s="16"/>
      <c r="I20" s="18">
        <v>11966.3574895087</v>
      </c>
      <c r="J20" s="80"/>
    </row>
    <row r="21" spans="1:10" x14ac:dyDescent="0.2">
      <c r="F21" s="14"/>
      <c r="G21" s="14"/>
      <c r="H21" s="16"/>
      <c r="I21" s="16"/>
      <c r="J21" s="25"/>
    </row>
    <row r="22" spans="1:10" ht="13.5" thickBot="1" x14ac:dyDescent="0.25">
      <c r="A22" s="1">
        <f>A20+1</f>
        <v>6</v>
      </c>
      <c r="C22" s="2" t="s">
        <v>49</v>
      </c>
      <c r="E22" s="117">
        <f>E18+E20</f>
        <v>202.82554262764742</v>
      </c>
      <c r="I22" s="43">
        <f>I18+I20</f>
        <v>41301.951882382389</v>
      </c>
      <c r="J22" s="80" t="s">
        <v>51</v>
      </c>
    </row>
    <row r="23" spans="1:10" ht="13.5" thickTop="1" x14ac:dyDescent="0.2">
      <c r="J23" s="26"/>
    </row>
    <row r="24" spans="1:10" x14ac:dyDescent="0.2">
      <c r="A24" s="12" t="s">
        <v>151</v>
      </c>
      <c r="J24" s="26"/>
    </row>
    <row r="25" spans="1:10" x14ac:dyDescent="0.2">
      <c r="A25" s="5" t="s">
        <v>51</v>
      </c>
      <c r="C25" s="2" t="s">
        <v>303</v>
      </c>
      <c r="J25" s="26"/>
    </row>
    <row r="26" spans="1:10" x14ac:dyDescent="0.2">
      <c r="J26" s="26"/>
    </row>
    <row r="27" spans="1:10" x14ac:dyDescent="0.2">
      <c r="J27" s="26"/>
    </row>
    <row r="28" spans="1:10" x14ac:dyDescent="0.2">
      <c r="J28" s="26"/>
    </row>
    <row r="29" spans="1:10" x14ac:dyDescent="0.2">
      <c r="C29" s="19"/>
      <c r="D29" s="16"/>
      <c r="E29" s="16"/>
      <c r="F29" s="16"/>
      <c r="G29" s="16"/>
      <c r="H29" s="16"/>
      <c r="I29" s="16"/>
      <c r="J29" s="26"/>
    </row>
    <row r="30" spans="1:10" x14ac:dyDescent="0.2">
      <c r="C30" s="19"/>
      <c r="D30" s="16"/>
      <c r="E30" s="16"/>
      <c r="F30" s="16"/>
      <c r="G30" s="16"/>
      <c r="H30" s="16"/>
      <c r="I30" s="16"/>
      <c r="J30" s="26"/>
    </row>
    <row r="31" spans="1:10" x14ac:dyDescent="0.2">
      <c r="C31" s="19"/>
      <c r="D31" s="16"/>
      <c r="E31" s="16"/>
      <c r="F31" s="16"/>
      <c r="G31" s="16"/>
      <c r="H31" s="16"/>
      <c r="I31" s="16"/>
      <c r="J31" s="26"/>
    </row>
    <row r="32" spans="1:10" x14ac:dyDescent="0.2">
      <c r="C32" s="19"/>
      <c r="D32" s="16"/>
      <c r="E32" s="16"/>
      <c r="F32" s="16"/>
      <c r="G32" s="16"/>
      <c r="H32" s="16"/>
      <c r="I32" s="16"/>
      <c r="J32" s="26"/>
    </row>
    <row r="33" spans="3:10" x14ac:dyDescent="0.2">
      <c r="C33" s="19"/>
      <c r="D33" s="16"/>
      <c r="E33" s="16"/>
      <c r="F33" s="16"/>
      <c r="G33" s="16"/>
      <c r="H33" s="16"/>
      <c r="I33" s="16"/>
      <c r="J33" s="26"/>
    </row>
    <row r="34" spans="3:10" x14ac:dyDescent="0.2">
      <c r="C34" s="19"/>
      <c r="D34" s="16"/>
      <c r="E34" s="16"/>
      <c r="F34" s="16"/>
      <c r="G34" s="16"/>
      <c r="H34" s="16"/>
      <c r="I34" s="16"/>
      <c r="J34" s="26"/>
    </row>
    <row r="35" spans="3:10" x14ac:dyDescent="0.2">
      <c r="C35" s="19"/>
      <c r="D35" s="16"/>
      <c r="E35" s="16"/>
      <c r="F35" s="16"/>
      <c r="G35" s="16"/>
      <c r="H35" s="16"/>
      <c r="I35" s="16"/>
      <c r="J35" s="26"/>
    </row>
    <row r="36" spans="3:10" x14ac:dyDescent="0.2">
      <c r="C36" s="19"/>
      <c r="D36" s="16"/>
      <c r="E36" s="16"/>
      <c r="F36" s="16"/>
      <c r="G36" s="16"/>
      <c r="H36" s="16"/>
      <c r="I36" s="16"/>
      <c r="J36" s="26"/>
    </row>
    <row r="37" spans="3:10" x14ac:dyDescent="0.2">
      <c r="C37" s="19"/>
      <c r="D37" s="16"/>
      <c r="E37" s="16"/>
      <c r="F37" s="16"/>
      <c r="G37" s="16"/>
      <c r="H37" s="16"/>
      <c r="I37" s="16"/>
      <c r="J37" s="26"/>
    </row>
    <row r="38" spans="3:10" x14ac:dyDescent="0.2">
      <c r="C38" s="19"/>
      <c r="D38" s="16"/>
      <c r="E38" s="16"/>
      <c r="F38" s="16"/>
      <c r="G38" s="16"/>
      <c r="H38" s="16"/>
      <c r="I38" s="16"/>
      <c r="J38" s="26"/>
    </row>
    <row r="39" spans="3:10" x14ac:dyDescent="0.2">
      <c r="C39" s="19"/>
      <c r="D39" s="16"/>
      <c r="E39" s="16"/>
      <c r="F39" s="16"/>
      <c r="G39" s="16"/>
      <c r="H39" s="16"/>
      <c r="I39" s="16"/>
      <c r="J39" s="26"/>
    </row>
    <row r="40" spans="3:10" x14ac:dyDescent="0.2">
      <c r="C40" s="19"/>
      <c r="D40" s="16"/>
      <c r="E40" s="16"/>
      <c r="F40" s="16"/>
      <c r="G40" s="16"/>
      <c r="H40" s="16"/>
      <c r="I40" s="16"/>
      <c r="J40" s="26"/>
    </row>
    <row r="41" spans="3:10" x14ac:dyDescent="0.2">
      <c r="C41" s="19"/>
      <c r="D41" s="16"/>
      <c r="E41" s="16"/>
      <c r="F41" s="16"/>
      <c r="G41" s="16"/>
      <c r="H41" s="16"/>
      <c r="I41" s="16"/>
      <c r="J41" s="26"/>
    </row>
    <row r="42" spans="3:10" x14ac:dyDescent="0.2">
      <c r="C42" s="19"/>
      <c r="D42" s="16"/>
      <c r="E42" s="16"/>
      <c r="F42" s="16"/>
      <c r="G42" s="16"/>
      <c r="H42" s="16"/>
      <c r="I42" s="16"/>
      <c r="J42" s="26"/>
    </row>
    <row r="43" spans="3:10" x14ac:dyDescent="0.2">
      <c r="C43" s="19"/>
      <c r="D43" s="16"/>
      <c r="E43" s="17"/>
      <c r="F43" s="16"/>
      <c r="G43" s="17"/>
      <c r="H43" s="16"/>
      <c r="I43" s="17"/>
      <c r="J43" s="26"/>
    </row>
    <row r="44" spans="3:10" x14ac:dyDescent="0.2">
      <c r="C44" s="21"/>
      <c r="D44" s="16"/>
      <c r="E44" s="17"/>
      <c r="F44" s="16"/>
      <c r="G44" s="17"/>
      <c r="H44" s="16"/>
      <c r="I44" s="17"/>
      <c r="J44" s="26"/>
    </row>
    <row r="45" spans="3:10" x14ac:dyDescent="0.2">
      <c r="C45" s="19"/>
      <c r="D45" s="16"/>
      <c r="E45" s="17"/>
      <c r="F45" s="16"/>
      <c r="G45" s="17"/>
      <c r="H45" s="16"/>
      <c r="I45" s="17"/>
      <c r="J45" s="26"/>
    </row>
    <row r="46" spans="3:10" x14ac:dyDescent="0.2">
      <c r="C46" s="19"/>
      <c r="D46" s="16"/>
      <c r="E46" s="17"/>
      <c r="F46" s="16"/>
      <c r="G46" s="17"/>
      <c r="H46" s="16"/>
      <c r="I46" s="17"/>
      <c r="J46" s="26"/>
    </row>
    <row r="47" spans="3:10" x14ac:dyDescent="0.2">
      <c r="C47" s="19"/>
      <c r="D47" s="16"/>
      <c r="E47" s="17"/>
      <c r="F47" s="16"/>
      <c r="G47" s="17"/>
      <c r="H47" s="16"/>
      <c r="I47" s="17"/>
      <c r="J47" s="26"/>
    </row>
    <row r="48" spans="3:10" x14ac:dyDescent="0.2">
      <c r="C48" s="19"/>
      <c r="D48" s="16"/>
      <c r="E48" s="17"/>
      <c r="F48" s="16"/>
      <c r="G48" s="17"/>
      <c r="H48" s="16"/>
      <c r="I48" s="17"/>
      <c r="J48" s="26"/>
    </row>
    <row r="49" spans="3:10" x14ac:dyDescent="0.2">
      <c r="C49" s="19"/>
      <c r="D49" s="16"/>
      <c r="E49" s="17"/>
      <c r="F49" s="16"/>
      <c r="G49" s="17"/>
      <c r="H49" s="16"/>
      <c r="I49" s="17"/>
      <c r="J49" s="26"/>
    </row>
    <row r="50" spans="3:10" x14ac:dyDescent="0.2">
      <c r="C50" s="19"/>
      <c r="D50" s="16"/>
      <c r="E50" s="17"/>
      <c r="F50" s="16"/>
      <c r="G50" s="17"/>
      <c r="H50" s="16"/>
      <c r="I50" s="17"/>
      <c r="J50" s="26"/>
    </row>
    <row r="51" spans="3:10" x14ac:dyDescent="0.2">
      <c r="C51" s="19"/>
      <c r="D51" s="16"/>
      <c r="E51" s="17"/>
      <c r="F51" s="16"/>
      <c r="G51" s="17"/>
      <c r="H51" s="16"/>
      <c r="I51" s="17"/>
      <c r="J51" s="26"/>
    </row>
    <row r="52" spans="3:10" x14ac:dyDescent="0.2">
      <c r="C52" s="19"/>
      <c r="D52" s="16"/>
      <c r="E52" s="17"/>
      <c r="F52" s="16"/>
      <c r="G52" s="17"/>
      <c r="H52" s="16"/>
      <c r="I52" s="17"/>
      <c r="J52" s="26"/>
    </row>
    <row r="53" spans="3:10" x14ac:dyDescent="0.2">
      <c r="C53" s="69"/>
      <c r="D53" s="16"/>
      <c r="E53" s="17"/>
      <c r="F53" s="16"/>
      <c r="G53" s="17"/>
      <c r="H53" s="16"/>
      <c r="I53" s="17"/>
      <c r="J53" s="26"/>
    </row>
    <row r="54" spans="3:10" x14ac:dyDescent="0.2">
      <c r="C54" s="19"/>
      <c r="D54" s="16"/>
      <c r="E54" s="17"/>
      <c r="F54" s="16"/>
      <c r="G54" s="17"/>
      <c r="H54" s="16"/>
      <c r="I54" s="17"/>
      <c r="J54" s="26"/>
    </row>
    <row r="55" spans="3:10" x14ac:dyDescent="0.2">
      <c r="C55" s="19"/>
      <c r="D55" s="16"/>
      <c r="E55" s="17"/>
      <c r="F55" s="16"/>
      <c r="G55" s="17"/>
      <c r="H55" s="16"/>
      <c r="I55" s="17"/>
      <c r="J55" s="26"/>
    </row>
    <row r="56" spans="3:10" x14ac:dyDescent="0.2">
      <c r="C56" s="19"/>
      <c r="D56" s="16"/>
      <c r="E56" s="17"/>
      <c r="F56" s="16"/>
      <c r="G56" s="17"/>
      <c r="H56" s="16"/>
      <c r="I56" s="17"/>
      <c r="J56" s="26"/>
    </row>
    <row r="57" spans="3:10" x14ac:dyDescent="0.2">
      <c r="C57" s="19"/>
      <c r="D57" s="16"/>
      <c r="E57" s="17"/>
      <c r="F57" s="16"/>
      <c r="G57" s="17"/>
      <c r="H57" s="16"/>
      <c r="I57" s="17"/>
      <c r="J57" s="26"/>
    </row>
    <row r="58" spans="3:10" x14ac:dyDescent="0.2">
      <c r="C58" s="19"/>
      <c r="D58" s="16"/>
      <c r="E58" s="17"/>
      <c r="F58" s="16"/>
      <c r="G58" s="17"/>
      <c r="H58" s="16"/>
      <c r="I58" s="17"/>
      <c r="J58" s="26"/>
    </row>
    <row r="59" spans="3:10" x14ac:dyDescent="0.2">
      <c r="C59" s="69"/>
      <c r="D59" s="16"/>
      <c r="E59" s="17"/>
      <c r="F59" s="16"/>
      <c r="G59" s="17"/>
      <c r="H59" s="16"/>
      <c r="I59" s="17"/>
      <c r="J59" s="26"/>
    </row>
    <row r="60" spans="3:10" x14ac:dyDescent="0.2">
      <c r="C60" s="19"/>
      <c r="D60" s="16"/>
      <c r="E60" s="17"/>
      <c r="F60" s="16"/>
      <c r="G60" s="17"/>
      <c r="H60" s="16"/>
      <c r="I60" s="17"/>
      <c r="J60" s="26"/>
    </row>
    <row r="61" spans="3:10" x14ac:dyDescent="0.2">
      <c r="C61" s="19"/>
      <c r="D61" s="16"/>
      <c r="E61" s="17"/>
      <c r="F61" s="16"/>
      <c r="G61" s="17"/>
      <c r="H61" s="16"/>
      <c r="I61" s="17"/>
      <c r="J61" s="26"/>
    </row>
    <row r="62" spans="3:10" x14ac:dyDescent="0.2">
      <c r="C62" s="19"/>
      <c r="D62" s="16"/>
      <c r="E62" s="17"/>
      <c r="F62" s="16"/>
      <c r="G62" s="17"/>
      <c r="H62" s="16"/>
      <c r="I62" s="17"/>
      <c r="J62" s="26"/>
    </row>
    <row r="63" spans="3:10" x14ac:dyDescent="0.2">
      <c r="C63" s="19"/>
      <c r="D63" s="16"/>
      <c r="E63" s="17"/>
      <c r="F63" s="16"/>
      <c r="G63" s="17"/>
      <c r="H63" s="16"/>
      <c r="I63" s="17"/>
      <c r="J63" s="26"/>
    </row>
    <row r="64" spans="3:10" x14ac:dyDescent="0.2">
      <c r="C64" s="19"/>
      <c r="D64" s="16"/>
      <c r="E64" s="17"/>
      <c r="F64" s="16"/>
      <c r="G64" s="17"/>
      <c r="H64" s="16"/>
      <c r="I64" s="17"/>
      <c r="J64" s="26"/>
    </row>
    <row r="65" spans="3:10" x14ac:dyDescent="0.2">
      <c r="C65" s="22"/>
      <c r="D65" s="16"/>
      <c r="E65" s="17"/>
      <c r="F65" s="16"/>
      <c r="G65" s="17"/>
      <c r="H65" s="16"/>
      <c r="I65" s="17"/>
      <c r="J65" s="26"/>
    </row>
    <row r="66" spans="3:10" x14ac:dyDescent="0.2">
      <c r="C66" s="22"/>
      <c r="D66" s="16"/>
      <c r="E66" s="17"/>
      <c r="F66" s="16"/>
      <c r="G66" s="17"/>
      <c r="H66" s="16"/>
      <c r="I66" s="17"/>
      <c r="J66" s="26"/>
    </row>
    <row r="67" spans="3:10" x14ac:dyDescent="0.2">
      <c r="C67" s="22"/>
      <c r="D67" s="16"/>
      <c r="E67" s="17"/>
      <c r="F67" s="16"/>
      <c r="G67" s="17"/>
      <c r="H67" s="16"/>
      <c r="I67" s="17"/>
      <c r="J67" s="26"/>
    </row>
    <row r="68" spans="3:10" x14ac:dyDescent="0.2">
      <c r="C68" s="22"/>
      <c r="D68" s="16"/>
      <c r="E68" s="17"/>
      <c r="F68" s="16"/>
      <c r="G68" s="17"/>
      <c r="H68" s="16"/>
      <c r="I68" s="17"/>
      <c r="J68" s="26"/>
    </row>
    <row r="69" spans="3:10" x14ac:dyDescent="0.2">
      <c r="C69" s="22"/>
      <c r="D69" s="16"/>
      <c r="E69" s="17"/>
      <c r="F69" s="16"/>
      <c r="G69" s="17"/>
      <c r="H69" s="16"/>
      <c r="I69" s="17"/>
      <c r="J69" s="26"/>
    </row>
    <row r="70" spans="3:10" x14ac:dyDescent="0.2">
      <c r="C70" s="22"/>
      <c r="D70" s="16"/>
      <c r="E70" s="17"/>
      <c r="F70" s="16"/>
      <c r="G70" s="17"/>
      <c r="H70" s="16"/>
      <c r="I70" s="17"/>
      <c r="J70" s="26"/>
    </row>
    <row r="71" spans="3:10" x14ac:dyDescent="0.2">
      <c r="C71" s="22"/>
      <c r="D71" s="16"/>
      <c r="E71" s="17"/>
      <c r="F71" s="16"/>
      <c r="G71" s="17"/>
      <c r="H71" s="16"/>
      <c r="I71" s="17"/>
      <c r="J71" s="26"/>
    </row>
    <row r="72" spans="3:10" x14ac:dyDescent="0.2">
      <c r="C72" s="70"/>
      <c r="D72" s="16"/>
      <c r="E72" s="17"/>
      <c r="F72" s="16"/>
      <c r="G72" s="17"/>
      <c r="H72" s="16"/>
      <c r="I72" s="17"/>
      <c r="J72" s="26"/>
    </row>
    <row r="73" spans="3:10" x14ac:dyDescent="0.2">
      <c r="C73" s="22"/>
      <c r="D73" s="16"/>
      <c r="E73" s="17"/>
      <c r="F73" s="16"/>
      <c r="G73" s="17"/>
      <c r="H73" s="16"/>
      <c r="I73" s="17"/>
      <c r="J73" s="26"/>
    </row>
    <row r="74" spans="3:10" x14ac:dyDescent="0.2">
      <c r="C74" s="22"/>
      <c r="D74" s="16"/>
      <c r="E74" s="17"/>
      <c r="F74" s="16"/>
      <c r="G74" s="17"/>
      <c r="H74" s="16"/>
      <c r="I74" s="17"/>
      <c r="J74" s="26"/>
    </row>
    <row r="75" spans="3:10" x14ac:dyDescent="0.2">
      <c r="C75" s="22"/>
      <c r="D75" s="16"/>
      <c r="E75" s="17"/>
      <c r="F75" s="16"/>
      <c r="G75" s="17"/>
      <c r="H75" s="16"/>
      <c r="I75" s="17"/>
      <c r="J75" s="26"/>
    </row>
    <row r="76" spans="3:10" x14ac:dyDescent="0.2">
      <c r="C76" s="22"/>
      <c r="D76" s="16"/>
      <c r="E76" s="17"/>
      <c r="F76" s="16"/>
      <c r="G76" s="17"/>
      <c r="H76" s="16"/>
      <c r="I76" s="17"/>
      <c r="J76" s="26"/>
    </row>
    <row r="77" spans="3:10" x14ac:dyDescent="0.2">
      <c r="C77" s="70"/>
      <c r="D77" s="16"/>
      <c r="E77" s="17"/>
      <c r="F77" s="16"/>
      <c r="G77" s="17"/>
      <c r="H77" s="16"/>
      <c r="I77" s="17"/>
      <c r="J77" s="26"/>
    </row>
    <row r="78" spans="3:10" x14ac:dyDescent="0.2">
      <c r="C78" s="22"/>
      <c r="D78" s="16"/>
      <c r="E78" s="17"/>
      <c r="F78" s="16"/>
      <c r="G78" s="17"/>
      <c r="H78" s="16"/>
      <c r="I78" s="17"/>
      <c r="J78" s="26"/>
    </row>
    <row r="79" spans="3:10" x14ac:dyDescent="0.2">
      <c r="C79" s="22"/>
      <c r="D79" s="16"/>
      <c r="E79" s="17"/>
      <c r="F79" s="16"/>
      <c r="G79" s="17"/>
      <c r="H79" s="16"/>
      <c r="I79" s="17"/>
      <c r="J79" s="26"/>
    </row>
    <row r="80" spans="3:10" x14ac:dyDescent="0.2">
      <c r="C80" s="22"/>
      <c r="D80" s="16"/>
      <c r="E80" s="17"/>
      <c r="F80" s="16"/>
      <c r="G80" s="17"/>
      <c r="H80" s="16"/>
      <c r="I80" s="17"/>
      <c r="J80" s="26"/>
    </row>
    <row r="81" spans="3:10" x14ac:dyDescent="0.2">
      <c r="C81" s="22"/>
      <c r="D81" s="16"/>
      <c r="E81" s="17"/>
      <c r="F81" s="16"/>
      <c r="G81" s="17"/>
      <c r="H81" s="16"/>
      <c r="I81" s="17"/>
      <c r="J81" s="26"/>
    </row>
    <row r="82" spans="3:10" x14ac:dyDescent="0.2">
      <c r="C82" s="22"/>
      <c r="D82" s="16"/>
      <c r="E82" s="17"/>
      <c r="F82" s="16"/>
      <c r="G82" s="17"/>
      <c r="H82" s="16"/>
      <c r="I82" s="17"/>
      <c r="J82" s="26"/>
    </row>
    <row r="83" spans="3:10" x14ac:dyDescent="0.2">
      <c r="C83" s="22"/>
      <c r="D83" s="16"/>
      <c r="E83" s="17"/>
      <c r="F83" s="16"/>
      <c r="G83" s="17"/>
      <c r="H83" s="16"/>
      <c r="I83" s="17"/>
      <c r="J83" s="26"/>
    </row>
    <row r="84" spans="3:10" x14ac:dyDescent="0.2">
      <c r="C84" s="22"/>
      <c r="D84" s="16"/>
      <c r="E84" s="17"/>
      <c r="F84" s="16"/>
      <c r="G84" s="17"/>
      <c r="H84" s="16"/>
      <c r="I84" s="17"/>
      <c r="J84" s="26"/>
    </row>
    <row r="85" spans="3:10" x14ac:dyDescent="0.2">
      <c r="C85" s="22"/>
      <c r="D85" s="16"/>
      <c r="E85" s="17"/>
      <c r="F85" s="16"/>
      <c r="G85" s="17"/>
      <c r="H85" s="16"/>
      <c r="I85" s="17"/>
      <c r="J85" s="26"/>
    </row>
    <row r="86" spans="3:10" x14ac:dyDescent="0.2">
      <c r="C86" s="70"/>
      <c r="D86" s="16"/>
      <c r="E86" s="17"/>
      <c r="F86" s="16"/>
      <c r="G86" s="17"/>
      <c r="H86" s="16"/>
      <c r="I86" s="17"/>
      <c r="J86" s="26"/>
    </row>
    <row r="87" spans="3:10" x14ac:dyDescent="0.2">
      <c r="C87" s="70"/>
      <c r="D87" s="16"/>
      <c r="E87" s="17"/>
      <c r="F87" s="16"/>
      <c r="G87" s="17"/>
      <c r="H87" s="16"/>
      <c r="I87" s="17"/>
      <c r="J87" s="26"/>
    </row>
    <row r="88" spans="3:10" x14ac:dyDescent="0.2">
      <c r="C88" s="22"/>
      <c r="D88" s="16"/>
      <c r="E88" s="17"/>
      <c r="F88" s="16"/>
      <c r="G88" s="17"/>
      <c r="H88" s="16"/>
      <c r="I88" s="17"/>
      <c r="J88" s="26"/>
    </row>
    <row r="89" spans="3:10" x14ac:dyDescent="0.2">
      <c r="C89" s="70"/>
      <c r="D89" s="16"/>
      <c r="E89" s="17"/>
      <c r="F89" s="16"/>
      <c r="G89" s="17"/>
      <c r="H89" s="16"/>
      <c r="I89" s="17"/>
      <c r="J89" s="26"/>
    </row>
    <row r="90" spans="3:10" x14ac:dyDescent="0.2">
      <c r="C90" s="22"/>
      <c r="D90" s="16"/>
      <c r="E90" s="17"/>
      <c r="F90" s="16"/>
      <c r="G90" s="17"/>
      <c r="H90" s="16"/>
      <c r="I90" s="17"/>
      <c r="J90" s="26"/>
    </row>
    <row r="91" spans="3:10" x14ac:dyDescent="0.2">
      <c r="C91" s="22"/>
      <c r="D91" s="16"/>
      <c r="E91" s="17"/>
      <c r="F91" s="16"/>
      <c r="G91" s="17"/>
      <c r="H91" s="16"/>
      <c r="I91" s="17"/>
      <c r="J91" s="26"/>
    </row>
    <row r="92" spans="3:10" x14ac:dyDescent="0.2">
      <c r="C92" s="22"/>
      <c r="D92" s="16"/>
      <c r="E92" s="17"/>
      <c r="F92" s="16"/>
      <c r="G92" s="17"/>
      <c r="H92" s="16"/>
      <c r="I92" s="17"/>
      <c r="J92" s="26"/>
    </row>
    <row r="93" spans="3:10" x14ac:dyDescent="0.2">
      <c r="C93" s="22"/>
      <c r="D93" s="16"/>
      <c r="E93" s="17"/>
      <c r="F93" s="16"/>
      <c r="G93" s="17"/>
      <c r="H93" s="16"/>
      <c r="I93" s="17"/>
      <c r="J93" s="26"/>
    </row>
    <row r="94" spans="3:10" x14ac:dyDescent="0.2">
      <c r="C94" s="22"/>
      <c r="D94" s="16"/>
      <c r="E94" s="17"/>
      <c r="F94" s="16"/>
      <c r="G94" s="17"/>
      <c r="H94" s="16"/>
      <c r="I94" s="17"/>
      <c r="J94" s="26"/>
    </row>
    <row r="95" spans="3:10" x14ac:dyDescent="0.2">
      <c r="C95" s="22"/>
      <c r="D95" s="16"/>
      <c r="E95" s="17"/>
      <c r="F95" s="16"/>
      <c r="G95" s="17"/>
      <c r="H95" s="16"/>
      <c r="I95" s="17"/>
      <c r="J95" s="26"/>
    </row>
    <row r="96" spans="3:10" x14ac:dyDescent="0.2">
      <c r="C96" s="22"/>
      <c r="D96" s="16"/>
      <c r="E96" s="17"/>
      <c r="F96" s="16"/>
      <c r="G96" s="17"/>
      <c r="H96" s="16"/>
      <c r="I96" s="17"/>
      <c r="J96" s="26"/>
    </row>
    <row r="97" spans="2:10" x14ac:dyDescent="0.2">
      <c r="C97" s="22"/>
      <c r="D97" s="16"/>
      <c r="E97" s="17"/>
      <c r="F97" s="16"/>
      <c r="G97" s="17"/>
      <c r="H97" s="16"/>
      <c r="I97" s="17"/>
      <c r="J97" s="26"/>
    </row>
    <row r="98" spans="2:10" x14ac:dyDescent="0.2">
      <c r="C98" s="22"/>
      <c r="D98" s="16"/>
      <c r="E98" s="17"/>
      <c r="F98" s="16"/>
      <c r="G98" s="17"/>
      <c r="H98" s="16"/>
      <c r="I98" s="17"/>
      <c r="J98" s="26"/>
    </row>
    <row r="99" spans="2:10" x14ac:dyDescent="0.2">
      <c r="C99" s="22"/>
      <c r="D99" s="16"/>
      <c r="E99" s="17"/>
      <c r="F99" s="16"/>
      <c r="G99" s="17"/>
      <c r="H99" s="16"/>
      <c r="I99" s="17"/>
      <c r="J99" s="26"/>
    </row>
    <row r="100" spans="2:10" x14ac:dyDescent="0.2">
      <c r="C100" s="22"/>
      <c r="D100" s="16"/>
      <c r="E100" s="17"/>
      <c r="F100" s="16"/>
      <c r="G100" s="17"/>
      <c r="H100" s="16"/>
      <c r="I100" s="17"/>
      <c r="J100" s="26"/>
    </row>
    <row r="101" spans="2:10" x14ac:dyDescent="0.2">
      <c r="C101" s="22"/>
      <c r="D101" s="16"/>
      <c r="E101" s="17"/>
      <c r="F101" s="16"/>
      <c r="G101" s="17"/>
      <c r="H101" s="16"/>
      <c r="I101" s="17"/>
      <c r="J101" s="26"/>
    </row>
    <row r="102" spans="2:10" x14ac:dyDescent="0.2">
      <c r="C102" s="22"/>
      <c r="D102" s="16"/>
      <c r="E102" s="17"/>
      <c r="F102" s="16"/>
      <c r="G102" s="17"/>
      <c r="H102" s="16"/>
      <c r="I102" s="17"/>
      <c r="J102" s="26"/>
    </row>
    <row r="103" spans="2:10" x14ac:dyDescent="0.2">
      <c r="C103" s="22"/>
      <c r="D103" s="16"/>
      <c r="E103" s="17"/>
      <c r="F103" s="16"/>
      <c r="G103" s="17"/>
      <c r="H103" s="16"/>
      <c r="I103" s="17"/>
      <c r="J103" s="26"/>
    </row>
    <row r="104" spans="2:10" x14ac:dyDescent="0.2">
      <c r="C104" s="22"/>
      <c r="D104" s="16"/>
      <c r="E104" s="17"/>
      <c r="F104" s="16"/>
      <c r="G104" s="17"/>
      <c r="H104" s="16"/>
      <c r="I104" s="17"/>
      <c r="J104" s="26"/>
    </row>
    <row r="105" spans="2:10" x14ac:dyDescent="0.2">
      <c r="C105" s="22"/>
      <c r="D105" s="16"/>
      <c r="E105" s="17"/>
      <c r="F105" s="16"/>
      <c r="G105" s="17"/>
      <c r="H105" s="16"/>
      <c r="I105" s="17"/>
      <c r="J105" s="26"/>
    </row>
    <row r="106" spans="2:10" x14ac:dyDescent="0.2">
      <c r="C106" s="120"/>
      <c r="D106" s="120"/>
      <c r="E106" s="120"/>
      <c r="F106" s="120"/>
      <c r="G106" s="120"/>
      <c r="H106" s="120"/>
      <c r="I106" s="120"/>
      <c r="J106" s="120"/>
    </row>
    <row r="107" spans="2:10" x14ac:dyDescent="0.2">
      <c r="C107" s="123"/>
      <c r="D107" s="123"/>
      <c r="E107" s="123"/>
      <c r="F107" s="123"/>
      <c r="G107" s="123"/>
      <c r="H107" s="123"/>
      <c r="I107" s="123"/>
      <c r="J107" s="123"/>
    </row>
    <row r="108" spans="2:10" x14ac:dyDescent="0.2">
      <c r="J108" s="26"/>
    </row>
    <row r="109" spans="2:10" x14ac:dyDescent="0.2">
      <c r="J109" s="26"/>
    </row>
    <row r="110" spans="2:10" x14ac:dyDescent="0.2">
      <c r="B110" s="3"/>
      <c r="J110" s="26"/>
    </row>
    <row r="111" spans="2:10" x14ac:dyDescent="0.2">
      <c r="J111" s="26"/>
    </row>
    <row r="112" spans="2:10" x14ac:dyDescent="0.2">
      <c r="J112" s="26"/>
    </row>
    <row r="113" spans="5:10" x14ac:dyDescent="0.2">
      <c r="J113" s="26"/>
    </row>
    <row r="114" spans="5:10" x14ac:dyDescent="0.2">
      <c r="J114" s="26"/>
    </row>
    <row r="115" spans="5:10" x14ac:dyDescent="0.2">
      <c r="J115" s="26"/>
    </row>
    <row r="116" spans="5:10" x14ac:dyDescent="0.2">
      <c r="J116" s="26"/>
    </row>
    <row r="117" spans="5:10" x14ac:dyDescent="0.2">
      <c r="J117" s="26"/>
    </row>
    <row r="118" spans="5:10" x14ac:dyDescent="0.2">
      <c r="J118" s="26"/>
    </row>
    <row r="119" spans="5:10" x14ac:dyDescent="0.2">
      <c r="J119" s="26"/>
    </row>
    <row r="120" spans="5:10" x14ac:dyDescent="0.2">
      <c r="J120" s="26"/>
    </row>
    <row r="125" spans="5:10" x14ac:dyDescent="0.2">
      <c r="E125" s="27"/>
      <c r="I125" s="3"/>
    </row>
  </sheetData>
  <mergeCells count="3">
    <mergeCell ref="A6:I6"/>
    <mergeCell ref="C106:J106"/>
    <mergeCell ref="C107:J107"/>
  </mergeCells>
  <pageMargins left="0.7" right="0.7" top="0.75" bottom="0.75" header="0.3" footer="0.3"/>
  <pageSetup firstPageNumber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2186-A151-45B7-BCEA-69396B88D55E}">
  <sheetPr>
    <pageSetUpPr fitToPage="1"/>
  </sheetPr>
  <dimension ref="A1:R107"/>
  <sheetViews>
    <sheetView topLeftCell="A32" zoomScaleNormal="100" zoomScaleSheetLayoutView="100" workbookViewId="0">
      <selection activeCell="I30" sqref="I30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9.85546875" style="2" customWidth="1"/>
    <col min="4" max="4" width="1.7109375" style="2" customWidth="1"/>
    <col min="5" max="5" width="14.85546875" style="2" customWidth="1"/>
    <col min="6" max="6" width="1.42578125" style="2" customWidth="1"/>
    <col min="7" max="7" width="16.85546875" style="2" customWidth="1"/>
    <col min="8" max="8" width="1.42578125" style="2" customWidth="1"/>
    <col min="9" max="9" width="16.85546875" style="2" customWidth="1"/>
    <col min="10" max="10" width="1.42578125" style="2" customWidth="1"/>
    <col min="11" max="11" width="16.85546875" style="2" customWidth="1"/>
    <col min="12" max="12" width="1.42578125" style="2" customWidth="1"/>
    <col min="13" max="13" width="14.85546875" style="2" customWidth="1"/>
    <col min="14" max="14" width="1.42578125" style="2" customWidth="1"/>
    <col min="15" max="15" width="14.85546875" style="2" customWidth="1"/>
    <col min="16" max="16" width="1.42578125" style="2" customWidth="1"/>
    <col min="17" max="17" width="16.5703125" style="2" customWidth="1"/>
    <col min="18" max="18" width="2.7109375" style="1" customWidth="1"/>
    <col min="19" max="16384" width="9.140625" style="2"/>
  </cols>
  <sheetData>
    <row r="1" spans="1:18" x14ac:dyDescent="0.2">
      <c r="Q1" s="11"/>
    </row>
    <row r="2" spans="1:18" x14ac:dyDescent="0.2">
      <c r="Q2" s="11"/>
    </row>
    <row r="3" spans="1:18" x14ac:dyDescent="0.2">
      <c r="Q3" s="11"/>
    </row>
    <row r="4" spans="1:18" x14ac:dyDescent="0.2">
      <c r="Q4" s="11"/>
    </row>
    <row r="5" spans="1:18" x14ac:dyDescent="0.2">
      <c r="Q5" s="11"/>
    </row>
    <row r="6" spans="1:18" x14ac:dyDescent="0.2">
      <c r="A6" s="120" t="s">
        <v>304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1:18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37"/>
    </row>
    <row r="8" spans="1:18" ht="12.75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Q8" s="1" t="s">
        <v>305</v>
      </c>
    </row>
    <row r="9" spans="1:18" ht="12.75" customHeight="1" x14ac:dyDescent="0.2">
      <c r="C9" s="1"/>
      <c r="D9" s="1"/>
      <c r="E9" s="1" t="s">
        <v>306</v>
      </c>
      <c r="F9" s="1"/>
      <c r="H9" s="1"/>
      <c r="I9" s="1" t="s">
        <v>94</v>
      </c>
      <c r="J9" s="1"/>
      <c r="K9" s="1"/>
      <c r="L9" s="1"/>
      <c r="M9" s="1" t="s">
        <v>95</v>
      </c>
      <c r="N9" s="1"/>
      <c r="Q9" s="1" t="s">
        <v>98</v>
      </c>
    </row>
    <row r="10" spans="1:18" ht="12.75" customHeight="1" x14ac:dyDescent="0.2">
      <c r="C10" s="1"/>
      <c r="D10" s="1"/>
      <c r="E10" s="1" t="s">
        <v>89</v>
      </c>
      <c r="F10" s="1"/>
      <c r="H10" s="1"/>
      <c r="I10" s="1" t="s">
        <v>89</v>
      </c>
      <c r="J10" s="1"/>
      <c r="L10" s="1"/>
      <c r="M10" s="1" t="s">
        <v>89</v>
      </c>
      <c r="N10" s="1"/>
      <c r="P10" s="1"/>
      <c r="Q10" s="13" t="s">
        <v>158</v>
      </c>
    </row>
    <row r="11" spans="1:18" ht="12.75" customHeight="1" x14ac:dyDescent="0.2">
      <c r="C11" s="12"/>
      <c r="D11" s="12"/>
      <c r="E11" s="1" t="s">
        <v>192</v>
      </c>
      <c r="F11" s="1"/>
      <c r="G11" s="1" t="s">
        <v>93</v>
      </c>
      <c r="H11" s="1"/>
      <c r="I11" s="1" t="s">
        <v>192</v>
      </c>
      <c r="J11" s="1"/>
      <c r="K11" s="1" t="s">
        <v>94</v>
      </c>
      <c r="L11" s="1"/>
      <c r="M11" s="1" t="s">
        <v>192</v>
      </c>
      <c r="N11" s="1"/>
      <c r="O11" s="1" t="s">
        <v>95</v>
      </c>
      <c r="P11" s="12"/>
      <c r="Q11" s="1" t="s">
        <v>10</v>
      </c>
      <c r="R11" s="37"/>
    </row>
    <row r="12" spans="1:18" ht="12.75" customHeight="1" x14ac:dyDescent="0.2">
      <c r="A12" s="1" t="s">
        <v>12</v>
      </c>
      <c r="C12" s="1"/>
      <c r="E12" s="1" t="s">
        <v>266</v>
      </c>
      <c r="F12" s="1"/>
      <c r="G12" s="1" t="s">
        <v>195</v>
      </c>
      <c r="H12" s="1"/>
      <c r="I12" s="1" t="s">
        <v>266</v>
      </c>
      <c r="J12" s="1"/>
      <c r="K12" s="1" t="s">
        <v>195</v>
      </c>
      <c r="L12" s="1"/>
      <c r="M12" s="1" t="s">
        <v>307</v>
      </c>
      <c r="N12" s="1"/>
      <c r="O12" s="1" t="s">
        <v>195</v>
      </c>
      <c r="Q12" s="1" t="s">
        <v>217</v>
      </c>
      <c r="R12" s="56"/>
    </row>
    <row r="13" spans="1:18" ht="14.25" x14ac:dyDescent="0.2">
      <c r="A13" s="9" t="s">
        <v>18</v>
      </c>
      <c r="C13" s="7" t="s">
        <v>19</v>
      </c>
      <c r="E13" s="9" t="s">
        <v>196</v>
      </c>
      <c r="F13" s="1"/>
      <c r="G13" s="9" t="s">
        <v>308</v>
      </c>
      <c r="H13" s="1"/>
      <c r="I13" s="9" t="s">
        <v>196</v>
      </c>
      <c r="J13" s="1"/>
      <c r="K13" s="9" t="s">
        <v>309</v>
      </c>
      <c r="L13" s="1"/>
      <c r="M13" s="9" t="s">
        <v>196</v>
      </c>
      <c r="N13" s="1"/>
      <c r="O13" s="9" t="s">
        <v>310</v>
      </c>
      <c r="Q13" s="9" t="s">
        <v>311</v>
      </c>
    </row>
    <row r="14" spans="1:18" x14ac:dyDescent="0.2">
      <c r="E14" s="1" t="s">
        <v>23</v>
      </c>
      <c r="F14" s="1"/>
      <c r="G14" s="1" t="s">
        <v>24</v>
      </c>
      <c r="H14" s="1"/>
      <c r="I14" s="1" t="s">
        <v>312</v>
      </c>
      <c r="J14" s="1"/>
      <c r="K14" s="1" t="s">
        <v>92</v>
      </c>
      <c r="L14" s="1"/>
      <c r="M14" s="1" t="s">
        <v>27</v>
      </c>
      <c r="N14" s="1"/>
      <c r="O14" s="5" t="s">
        <v>313</v>
      </c>
      <c r="P14" s="1"/>
      <c r="Q14" s="5" t="s">
        <v>314</v>
      </c>
    </row>
    <row r="15" spans="1:18" x14ac:dyDescent="0.2">
      <c r="E15" s="1"/>
      <c r="F15" s="1"/>
      <c r="G15" s="1"/>
      <c r="H15" s="1"/>
      <c r="I15" s="1"/>
      <c r="J15" s="1"/>
      <c r="K15" s="1"/>
      <c r="L15" s="1"/>
      <c r="M15" s="1"/>
      <c r="N15" s="1"/>
      <c r="P15" s="1"/>
      <c r="Q15" s="5"/>
    </row>
    <row r="16" spans="1:18" x14ac:dyDescent="0.2">
      <c r="C16" s="12" t="s">
        <v>29</v>
      </c>
      <c r="D16" s="14"/>
      <c r="E16" s="38"/>
      <c r="F16" s="38"/>
      <c r="G16" s="38"/>
      <c r="H16" s="38"/>
      <c r="I16" s="38"/>
      <c r="J16" s="38"/>
      <c r="K16" s="38"/>
      <c r="L16" s="38"/>
      <c r="M16" s="38"/>
      <c r="N16" s="38"/>
      <c r="P16" s="14"/>
      <c r="Q16" s="6"/>
      <c r="R16" s="92"/>
    </row>
    <row r="17" spans="1:18" x14ac:dyDescent="0.2">
      <c r="A17" s="1">
        <v>1</v>
      </c>
      <c r="C17" s="2" t="s">
        <v>30</v>
      </c>
      <c r="D17" s="14"/>
      <c r="E17" s="38">
        <v>42285.555475942914</v>
      </c>
      <c r="F17" s="38"/>
      <c r="G17" s="38">
        <f>E17/$E$44*'Attachment 10 p.1'!$I$15</f>
        <v>9782.6565291231273</v>
      </c>
      <c r="H17" s="38"/>
      <c r="I17" s="38">
        <v>6248.5846939637095</v>
      </c>
      <c r="J17" s="38"/>
      <c r="K17" s="38">
        <f>I17/$I$44*'Attachment 10 p.1'!$I$16</f>
        <v>1430.5509798360513</v>
      </c>
      <c r="L17" s="38"/>
      <c r="M17" s="38">
        <v>20620.13502225672</v>
      </c>
      <c r="N17" s="38"/>
      <c r="O17" s="40">
        <f>M17/$M$44*'Attachment 10 p.1'!$I$17</f>
        <v>3415.7008203851565</v>
      </c>
      <c r="P17" s="6"/>
      <c r="Q17" s="6">
        <f>G17+K17+O17</f>
        <v>14628.908329344335</v>
      </c>
      <c r="R17" s="71"/>
    </row>
    <row r="18" spans="1:18" x14ac:dyDescent="0.2">
      <c r="A18" s="1">
        <f>A17+1</f>
        <v>2</v>
      </c>
      <c r="C18" s="2" t="s">
        <v>31</v>
      </c>
      <c r="D18" s="14"/>
      <c r="E18" s="38">
        <v>33187.81547761539</v>
      </c>
      <c r="F18" s="38"/>
      <c r="G18" s="38">
        <f>E18/$E$44*'Attachment 10 p.1'!$I$15</f>
        <v>7677.9173435272969</v>
      </c>
      <c r="H18" s="38"/>
      <c r="I18" s="38">
        <v>3310.0652901352942</v>
      </c>
      <c r="J18" s="38"/>
      <c r="K18" s="38">
        <f>I18/$I$44*'Attachment 10 p.1'!$I$16</f>
        <v>757.806347523574</v>
      </c>
      <c r="L18" s="38"/>
      <c r="M18" s="38">
        <v>12582.658322721427</v>
      </c>
      <c r="N18" s="38"/>
      <c r="O18" s="40">
        <f>M18/$M$44*'Attachment 10 p.1'!$I$17</f>
        <v>2084.3023728581779</v>
      </c>
      <c r="P18" s="6"/>
      <c r="Q18" s="6">
        <f t="shared" ref="Q18:Q28" si="0">G18+K18+O18</f>
        <v>10520.026063909048</v>
      </c>
      <c r="R18" s="71"/>
    </row>
    <row r="19" spans="1:18" x14ac:dyDescent="0.2">
      <c r="A19" s="1">
        <f t="shared" ref="A19:A29" si="1">A18+1</f>
        <v>3</v>
      </c>
      <c r="C19" s="2" t="s">
        <v>32</v>
      </c>
      <c r="D19" s="14"/>
      <c r="E19" s="38">
        <v>5067.5990611205762</v>
      </c>
      <c r="F19" s="38"/>
      <c r="G19" s="38">
        <f>E19/$E$44*'Attachment 10 p.1'!$I$15</f>
        <v>1172.3762519911413</v>
      </c>
      <c r="H19" s="38"/>
      <c r="I19" s="38">
        <v>492.795586981388</v>
      </c>
      <c r="J19" s="38"/>
      <c r="K19" s="38">
        <f>I19/$I$44*'Attachment 10 p.1'!$I$16</f>
        <v>112.82062168351894</v>
      </c>
      <c r="L19" s="38"/>
      <c r="M19" s="38">
        <v>3646.0096070945033</v>
      </c>
      <c r="N19" s="38"/>
      <c r="O19" s="40">
        <f>M19/$M$44*'Attachment 10 p.1'!$I$17</f>
        <v>603.95715123313948</v>
      </c>
      <c r="P19" s="6"/>
      <c r="Q19" s="6">
        <f t="shared" si="0"/>
        <v>1889.1540249077998</v>
      </c>
      <c r="R19" s="92"/>
    </row>
    <row r="20" spans="1:18" x14ac:dyDescent="0.2">
      <c r="A20" s="1">
        <f t="shared" si="1"/>
        <v>4</v>
      </c>
      <c r="C20" s="2" t="s">
        <v>33</v>
      </c>
      <c r="D20" s="14"/>
      <c r="E20" s="38">
        <f>0</f>
        <v>0</v>
      </c>
      <c r="F20" s="38"/>
      <c r="G20" s="38">
        <f>E20/$E$44*'Attachment 10 p.1'!$I$15</f>
        <v>0</v>
      </c>
      <c r="H20" s="38"/>
      <c r="I20" s="38">
        <f>0</f>
        <v>0</v>
      </c>
      <c r="J20" s="38"/>
      <c r="K20" s="38">
        <f>I20/$I$44*'Attachment 10 p.1'!$I$16</f>
        <v>0</v>
      </c>
      <c r="L20" s="38"/>
      <c r="M20" s="38">
        <v>5614.1069978822043</v>
      </c>
      <c r="N20" s="38"/>
      <c r="O20" s="40">
        <f>M20/$M$44*'Attachment 10 p.1'!$I$17</f>
        <v>929.97014120897904</v>
      </c>
      <c r="P20" s="6"/>
      <c r="Q20" s="6">
        <f t="shared" si="0"/>
        <v>929.97014120897904</v>
      </c>
      <c r="R20" s="26"/>
    </row>
    <row r="21" spans="1:18" x14ac:dyDescent="0.2">
      <c r="A21" s="1">
        <f t="shared" si="1"/>
        <v>5</v>
      </c>
      <c r="C21" s="2" t="s">
        <v>34</v>
      </c>
      <c r="D21" s="14"/>
      <c r="E21" s="38">
        <f>0</f>
        <v>0</v>
      </c>
      <c r="F21" s="38"/>
      <c r="G21" s="38">
        <f>E21/$E$44*'Attachment 10 p.1'!$I$15</f>
        <v>0</v>
      </c>
      <c r="H21" s="38"/>
      <c r="I21" s="38">
        <f>0</f>
        <v>0</v>
      </c>
      <c r="J21" s="38"/>
      <c r="K21" s="38">
        <f>I21/$I$44*'Attachment 10 p.1'!$I$16</f>
        <v>0</v>
      </c>
      <c r="L21" s="38"/>
      <c r="M21" s="38">
        <f>0</f>
        <v>0</v>
      </c>
      <c r="N21" s="38"/>
      <c r="O21" s="40">
        <f>M21/$M$44*'Attachment 10 p.1'!$I$17</f>
        <v>0</v>
      </c>
      <c r="P21" s="6"/>
      <c r="Q21" s="6">
        <f t="shared" si="0"/>
        <v>0</v>
      </c>
      <c r="R21" s="26"/>
    </row>
    <row r="22" spans="1:18" x14ac:dyDescent="0.2">
      <c r="A22" s="1">
        <f t="shared" si="1"/>
        <v>6</v>
      </c>
      <c r="C22" s="2" t="s">
        <v>35</v>
      </c>
      <c r="E22" s="38">
        <f>0</f>
        <v>0</v>
      </c>
      <c r="F22" s="38"/>
      <c r="G22" s="38">
        <f>E22/$E$44*'Attachment 10 p.1'!$I$15</f>
        <v>0</v>
      </c>
      <c r="H22" s="38"/>
      <c r="I22" s="38">
        <f>0</f>
        <v>0</v>
      </c>
      <c r="J22" s="38"/>
      <c r="K22" s="38">
        <f>I22/$I$44*'Attachment 10 p.1'!$I$16</f>
        <v>0</v>
      </c>
      <c r="L22" s="38"/>
      <c r="M22" s="38">
        <f>0</f>
        <v>0</v>
      </c>
      <c r="N22" s="38"/>
      <c r="O22" s="40">
        <f>M22/$M$44*'Attachment 10 p.1'!$I$17</f>
        <v>0</v>
      </c>
      <c r="P22" s="6"/>
      <c r="Q22" s="6">
        <f t="shared" si="0"/>
        <v>0</v>
      </c>
      <c r="R22" s="25"/>
    </row>
    <row r="23" spans="1:18" x14ac:dyDescent="0.2">
      <c r="A23" s="1">
        <f t="shared" si="1"/>
        <v>7</v>
      </c>
      <c r="C23" s="2" t="s">
        <v>36</v>
      </c>
      <c r="E23" s="38">
        <f>0</f>
        <v>0</v>
      </c>
      <c r="F23" s="38"/>
      <c r="G23" s="38">
        <f>E23/$E$44*'Attachment 10 p.1'!$I$15</f>
        <v>0</v>
      </c>
      <c r="H23" s="38"/>
      <c r="I23" s="38">
        <f>0</f>
        <v>0</v>
      </c>
      <c r="J23" s="38"/>
      <c r="K23" s="38">
        <f>I23/$I$44*'Attachment 10 p.1'!$I$16</f>
        <v>0</v>
      </c>
      <c r="L23" s="38"/>
      <c r="M23" s="38">
        <f>0</f>
        <v>0</v>
      </c>
      <c r="N23" s="38"/>
      <c r="O23" s="40">
        <f>M23/$M$44*'Attachment 10 p.1'!$I$17</f>
        <v>0</v>
      </c>
      <c r="P23" s="6"/>
      <c r="Q23" s="6">
        <f t="shared" si="0"/>
        <v>0</v>
      </c>
      <c r="R23" s="26"/>
    </row>
    <row r="24" spans="1:18" x14ac:dyDescent="0.2">
      <c r="A24" s="1">
        <f t="shared" si="1"/>
        <v>8</v>
      </c>
      <c r="C24" s="2" t="s">
        <v>37</v>
      </c>
      <c r="E24" s="38">
        <f>0</f>
        <v>0</v>
      </c>
      <c r="F24" s="38"/>
      <c r="G24" s="38">
        <f>E24/$E$44*'Attachment 10 p.1'!$I$15</f>
        <v>0</v>
      </c>
      <c r="H24" s="38"/>
      <c r="I24" s="38">
        <f>0</f>
        <v>0</v>
      </c>
      <c r="J24" s="38"/>
      <c r="K24" s="38">
        <f>I24/$I$44*'Attachment 10 p.1'!$I$16</f>
        <v>0</v>
      </c>
      <c r="L24" s="38"/>
      <c r="M24" s="38">
        <v>3480</v>
      </c>
      <c r="N24" s="38"/>
      <c r="O24" s="40">
        <f>M24/$M$44*'Attachment 10 p.1'!$I$17</f>
        <v>576.45785743450688</v>
      </c>
      <c r="P24" s="6"/>
      <c r="Q24" s="6">
        <f t="shared" si="0"/>
        <v>576.45785743450688</v>
      </c>
      <c r="R24" s="26"/>
    </row>
    <row r="25" spans="1:18" x14ac:dyDescent="0.2">
      <c r="A25" s="1">
        <f t="shared" si="1"/>
        <v>9</v>
      </c>
      <c r="C25" s="2" t="s">
        <v>38</v>
      </c>
      <c r="E25" s="38">
        <f>0</f>
        <v>0</v>
      </c>
      <c r="F25" s="38"/>
      <c r="G25" s="38">
        <f>E25/$E$44*'Attachment 10 p.1'!$I$15</f>
        <v>0</v>
      </c>
      <c r="H25" s="38"/>
      <c r="I25" s="38">
        <f>0</f>
        <v>0</v>
      </c>
      <c r="J25" s="38"/>
      <c r="K25" s="38">
        <f>I25/$I$44*'Attachment 10 p.1'!$I$16</f>
        <v>0</v>
      </c>
      <c r="L25" s="38"/>
      <c r="M25" s="38">
        <f>0</f>
        <v>0</v>
      </c>
      <c r="N25" s="38"/>
      <c r="O25" s="40">
        <f>M25/$M$44*'Attachment 10 p.1'!$I$17</f>
        <v>0</v>
      </c>
      <c r="P25" s="6"/>
      <c r="Q25" s="6">
        <f t="shared" si="0"/>
        <v>0</v>
      </c>
      <c r="R25" s="26"/>
    </row>
    <row r="26" spans="1:18" x14ac:dyDescent="0.2">
      <c r="A26" s="1">
        <f t="shared" si="1"/>
        <v>10</v>
      </c>
      <c r="C26" s="2" t="s">
        <v>39</v>
      </c>
      <c r="E26" s="38">
        <f>0</f>
        <v>0</v>
      </c>
      <c r="F26" s="38"/>
      <c r="G26" s="38">
        <f>E26/$E$44*'Attachment 10 p.1'!$I$15</f>
        <v>0</v>
      </c>
      <c r="H26" s="38"/>
      <c r="I26" s="38">
        <f>0</f>
        <v>0</v>
      </c>
      <c r="J26" s="38"/>
      <c r="K26" s="38">
        <f>I26/$I$44*'Attachment 10 p.1'!$I$16</f>
        <v>0</v>
      </c>
      <c r="L26" s="38"/>
      <c r="M26" s="38">
        <v>21.007835029782232</v>
      </c>
      <c r="N26" s="38"/>
      <c r="O26" s="40">
        <f>M26/$M$44*'Attachment 10 p.1'!$I$17</f>
        <v>3.4799228651166221</v>
      </c>
      <c r="P26" s="6"/>
      <c r="Q26" s="6">
        <f t="shared" si="0"/>
        <v>3.4799228651166221</v>
      </c>
      <c r="R26" s="26"/>
    </row>
    <row r="27" spans="1:18" x14ac:dyDescent="0.2">
      <c r="A27" s="1">
        <f t="shared" si="1"/>
        <v>11</v>
      </c>
      <c r="C27" s="2" t="s">
        <v>41</v>
      </c>
      <c r="E27" s="38">
        <v>14.230023821023751</v>
      </c>
      <c r="F27" s="38"/>
      <c r="G27" s="38">
        <f>E27/$E$44*'Attachment 10 p.1'!$I$15</f>
        <v>3.2920800939108741</v>
      </c>
      <c r="H27" s="38"/>
      <c r="I27" s="38"/>
      <c r="J27" s="38"/>
      <c r="K27" s="38">
        <f>I27/$I$44*'Attachment 10 p.1'!$I$16</f>
        <v>0</v>
      </c>
      <c r="L27" s="38"/>
      <c r="M27" s="38">
        <f>0</f>
        <v>0</v>
      </c>
      <c r="N27" s="38"/>
      <c r="O27" s="40">
        <f>M27/$M$44*'Attachment 10 p.1'!$I$17</f>
        <v>0</v>
      </c>
      <c r="P27" s="6"/>
      <c r="Q27" s="6">
        <f t="shared" si="0"/>
        <v>3.2920800939108741</v>
      </c>
      <c r="R27" s="26"/>
    </row>
    <row r="28" spans="1:18" ht="11.25" customHeight="1" x14ac:dyDescent="0.2">
      <c r="A28" s="1">
        <f t="shared" si="1"/>
        <v>12</v>
      </c>
      <c r="C28" s="2" t="s">
        <v>42</v>
      </c>
      <c r="D28" s="17"/>
      <c r="E28" s="38">
        <f>0</f>
        <v>0</v>
      </c>
      <c r="F28" s="38"/>
      <c r="G28" s="38">
        <f>E28/$E$44*'Attachment 10 p.1'!$I$15</f>
        <v>0</v>
      </c>
      <c r="H28" s="38"/>
      <c r="I28" s="38">
        <v>228.82566740476966</v>
      </c>
      <c r="J28" s="38"/>
      <c r="K28" s="38">
        <f>I28/$I$44*'Attachment 10 p.1'!$I$16</f>
        <v>52.387348295647946</v>
      </c>
      <c r="L28" s="38"/>
      <c r="M28" s="38">
        <f>0</f>
        <v>0</v>
      </c>
      <c r="N28" s="38"/>
      <c r="O28" s="40">
        <f>M28/$M$44*'Attachment 10 p.1'!$I$17</f>
        <v>0</v>
      </c>
      <c r="P28" s="38"/>
      <c r="Q28" s="6">
        <f t="shared" si="0"/>
        <v>52.387348295647946</v>
      </c>
      <c r="R28" s="26"/>
    </row>
    <row r="29" spans="1:18" x14ac:dyDescent="0.2">
      <c r="A29" s="1">
        <f t="shared" si="1"/>
        <v>13</v>
      </c>
      <c r="C29" s="8" t="s">
        <v>43</v>
      </c>
      <c r="D29" s="17"/>
      <c r="E29" s="18">
        <f>SUM(E17:E28)</f>
        <v>80555.200038499912</v>
      </c>
      <c r="F29" s="6"/>
      <c r="G29" s="18">
        <f>SUM(G17:G28)</f>
        <v>18636.242204735474</v>
      </c>
      <c r="H29" s="38"/>
      <c r="I29" s="18">
        <f>SUM(I17:I28)</f>
        <v>10280.271238485162</v>
      </c>
      <c r="J29" s="38"/>
      <c r="K29" s="18">
        <f>SUM(K17:K28)</f>
        <v>2353.5652973387919</v>
      </c>
      <c r="L29" s="38"/>
      <c r="M29" s="18">
        <f>SUM(M17:M28)</f>
        <v>45963.917784984638</v>
      </c>
      <c r="N29" s="38"/>
      <c r="O29" s="18">
        <f>SUM(O17:O28)</f>
        <v>7613.8682659850756</v>
      </c>
      <c r="P29" s="38"/>
      <c r="Q29" s="18">
        <f>SUM(Q17:Q28)</f>
        <v>28603.67576805934</v>
      </c>
      <c r="R29" s="26"/>
    </row>
    <row r="30" spans="1:18" x14ac:dyDescent="0.2">
      <c r="D30" s="17"/>
      <c r="E30" s="38"/>
      <c r="F30" s="38"/>
      <c r="G30" s="38"/>
      <c r="H30" s="38"/>
      <c r="I30" s="38"/>
      <c r="J30" s="38"/>
      <c r="K30" s="38"/>
      <c r="L30" s="38"/>
      <c r="M30" s="38"/>
      <c r="N30" s="38"/>
      <c r="P30" s="38"/>
      <c r="Q30" s="38"/>
      <c r="R30" s="26"/>
    </row>
    <row r="31" spans="1:18" x14ac:dyDescent="0.2">
      <c r="C31" s="12" t="s">
        <v>44</v>
      </c>
      <c r="D31" s="17"/>
      <c r="E31" s="38"/>
      <c r="F31" s="38"/>
      <c r="G31" s="38"/>
      <c r="H31" s="38"/>
      <c r="I31" s="38"/>
      <c r="J31" s="38"/>
      <c r="K31" s="38"/>
      <c r="L31" s="38"/>
      <c r="M31" s="38"/>
      <c r="N31" s="38"/>
      <c r="P31" s="38"/>
      <c r="Q31" s="38"/>
      <c r="R31" s="26"/>
    </row>
    <row r="32" spans="1:18" x14ac:dyDescent="0.2">
      <c r="A32" s="1">
        <f>A29+1</f>
        <v>14</v>
      </c>
      <c r="C32" s="2" t="s">
        <v>45</v>
      </c>
      <c r="D32" s="17"/>
      <c r="E32" s="38">
        <f>0</f>
        <v>0</v>
      </c>
      <c r="F32" s="38"/>
      <c r="G32" s="38">
        <f>E32/$E$44*'Attachment 10 p.1'!$I$15</f>
        <v>0</v>
      </c>
      <c r="H32" s="38"/>
      <c r="I32" s="38">
        <f>0</f>
        <v>0</v>
      </c>
      <c r="J32" s="38"/>
      <c r="K32" s="38">
        <f>I32/$I$44*'Attachment 10 p.1'!$I$16</f>
        <v>0</v>
      </c>
      <c r="L32" s="38"/>
      <c r="M32" s="38">
        <f>0</f>
        <v>0</v>
      </c>
      <c r="N32" s="38"/>
      <c r="O32" s="40">
        <f>M32/$M$44*'Attachment 10 p.1'!$I$17</f>
        <v>0</v>
      </c>
      <c r="P32" s="38"/>
      <c r="Q32" s="6">
        <f t="shared" ref="Q32:Q34" si="2">G32+K32+O32</f>
        <v>0</v>
      </c>
      <c r="R32" s="26"/>
    </row>
    <row r="33" spans="1:18" x14ac:dyDescent="0.2">
      <c r="A33" s="1">
        <f>A32+1</f>
        <v>15</v>
      </c>
      <c r="C33" s="2" t="s">
        <v>46</v>
      </c>
      <c r="D33" s="17"/>
      <c r="E33" s="38">
        <v>946.89822147962639</v>
      </c>
      <c r="F33" s="38"/>
      <c r="G33" s="38">
        <f>E33/$E$44*'Attachment 10 p.1'!$I$15</f>
        <v>219.06251353473999</v>
      </c>
      <c r="H33" s="38"/>
      <c r="I33" s="38">
        <f>0</f>
        <v>0</v>
      </c>
      <c r="J33" s="38"/>
      <c r="K33" s="38">
        <f>I33/$I$44*'Attachment 10 p.1'!$I$16</f>
        <v>0</v>
      </c>
      <c r="L33" s="38"/>
      <c r="M33" s="38">
        <v>494.7475905824183</v>
      </c>
      <c r="N33" s="38"/>
      <c r="O33" s="40">
        <f>M33/$M$44*'Attachment 10 p.1'!$I$17</f>
        <v>81.954349436214201</v>
      </c>
      <c r="P33" s="38"/>
      <c r="Q33" s="6">
        <f>G33+K33+O33</f>
        <v>301.01686297095421</v>
      </c>
      <c r="R33" s="26"/>
    </row>
    <row r="34" spans="1:18" x14ac:dyDescent="0.2">
      <c r="A34" s="1">
        <f>A33+1</f>
        <v>16</v>
      </c>
      <c r="C34" s="2" t="s">
        <v>47</v>
      </c>
      <c r="D34" s="17"/>
      <c r="E34" s="38">
        <f>0</f>
        <v>0</v>
      </c>
      <c r="F34" s="38"/>
      <c r="G34" s="38">
        <f>E34/$E$44*'Attachment 10 p.1'!$I$15</f>
        <v>0</v>
      </c>
      <c r="H34" s="38"/>
      <c r="I34" s="38">
        <f>0</f>
        <v>0</v>
      </c>
      <c r="J34" s="38"/>
      <c r="K34" s="38">
        <f>I34/$I$44*'Attachment 10 p.1'!$I$16</f>
        <v>0</v>
      </c>
      <c r="L34" s="38"/>
      <c r="M34" s="38">
        <v>2601.29706252702</v>
      </c>
      <c r="N34" s="38"/>
      <c r="O34" s="40">
        <f>M34/$M$44*'Attachment 10 p.1'!$I$17</f>
        <v>430.90176184339151</v>
      </c>
      <c r="P34" s="38"/>
      <c r="Q34" s="6">
        <f t="shared" si="2"/>
        <v>430.90176184339151</v>
      </c>
      <c r="R34" s="26"/>
    </row>
    <row r="35" spans="1:18" x14ac:dyDescent="0.2">
      <c r="A35" s="1">
        <f>A34+1</f>
        <v>17</v>
      </c>
      <c r="C35" s="8" t="s">
        <v>48</v>
      </c>
      <c r="D35" s="17"/>
      <c r="E35" s="18">
        <f>SUM(E32:E34)</f>
        <v>946.89822147962639</v>
      </c>
      <c r="F35" s="38"/>
      <c r="G35" s="18">
        <f>SUM(G32:G34)</f>
        <v>219.06251353473999</v>
      </c>
      <c r="H35" s="38"/>
      <c r="I35" s="18">
        <f>SUM(I32:I34)</f>
        <v>0</v>
      </c>
      <c r="J35" s="38"/>
      <c r="K35" s="18">
        <f>SUM(K32:K34)</f>
        <v>0</v>
      </c>
      <c r="L35" s="38"/>
      <c r="M35" s="18">
        <f>SUM(M32:M34)</f>
        <v>3096.0446531094385</v>
      </c>
      <c r="N35" s="38"/>
      <c r="O35" s="18">
        <f>SUM(O32:O34)</f>
        <v>512.85611127960567</v>
      </c>
      <c r="P35" s="38"/>
      <c r="Q35" s="18">
        <f>SUM(Q32:Q34)</f>
        <v>731.91862481434578</v>
      </c>
      <c r="R35" s="26"/>
    </row>
    <row r="36" spans="1:18" x14ac:dyDescent="0.2">
      <c r="C36" s="8"/>
      <c r="D36" s="17"/>
      <c r="E36" s="38"/>
      <c r="F36" s="38"/>
      <c r="G36" s="38"/>
      <c r="H36" s="38"/>
      <c r="I36" s="38"/>
      <c r="J36" s="38"/>
      <c r="K36" s="38"/>
      <c r="L36" s="38"/>
      <c r="M36" s="38"/>
      <c r="N36" s="38"/>
      <c r="P36" s="38"/>
      <c r="Q36" s="38"/>
      <c r="R36" s="26"/>
    </row>
    <row r="37" spans="1:18" x14ac:dyDescent="0.2">
      <c r="C37" s="12" t="s">
        <v>72</v>
      </c>
      <c r="D37" s="17"/>
      <c r="E37" s="38"/>
      <c r="F37" s="38"/>
      <c r="G37" s="38"/>
      <c r="H37" s="38"/>
      <c r="I37" s="38"/>
      <c r="J37" s="38"/>
      <c r="K37" s="38"/>
      <c r="L37" s="38"/>
      <c r="M37" s="38"/>
      <c r="N37" s="38"/>
      <c r="P37" s="38"/>
      <c r="Q37" s="38"/>
      <c r="R37" s="26"/>
    </row>
    <row r="38" spans="1:18" x14ac:dyDescent="0.2">
      <c r="A38" s="1">
        <f>A35+1</f>
        <v>18</v>
      </c>
      <c r="C38" s="2" t="s">
        <v>73</v>
      </c>
      <c r="D38" s="17"/>
      <c r="E38" s="38">
        <f>0</f>
        <v>0</v>
      </c>
      <c r="F38" s="38"/>
      <c r="G38" s="38">
        <f>0</f>
        <v>0</v>
      </c>
      <c r="H38" s="38"/>
      <c r="I38" s="38">
        <f>0</f>
        <v>0</v>
      </c>
      <c r="J38" s="38"/>
      <c r="K38" s="38">
        <f>0</f>
        <v>0</v>
      </c>
      <c r="L38" s="38"/>
      <c r="M38" s="38">
        <f>0</f>
        <v>0</v>
      </c>
      <c r="N38" s="38"/>
      <c r="O38" s="38">
        <f>0</f>
        <v>0</v>
      </c>
      <c r="P38" s="38"/>
      <c r="Q38" s="38">
        <f>'Attachment 10 p.1'!I20</f>
        <v>11966.3574895087</v>
      </c>
      <c r="R38" s="94" t="s">
        <v>60</v>
      </c>
    </row>
    <row r="39" spans="1:18" x14ac:dyDescent="0.2">
      <c r="A39" s="1">
        <f t="shared" ref="A39:A41" si="3">A38+1</f>
        <v>19</v>
      </c>
      <c r="C39" s="2" t="s">
        <v>74</v>
      </c>
      <c r="D39" s="17"/>
      <c r="E39" s="38">
        <f>0</f>
        <v>0</v>
      </c>
      <c r="F39" s="38"/>
      <c r="G39" s="38">
        <f>0</f>
        <v>0</v>
      </c>
      <c r="H39" s="38"/>
      <c r="I39" s="38">
        <f>0</f>
        <v>0</v>
      </c>
      <c r="J39" s="38"/>
      <c r="K39" s="38">
        <f>0</f>
        <v>0</v>
      </c>
      <c r="L39" s="38"/>
      <c r="M39" s="38">
        <f>0</f>
        <v>0</v>
      </c>
      <c r="N39" s="38"/>
      <c r="O39" s="38">
        <f>0</f>
        <v>0</v>
      </c>
      <c r="P39" s="38"/>
      <c r="Q39" s="38">
        <f>0</f>
        <v>0</v>
      </c>
      <c r="R39" s="26"/>
    </row>
    <row r="40" spans="1:18" x14ac:dyDescent="0.2">
      <c r="A40" s="1">
        <f t="shared" si="3"/>
        <v>20</v>
      </c>
      <c r="C40" s="2" t="s">
        <v>75</v>
      </c>
      <c r="D40" s="17"/>
      <c r="E40" s="38">
        <f>0</f>
        <v>0</v>
      </c>
      <c r="F40" s="38"/>
      <c r="G40" s="38">
        <f>0</f>
        <v>0</v>
      </c>
      <c r="H40" s="38"/>
      <c r="I40" s="38">
        <f>0</f>
        <v>0</v>
      </c>
      <c r="J40" s="38"/>
      <c r="K40" s="38">
        <f>0</f>
        <v>0</v>
      </c>
      <c r="L40" s="38"/>
      <c r="M40" s="38">
        <f>0</f>
        <v>0</v>
      </c>
      <c r="N40" s="38"/>
      <c r="O40" s="38">
        <f>0</f>
        <v>0</v>
      </c>
      <c r="P40" s="38"/>
      <c r="Q40" s="38">
        <f>0</f>
        <v>0</v>
      </c>
      <c r="R40" s="26"/>
    </row>
    <row r="41" spans="1:18" x14ac:dyDescent="0.2">
      <c r="A41" s="1">
        <f t="shared" si="3"/>
        <v>21</v>
      </c>
      <c r="C41" s="2" t="s">
        <v>76</v>
      </c>
      <c r="D41" s="17"/>
      <c r="E41" s="38">
        <f>0</f>
        <v>0</v>
      </c>
      <c r="F41" s="38"/>
      <c r="G41" s="38">
        <f>0</f>
        <v>0</v>
      </c>
      <c r="H41" s="38"/>
      <c r="I41" s="38">
        <f>0</f>
        <v>0</v>
      </c>
      <c r="J41" s="38"/>
      <c r="K41" s="38">
        <f>0</f>
        <v>0</v>
      </c>
      <c r="L41" s="38"/>
      <c r="M41" s="38">
        <f>0</f>
        <v>0</v>
      </c>
      <c r="N41" s="38"/>
      <c r="O41" s="38">
        <f>0</f>
        <v>0</v>
      </c>
      <c r="P41" s="38"/>
      <c r="Q41" s="38">
        <f>0</f>
        <v>0</v>
      </c>
      <c r="R41" s="26"/>
    </row>
    <row r="42" spans="1:18" x14ac:dyDescent="0.2">
      <c r="A42" s="1">
        <f>A41+1</f>
        <v>22</v>
      </c>
      <c r="C42" s="8" t="s">
        <v>77</v>
      </c>
      <c r="D42" s="17"/>
      <c r="E42" s="18">
        <f>0</f>
        <v>0</v>
      </c>
      <c r="F42" s="38"/>
      <c r="G42" s="18">
        <f>0</f>
        <v>0</v>
      </c>
      <c r="H42" s="38"/>
      <c r="I42" s="18">
        <f>0</f>
        <v>0</v>
      </c>
      <c r="J42" s="38"/>
      <c r="K42" s="18">
        <f>0</f>
        <v>0</v>
      </c>
      <c r="L42" s="38"/>
      <c r="M42" s="18">
        <f>0</f>
        <v>0</v>
      </c>
      <c r="N42" s="38"/>
      <c r="O42" s="18">
        <f>0</f>
        <v>0</v>
      </c>
      <c r="P42" s="38"/>
      <c r="Q42" s="18">
        <f>SUM(Q38:Q41)</f>
        <v>11966.3574895087</v>
      </c>
      <c r="R42" s="26"/>
    </row>
    <row r="43" spans="1:18" x14ac:dyDescent="0.2">
      <c r="C43" s="1"/>
      <c r="D43" s="17"/>
      <c r="P43" s="16"/>
      <c r="Q43" s="16"/>
      <c r="R43" s="26"/>
    </row>
    <row r="44" spans="1:18" ht="13.5" thickBot="1" x14ac:dyDescent="0.25">
      <c r="A44" s="1">
        <f>A42+1</f>
        <v>23</v>
      </c>
      <c r="C44" s="95" t="s">
        <v>49</v>
      </c>
      <c r="D44" s="17"/>
      <c r="E44" s="35">
        <f>E29+E42+E35</f>
        <v>81502.098259979539</v>
      </c>
      <c r="F44" s="6"/>
      <c r="G44" s="35">
        <f>G29+G42+G35</f>
        <v>18855.304718270214</v>
      </c>
      <c r="H44" s="6"/>
      <c r="I44" s="35">
        <f>I29+I42+I35</f>
        <v>10280.271238485162</v>
      </c>
      <c r="J44" s="6"/>
      <c r="K44" s="35">
        <f>K29+K42+K35</f>
        <v>2353.5652973387919</v>
      </c>
      <c r="L44" s="6"/>
      <c r="M44" s="35">
        <f>M29+M42+M35</f>
        <v>49059.96243809408</v>
      </c>
      <c r="N44" s="6"/>
      <c r="O44" s="35">
        <f>O29+O42+O35</f>
        <v>8126.7243772646816</v>
      </c>
      <c r="P44" s="16"/>
      <c r="Q44" s="35">
        <f>Q29+Q42+Q35</f>
        <v>41301.951882382382</v>
      </c>
      <c r="R44" s="26"/>
    </row>
    <row r="45" spans="1:18" ht="13.5" thickTop="1" x14ac:dyDescent="0.2">
      <c r="C45" s="19"/>
      <c r="D45" s="17"/>
      <c r="E45" s="17"/>
      <c r="F45" s="16"/>
      <c r="G45" s="16"/>
      <c r="H45" s="16"/>
      <c r="I45" s="16"/>
      <c r="J45" s="16"/>
      <c r="K45" s="16"/>
      <c r="L45" s="16"/>
      <c r="M45" s="17"/>
      <c r="N45" s="16"/>
      <c r="O45" s="17"/>
      <c r="P45" s="16"/>
      <c r="Q45" s="17"/>
      <c r="R45" s="26"/>
    </row>
    <row r="46" spans="1:18" x14ac:dyDescent="0.2">
      <c r="C46" s="19"/>
      <c r="D46" s="17"/>
      <c r="E46" s="17"/>
      <c r="F46" s="16"/>
      <c r="G46" s="16"/>
      <c r="H46" s="16"/>
      <c r="I46" s="16"/>
      <c r="J46" s="16"/>
      <c r="K46" s="16"/>
      <c r="L46" s="16"/>
      <c r="M46" s="17"/>
      <c r="N46" s="16"/>
      <c r="O46" s="17"/>
      <c r="P46" s="16"/>
      <c r="Q46" s="17"/>
      <c r="R46" s="26"/>
    </row>
    <row r="47" spans="1:18" x14ac:dyDescent="0.2">
      <c r="A47" s="12" t="s">
        <v>50</v>
      </c>
      <c r="B47" s="20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6"/>
    </row>
    <row r="48" spans="1:18" x14ac:dyDescent="0.2">
      <c r="A48" s="5" t="s">
        <v>51</v>
      </c>
      <c r="C48" s="2" t="s">
        <v>278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6"/>
    </row>
    <row r="49" spans="1:18" x14ac:dyDescent="0.2">
      <c r="A49" s="5" t="s">
        <v>53</v>
      </c>
      <c r="C49" s="2" t="s">
        <v>315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26"/>
    </row>
    <row r="50" spans="1:18" x14ac:dyDescent="0.2">
      <c r="A50" s="5" t="s">
        <v>55</v>
      </c>
      <c r="C50" s="2" t="s">
        <v>316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26"/>
    </row>
    <row r="51" spans="1:18" x14ac:dyDescent="0.2">
      <c r="A51" s="5" t="s">
        <v>40</v>
      </c>
      <c r="C51" s="2" t="s">
        <v>317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26"/>
    </row>
    <row r="52" spans="1:18" x14ac:dyDescent="0.2">
      <c r="A52" s="5" t="s">
        <v>58</v>
      </c>
      <c r="C52" s="2" t="s">
        <v>318</v>
      </c>
      <c r="D52" s="17"/>
      <c r="E52" s="17"/>
      <c r="F52" s="16"/>
      <c r="G52" s="16"/>
      <c r="H52" s="16"/>
      <c r="I52" s="16"/>
      <c r="J52" s="16"/>
      <c r="K52" s="16"/>
      <c r="L52" s="16"/>
      <c r="M52" s="17"/>
      <c r="N52" s="16"/>
      <c r="O52" s="17"/>
      <c r="P52" s="16"/>
      <c r="Q52" s="17"/>
      <c r="R52" s="26"/>
    </row>
    <row r="53" spans="1:18" x14ac:dyDescent="0.2">
      <c r="A53" s="5" t="s">
        <v>60</v>
      </c>
      <c r="C53" s="2" t="s">
        <v>319</v>
      </c>
      <c r="D53" s="17"/>
      <c r="E53" s="17"/>
      <c r="F53" s="16"/>
      <c r="G53" s="16"/>
      <c r="H53" s="16"/>
      <c r="I53" s="16"/>
      <c r="J53" s="16"/>
      <c r="K53" s="16"/>
      <c r="L53" s="16"/>
      <c r="M53" s="17"/>
      <c r="N53" s="16"/>
      <c r="O53" s="17"/>
      <c r="P53" s="16"/>
      <c r="Q53" s="17"/>
      <c r="R53" s="26"/>
    </row>
    <row r="54" spans="1:18" x14ac:dyDescent="0.2">
      <c r="D54" s="17"/>
      <c r="E54" s="17"/>
      <c r="F54" s="16"/>
      <c r="G54" s="16"/>
      <c r="H54" s="16"/>
      <c r="I54" s="16"/>
      <c r="J54" s="16"/>
      <c r="K54" s="16"/>
      <c r="L54" s="16"/>
      <c r="M54" s="17"/>
      <c r="N54" s="16"/>
      <c r="O54" s="17"/>
      <c r="P54" s="16"/>
      <c r="Q54" s="17"/>
      <c r="R54" s="26"/>
    </row>
    <row r="55" spans="1:18" x14ac:dyDescent="0.2">
      <c r="C55" s="19"/>
      <c r="D55" s="17"/>
      <c r="E55" s="17"/>
      <c r="F55" s="16"/>
      <c r="G55" s="16"/>
      <c r="H55" s="16"/>
      <c r="I55" s="16"/>
      <c r="J55" s="16"/>
      <c r="K55" s="16"/>
      <c r="L55" s="16"/>
      <c r="M55" s="17"/>
      <c r="N55" s="16"/>
      <c r="O55" s="17"/>
      <c r="P55" s="16"/>
      <c r="Q55" s="17"/>
      <c r="R55" s="26"/>
    </row>
    <row r="56" spans="1:18" x14ac:dyDescent="0.2">
      <c r="C56" s="19"/>
      <c r="D56" s="17"/>
      <c r="E56" s="17"/>
      <c r="F56" s="16"/>
      <c r="G56" s="16"/>
      <c r="H56" s="16"/>
      <c r="I56" s="16"/>
      <c r="J56" s="16"/>
      <c r="K56" s="16"/>
      <c r="L56" s="16"/>
      <c r="M56" s="17"/>
      <c r="N56" s="16"/>
      <c r="O56" s="17"/>
      <c r="P56" s="16"/>
      <c r="Q56" s="17"/>
      <c r="R56" s="26"/>
    </row>
    <row r="57" spans="1:18" x14ac:dyDescent="0.2">
      <c r="C57" s="19"/>
      <c r="D57" s="17"/>
      <c r="E57" s="17"/>
      <c r="F57" s="16"/>
      <c r="G57" s="16"/>
      <c r="H57" s="16"/>
      <c r="I57" s="16"/>
      <c r="J57" s="16"/>
      <c r="K57" s="16"/>
      <c r="L57" s="16"/>
      <c r="M57" s="17"/>
      <c r="N57" s="16"/>
      <c r="O57" s="17"/>
      <c r="P57" s="16"/>
      <c r="Q57" s="17"/>
      <c r="R57" s="26"/>
    </row>
    <row r="58" spans="1:18" x14ac:dyDescent="0.2">
      <c r="C58" s="19"/>
      <c r="D58" s="17"/>
      <c r="E58" s="17"/>
      <c r="F58" s="16"/>
      <c r="G58" s="16"/>
      <c r="H58" s="16"/>
      <c r="I58" s="16"/>
      <c r="J58" s="16"/>
      <c r="K58" s="16"/>
      <c r="L58" s="16"/>
      <c r="M58" s="17"/>
      <c r="N58" s="16"/>
      <c r="O58" s="17"/>
      <c r="P58" s="16"/>
      <c r="Q58" s="17"/>
      <c r="R58" s="26"/>
    </row>
    <row r="59" spans="1:18" x14ac:dyDescent="0.2">
      <c r="C59" s="21"/>
      <c r="D59" s="17"/>
      <c r="E59" s="17"/>
      <c r="F59" s="16"/>
      <c r="G59" s="16"/>
      <c r="H59" s="16"/>
      <c r="I59" s="16"/>
      <c r="J59" s="16"/>
      <c r="K59" s="16"/>
      <c r="L59" s="16"/>
      <c r="M59" s="17"/>
      <c r="N59" s="16"/>
      <c r="O59" s="17"/>
      <c r="P59" s="16"/>
      <c r="Q59" s="17"/>
      <c r="R59" s="26"/>
    </row>
    <row r="60" spans="1:18" x14ac:dyDescent="0.2">
      <c r="C60" s="19"/>
      <c r="D60" s="17"/>
      <c r="E60" s="17"/>
      <c r="F60" s="16"/>
      <c r="G60" s="16"/>
      <c r="H60" s="16"/>
      <c r="I60" s="16"/>
      <c r="J60" s="16"/>
      <c r="K60" s="16"/>
      <c r="L60" s="16"/>
      <c r="M60" s="17"/>
      <c r="N60" s="16"/>
      <c r="O60" s="17"/>
      <c r="P60" s="16"/>
      <c r="Q60" s="17"/>
      <c r="R60" s="26"/>
    </row>
    <row r="61" spans="1:18" x14ac:dyDescent="0.2">
      <c r="C61" s="19"/>
      <c r="D61" s="17"/>
      <c r="E61" s="17"/>
      <c r="F61" s="16"/>
      <c r="G61" s="16"/>
      <c r="H61" s="16"/>
      <c r="I61" s="16"/>
      <c r="J61" s="16"/>
      <c r="K61" s="16"/>
      <c r="L61" s="16"/>
      <c r="M61" s="17"/>
      <c r="N61" s="16"/>
      <c r="O61" s="17"/>
      <c r="P61" s="16"/>
      <c r="Q61" s="17"/>
      <c r="R61" s="26"/>
    </row>
    <row r="62" spans="1:18" x14ac:dyDescent="0.2">
      <c r="C62" s="19"/>
      <c r="D62" s="17"/>
      <c r="E62" s="17"/>
      <c r="F62" s="16"/>
      <c r="G62" s="16"/>
      <c r="H62" s="16"/>
      <c r="I62" s="16"/>
      <c r="J62" s="16"/>
      <c r="K62" s="16"/>
      <c r="L62" s="16"/>
      <c r="M62" s="17"/>
      <c r="N62" s="16"/>
      <c r="O62" s="17"/>
      <c r="P62" s="16"/>
      <c r="Q62" s="17"/>
      <c r="R62" s="26"/>
    </row>
    <row r="63" spans="1:18" x14ac:dyDescent="0.2">
      <c r="C63" s="19"/>
      <c r="D63" s="17"/>
      <c r="E63" s="17"/>
      <c r="F63" s="16"/>
      <c r="G63" s="16"/>
      <c r="H63" s="16"/>
      <c r="I63" s="16"/>
      <c r="J63" s="16"/>
      <c r="K63" s="16"/>
      <c r="L63" s="16"/>
      <c r="M63" s="17"/>
      <c r="N63" s="16"/>
      <c r="O63" s="17"/>
      <c r="P63" s="16"/>
      <c r="Q63" s="17"/>
      <c r="R63" s="26"/>
    </row>
    <row r="64" spans="1:18" x14ac:dyDescent="0.2">
      <c r="C64" s="19"/>
      <c r="D64" s="17"/>
      <c r="E64" s="17"/>
      <c r="F64" s="16"/>
      <c r="G64" s="16"/>
      <c r="H64" s="16"/>
      <c r="I64" s="16"/>
      <c r="J64" s="16"/>
      <c r="K64" s="16"/>
      <c r="L64" s="16"/>
      <c r="M64" s="17"/>
      <c r="N64" s="16"/>
      <c r="O64" s="17"/>
      <c r="P64" s="16"/>
      <c r="Q64" s="17"/>
      <c r="R64" s="26"/>
    </row>
    <row r="65" spans="3:18" x14ac:dyDescent="0.2">
      <c r="C65" s="19"/>
      <c r="D65" s="17"/>
      <c r="E65" s="17"/>
      <c r="F65" s="16"/>
      <c r="G65" s="16"/>
      <c r="H65" s="16"/>
      <c r="I65" s="16"/>
      <c r="J65" s="16"/>
      <c r="K65" s="16"/>
      <c r="L65" s="16"/>
      <c r="M65" s="17"/>
      <c r="N65" s="16"/>
      <c r="O65" s="17"/>
      <c r="P65" s="16"/>
      <c r="Q65" s="17"/>
      <c r="R65" s="26"/>
    </row>
    <row r="66" spans="3:18" x14ac:dyDescent="0.2">
      <c r="C66" s="19"/>
      <c r="D66" s="17"/>
      <c r="E66" s="17"/>
      <c r="F66" s="16"/>
      <c r="G66" s="16"/>
      <c r="H66" s="16"/>
      <c r="I66" s="16"/>
      <c r="J66" s="16"/>
      <c r="K66" s="16"/>
      <c r="L66" s="16"/>
      <c r="M66" s="17"/>
      <c r="N66" s="16"/>
      <c r="O66" s="17"/>
      <c r="P66" s="16"/>
      <c r="Q66" s="17"/>
      <c r="R66" s="26"/>
    </row>
    <row r="67" spans="3:18" x14ac:dyDescent="0.2">
      <c r="C67" s="19"/>
      <c r="D67" s="17"/>
      <c r="E67" s="17"/>
      <c r="F67" s="16"/>
      <c r="G67" s="16"/>
      <c r="H67" s="16"/>
      <c r="I67" s="16"/>
      <c r="J67" s="16"/>
      <c r="K67" s="16"/>
      <c r="L67" s="16"/>
      <c r="M67" s="17"/>
      <c r="N67" s="16"/>
      <c r="O67" s="17"/>
      <c r="P67" s="16"/>
      <c r="Q67" s="17"/>
      <c r="R67" s="26"/>
    </row>
    <row r="68" spans="3:18" x14ac:dyDescent="0.2">
      <c r="C68" s="21"/>
      <c r="D68" s="17"/>
      <c r="E68" s="17"/>
      <c r="F68" s="16"/>
      <c r="G68" s="16"/>
      <c r="H68" s="16"/>
      <c r="I68" s="16"/>
      <c r="J68" s="16"/>
      <c r="K68" s="16"/>
      <c r="L68" s="16"/>
      <c r="M68" s="17"/>
      <c r="N68" s="16"/>
      <c r="O68" s="17"/>
      <c r="P68" s="16"/>
      <c r="Q68" s="17"/>
      <c r="R68" s="26"/>
    </row>
    <row r="69" spans="3:18" x14ac:dyDescent="0.2">
      <c r="C69" s="21"/>
      <c r="D69" s="17"/>
      <c r="E69" s="17"/>
      <c r="F69" s="16"/>
      <c r="G69" s="16"/>
      <c r="H69" s="16"/>
      <c r="I69" s="16"/>
      <c r="J69" s="16"/>
      <c r="K69" s="16"/>
      <c r="L69" s="16"/>
      <c r="M69" s="17"/>
      <c r="N69" s="16"/>
      <c r="O69" s="17"/>
      <c r="P69" s="16"/>
      <c r="Q69" s="17"/>
      <c r="R69" s="26"/>
    </row>
    <row r="70" spans="3:18" x14ac:dyDescent="0.2">
      <c r="C70" s="19"/>
      <c r="D70" s="17"/>
      <c r="E70" s="17"/>
      <c r="F70" s="16"/>
      <c r="G70" s="16"/>
      <c r="H70" s="16"/>
      <c r="I70" s="16"/>
      <c r="J70" s="16"/>
      <c r="K70" s="16"/>
      <c r="L70" s="16"/>
      <c r="M70" s="17"/>
      <c r="N70" s="16"/>
      <c r="O70" s="17"/>
      <c r="P70" s="16"/>
      <c r="Q70" s="17"/>
      <c r="R70" s="26"/>
    </row>
    <row r="71" spans="3:18" x14ac:dyDescent="0.2">
      <c r="C71" s="21"/>
      <c r="D71" s="17"/>
      <c r="E71" s="17"/>
      <c r="F71" s="16"/>
      <c r="G71" s="16"/>
      <c r="H71" s="16"/>
      <c r="I71" s="16"/>
      <c r="J71" s="16"/>
      <c r="K71" s="16"/>
      <c r="L71" s="16"/>
      <c r="M71" s="17"/>
      <c r="N71" s="16"/>
      <c r="O71" s="17"/>
      <c r="P71" s="16"/>
      <c r="Q71" s="17"/>
      <c r="R71" s="26"/>
    </row>
    <row r="72" spans="3:18" x14ac:dyDescent="0.2">
      <c r="C72" s="19"/>
      <c r="D72" s="17"/>
      <c r="E72" s="17"/>
      <c r="F72" s="16"/>
      <c r="G72" s="16"/>
      <c r="H72" s="16"/>
      <c r="I72" s="16"/>
      <c r="J72" s="16"/>
      <c r="K72" s="16"/>
      <c r="L72" s="16"/>
      <c r="M72" s="17"/>
      <c r="N72" s="16"/>
      <c r="O72" s="17"/>
      <c r="P72" s="16"/>
      <c r="Q72" s="17"/>
      <c r="R72" s="26"/>
    </row>
    <row r="73" spans="3:18" x14ac:dyDescent="0.2">
      <c r="C73" s="19"/>
      <c r="D73" s="17"/>
      <c r="E73" s="17"/>
      <c r="F73" s="16"/>
      <c r="G73" s="16"/>
      <c r="H73" s="16"/>
      <c r="I73" s="16"/>
      <c r="J73" s="16"/>
      <c r="K73" s="16"/>
      <c r="L73" s="16"/>
      <c r="M73" s="17"/>
      <c r="N73" s="16"/>
      <c r="O73" s="17"/>
      <c r="P73" s="16"/>
      <c r="Q73" s="17"/>
      <c r="R73" s="26"/>
    </row>
    <row r="74" spans="3:18" x14ac:dyDescent="0.2">
      <c r="C74" s="19"/>
      <c r="D74" s="17"/>
      <c r="E74" s="17"/>
      <c r="F74" s="16"/>
      <c r="G74" s="16"/>
      <c r="H74" s="16"/>
      <c r="I74" s="16"/>
      <c r="J74" s="16"/>
      <c r="K74" s="16"/>
      <c r="L74" s="16"/>
      <c r="M74" s="17"/>
      <c r="N74" s="16"/>
      <c r="O74" s="17"/>
      <c r="P74" s="16"/>
      <c r="Q74" s="17"/>
      <c r="R74" s="26"/>
    </row>
    <row r="75" spans="3:18" x14ac:dyDescent="0.2">
      <c r="C75" s="19"/>
      <c r="D75" s="17"/>
      <c r="E75" s="17"/>
      <c r="F75" s="16"/>
      <c r="G75" s="16"/>
      <c r="H75" s="16"/>
      <c r="I75" s="16"/>
      <c r="J75" s="16"/>
      <c r="K75" s="16"/>
      <c r="L75" s="16"/>
      <c r="M75" s="17"/>
      <c r="N75" s="16"/>
      <c r="O75" s="17"/>
      <c r="P75" s="16"/>
      <c r="Q75" s="17"/>
      <c r="R75" s="26"/>
    </row>
    <row r="76" spans="3:18" x14ac:dyDescent="0.2">
      <c r="C76" s="19"/>
      <c r="D76" s="17"/>
      <c r="E76" s="17"/>
      <c r="F76" s="16"/>
      <c r="G76" s="16"/>
      <c r="H76" s="16"/>
      <c r="I76" s="16"/>
      <c r="J76" s="16"/>
      <c r="K76" s="16"/>
      <c r="L76" s="16"/>
      <c r="M76" s="17"/>
      <c r="N76" s="16"/>
      <c r="O76" s="17"/>
      <c r="P76" s="16"/>
      <c r="Q76" s="17"/>
      <c r="R76" s="26"/>
    </row>
    <row r="77" spans="3:18" x14ac:dyDescent="0.2">
      <c r="C77" s="19"/>
      <c r="D77" s="17"/>
      <c r="E77" s="17"/>
      <c r="F77" s="16"/>
      <c r="G77" s="16"/>
      <c r="H77" s="16"/>
      <c r="I77" s="16"/>
      <c r="J77" s="16"/>
      <c r="K77" s="16"/>
      <c r="L77" s="16"/>
      <c r="M77" s="17"/>
      <c r="N77" s="16"/>
      <c r="O77" s="17"/>
      <c r="P77" s="16"/>
      <c r="Q77" s="17"/>
      <c r="R77" s="26"/>
    </row>
    <row r="78" spans="3:18" x14ac:dyDescent="0.2">
      <c r="C78" s="19"/>
      <c r="D78" s="17"/>
      <c r="E78" s="17"/>
      <c r="F78" s="16"/>
      <c r="G78" s="16"/>
      <c r="H78" s="16"/>
      <c r="I78" s="16"/>
      <c r="J78" s="16"/>
      <c r="K78" s="16"/>
      <c r="L78" s="16"/>
      <c r="M78" s="17"/>
      <c r="N78" s="16"/>
      <c r="O78" s="17"/>
      <c r="P78" s="16"/>
      <c r="Q78" s="17"/>
      <c r="R78" s="26"/>
    </row>
    <row r="79" spans="3:18" x14ac:dyDescent="0.2">
      <c r="C79" s="19"/>
      <c r="D79" s="17"/>
      <c r="E79" s="17"/>
      <c r="F79" s="16"/>
      <c r="G79" s="16"/>
      <c r="H79" s="16"/>
      <c r="I79" s="16"/>
      <c r="J79" s="16"/>
      <c r="K79" s="16"/>
      <c r="L79" s="16"/>
      <c r="M79" s="17"/>
      <c r="N79" s="16"/>
      <c r="O79" s="17"/>
      <c r="P79" s="16"/>
      <c r="Q79" s="17"/>
      <c r="R79" s="26"/>
    </row>
    <row r="80" spans="3:18" x14ac:dyDescent="0.2">
      <c r="C80" s="19"/>
      <c r="D80" s="17"/>
      <c r="E80" s="17"/>
      <c r="F80" s="16"/>
      <c r="G80" s="16"/>
      <c r="H80" s="16"/>
      <c r="I80" s="16"/>
      <c r="J80" s="16"/>
      <c r="K80" s="16"/>
      <c r="L80" s="16"/>
      <c r="M80" s="17"/>
      <c r="N80" s="16"/>
      <c r="O80" s="17"/>
      <c r="P80" s="16"/>
      <c r="Q80" s="17"/>
      <c r="R80" s="26"/>
    </row>
    <row r="81" spans="2:18" x14ac:dyDescent="0.2">
      <c r="C81" s="19"/>
      <c r="D81" s="17"/>
      <c r="E81" s="17"/>
      <c r="F81" s="16"/>
      <c r="G81" s="16"/>
      <c r="H81" s="16"/>
      <c r="I81" s="16"/>
      <c r="J81" s="16"/>
      <c r="K81" s="16"/>
      <c r="L81" s="16"/>
      <c r="M81" s="17"/>
      <c r="N81" s="16"/>
      <c r="O81" s="17"/>
      <c r="P81" s="16"/>
      <c r="Q81" s="17"/>
      <c r="R81" s="26"/>
    </row>
    <row r="82" spans="2:18" x14ac:dyDescent="0.2">
      <c r="C82" s="19"/>
      <c r="D82" s="17"/>
      <c r="E82" s="17"/>
      <c r="F82" s="16"/>
      <c r="G82" s="16"/>
      <c r="H82" s="16"/>
      <c r="I82" s="16"/>
      <c r="J82" s="16"/>
      <c r="K82" s="16"/>
      <c r="L82" s="16"/>
      <c r="M82" s="17"/>
      <c r="N82" s="16"/>
      <c r="O82" s="17"/>
      <c r="P82" s="16"/>
      <c r="Q82" s="17"/>
      <c r="R82" s="26"/>
    </row>
    <row r="83" spans="2:18" x14ac:dyDescent="0.2">
      <c r="C83" s="19"/>
      <c r="D83" s="17"/>
      <c r="E83" s="17"/>
      <c r="F83" s="16"/>
      <c r="G83" s="16"/>
      <c r="H83" s="16"/>
      <c r="I83" s="16"/>
      <c r="J83" s="16"/>
      <c r="K83" s="16"/>
      <c r="L83" s="16"/>
      <c r="M83" s="17"/>
      <c r="N83" s="16"/>
      <c r="O83" s="17"/>
      <c r="P83" s="16"/>
      <c r="Q83" s="17"/>
      <c r="R83" s="26"/>
    </row>
    <row r="84" spans="2:18" x14ac:dyDescent="0.2">
      <c r="C84" s="22"/>
      <c r="D84" s="17"/>
      <c r="E84" s="17"/>
      <c r="F84" s="16"/>
      <c r="G84" s="16"/>
      <c r="H84" s="16"/>
      <c r="I84" s="16"/>
      <c r="J84" s="16"/>
      <c r="K84" s="16"/>
      <c r="L84" s="16"/>
      <c r="M84" s="17"/>
      <c r="N84" s="16"/>
      <c r="O84" s="17"/>
      <c r="P84" s="16"/>
      <c r="Q84" s="17"/>
      <c r="R84" s="26"/>
    </row>
    <row r="85" spans="2:18" x14ac:dyDescent="0.2">
      <c r="C85" s="22"/>
      <c r="D85" s="17"/>
      <c r="E85" s="17"/>
      <c r="F85" s="16"/>
      <c r="G85" s="16"/>
      <c r="H85" s="16"/>
      <c r="I85" s="16"/>
      <c r="J85" s="16"/>
      <c r="K85" s="16"/>
      <c r="L85" s="16"/>
      <c r="M85" s="17"/>
      <c r="N85" s="16"/>
      <c r="O85" s="17"/>
      <c r="P85" s="16"/>
      <c r="Q85" s="17"/>
      <c r="R85" s="26"/>
    </row>
    <row r="86" spans="2:18" x14ac:dyDescent="0.2">
      <c r="C86" s="22"/>
      <c r="D86" s="17"/>
      <c r="E86" s="17"/>
      <c r="F86" s="16"/>
      <c r="G86" s="16"/>
      <c r="H86" s="16"/>
      <c r="I86" s="16"/>
      <c r="J86" s="16"/>
      <c r="K86" s="16"/>
      <c r="L86" s="16"/>
      <c r="M86" s="17"/>
      <c r="N86" s="16"/>
      <c r="O86" s="17"/>
      <c r="P86" s="16"/>
      <c r="Q86" s="17"/>
      <c r="R86" s="26"/>
    </row>
    <row r="87" spans="2:18" x14ac:dyDescent="0.2">
      <c r="C87" s="22"/>
      <c r="D87" s="17"/>
      <c r="E87" s="17"/>
      <c r="F87" s="16"/>
      <c r="G87" s="16"/>
      <c r="H87" s="16"/>
      <c r="I87" s="16"/>
      <c r="J87" s="16"/>
      <c r="K87" s="16"/>
      <c r="L87" s="16"/>
      <c r="M87" s="17"/>
      <c r="N87" s="16"/>
      <c r="O87" s="17"/>
      <c r="P87" s="16"/>
      <c r="Q87" s="17"/>
      <c r="R87" s="26"/>
    </row>
    <row r="88" spans="2:18" x14ac:dyDescent="0.2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37"/>
    </row>
    <row r="89" spans="2:18" x14ac:dyDescent="0.2">
      <c r="C89" s="23"/>
      <c r="D89" s="23"/>
      <c r="E89" s="23"/>
      <c r="F89" s="24"/>
      <c r="G89" s="24"/>
      <c r="H89" s="24"/>
      <c r="I89" s="24"/>
      <c r="J89" s="24"/>
      <c r="K89" s="24"/>
      <c r="L89" s="24"/>
      <c r="M89" s="23"/>
      <c r="N89" s="24"/>
      <c r="O89" s="23"/>
      <c r="P89" s="24"/>
      <c r="Q89" s="23"/>
      <c r="R89" s="26"/>
    </row>
    <row r="90" spans="2:18" x14ac:dyDescent="0.2">
      <c r="Q90" s="26"/>
      <c r="R90" s="26"/>
    </row>
    <row r="91" spans="2:18" x14ac:dyDescent="0.2">
      <c r="Q91" s="17"/>
      <c r="R91" s="26"/>
    </row>
    <row r="92" spans="2:18" x14ac:dyDescent="0.2">
      <c r="B92" s="3"/>
      <c r="Q92" s="17"/>
      <c r="R92" s="26"/>
    </row>
    <row r="93" spans="2:18" x14ac:dyDescent="0.2">
      <c r="Q93" s="17"/>
      <c r="R93" s="26"/>
    </row>
    <row r="94" spans="2:18" x14ac:dyDescent="0.2">
      <c r="Q94" s="17"/>
      <c r="R94" s="26"/>
    </row>
    <row r="95" spans="2:18" x14ac:dyDescent="0.2">
      <c r="Q95" s="3"/>
      <c r="R95" s="26"/>
    </row>
    <row r="96" spans="2:18" x14ac:dyDescent="0.2">
      <c r="Q96" s="17"/>
      <c r="R96" s="26"/>
    </row>
    <row r="97" spans="5:18" x14ac:dyDescent="0.2">
      <c r="Q97" s="17"/>
      <c r="R97" s="26"/>
    </row>
    <row r="98" spans="5:18" x14ac:dyDescent="0.2">
      <c r="Q98" s="17"/>
      <c r="R98" s="26"/>
    </row>
    <row r="99" spans="5:18" x14ac:dyDescent="0.2">
      <c r="Q99" s="17"/>
      <c r="R99" s="26"/>
    </row>
    <row r="100" spans="5:18" x14ac:dyDescent="0.2">
      <c r="Q100" s="17"/>
      <c r="R100" s="26"/>
    </row>
    <row r="101" spans="5:18" x14ac:dyDescent="0.2">
      <c r="Q101" s="17"/>
      <c r="R101" s="26"/>
    </row>
    <row r="102" spans="5:18" x14ac:dyDescent="0.2">
      <c r="Q102" s="17"/>
      <c r="R102" s="26"/>
    </row>
    <row r="107" spans="5:18" x14ac:dyDescent="0.2"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</sheetData>
  <mergeCells count="1">
    <mergeCell ref="A6:Q6"/>
  </mergeCells>
  <printOptions horizontalCentered="1"/>
  <pageMargins left="0.7" right="0.7" top="0.75" bottom="0.75" header="0.3" footer="0.3"/>
  <pageSetup scale="55" firstPageNumber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8610-3D73-4770-A48E-A4EB23561FB2}">
  <sheetPr>
    <pageSetUpPr fitToPage="1"/>
  </sheetPr>
  <dimension ref="A5:J103"/>
  <sheetViews>
    <sheetView topLeftCell="A13" zoomScaleNormal="100" zoomScaleSheetLayoutView="100" workbookViewId="0">
      <selection activeCell="M32" sqref="M32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5.28515625" style="2" customWidth="1"/>
    <col min="6" max="6" width="2.5703125" style="1" customWidth="1"/>
    <col min="7" max="7" width="15.28515625" style="2" customWidth="1"/>
    <col min="8" max="8" width="2.42578125" style="1" customWidth="1"/>
    <col min="9" max="9" width="13.7109375" style="2" customWidth="1"/>
    <col min="10" max="10" width="1.7109375" style="2" customWidth="1"/>
    <col min="11" max="16384" width="9.140625" style="2"/>
  </cols>
  <sheetData>
    <row r="5" spans="1:10" ht="14.45" customHeight="1" x14ac:dyDescent="0.2">
      <c r="C5" s="120"/>
      <c r="D5" s="120"/>
      <c r="E5" s="37"/>
    </row>
    <row r="6" spans="1:10" ht="14.45" customHeight="1" x14ac:dyDescent="0.2">
      <c r="A6" s="120" t="s">
        <v>320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0" x14ac:dyDescent="0.2">
      <c r="C7" s="37"/>
      <c r="D7" s="37"/>
      <c r="E7" s="1"/>
      <c r="F7" s="37"/>
      <c r="G7" s="1"/>
      <c r="H7" s="37"/>
      <c r="I7" s="37"/>
      <c r="J7" s="37"/>
    </row>
    <row r="8" spans="1:10" x14ac:dyDescent="0.2">
      <c r="C8" s="12"/>
      <c r="D8" s="12"/>
      <c r="E8" s="1" t="s">
        <v>321</v>
      </c>
      <c r="F8" s="37"/>
      <c r="H8" s="37"/>
      <c r="I8" s="1" t="s">
        <v>322</v>
      </c>
      <c r="J8" s="12"/>
    </row>
    <row r="9" spans="1:10" x14ac:dyDescent="0.2">
      <c r="A9" s="1" t="s">
        <v>12</v>
      </c>
      <c r="C9" s="1"/>
      <c r="E9" s="1" t="s">
        <v>323</v>
      </c>
      <c r="G9" s="1" t="s">
        <v>324</v>
      </c>
      <c r="I9" s="1" t="s">
        <v>69</v>
      </c>
      <c r="J9" s="13"/>
    </row>
    <row r="10" spans="1:10" ht="14.25" x14ac:dyDescent="0.2">
      <c r="A10" s="9" t="s">
        <v>18</v>
      </c>
      <c r="C10" s="7" t="s">
        <v>19</v>
      </c>
      <c r="D10" s="1"/>
      <c r="E10" s="9" t="s">
        <v>325</v>
      </c>
      <c r="G10" s="9" t="s">
        <v>20</v>
      </c>
      <c r="I10" s="9" t="s">
        <v>326</v>
      </c>
      <c r="J10" s="1"/>
    </row>
    <row r="11" spans="1:10" x14ac:dyDescent="0.2">
      <c r="E11" s="5" t="s">
        <v>23</v>
      </c>
      <c r="G11" s="5" t="s">
        <v>24</v>
      </c>
      <c r="I11" s="5" t="s">
        <v>25</v>
      </c>
      <c r="J11" s="1"/>
    </row>
    <row r="12" spans="1:10" x14ac:dyDescent="0.2">
      <c r="E12" s="5"/>
      <c r="I12" s="5"/>
      <c r="J12" s="1"/>
    </row>
    <row r="13" spans="1:10" x14ac:dyDescent="0.2">
      <c r="A13" s="1">
        <v>1</v>
      </c>
      <c r="C13" s="2" t="s">
        <v>30</v>
      </c>
      <c r="D13" s="14"/>
      <c r="E13" s="38">
        <v>19603765.229532156</v>
      </c>
      <c r="F13" s="92"/>
      <c r="H13" s="92"/>
      <c r="I13" s="6">
        <f>E13</f>
        <v>19603765.229532156</v>
      </c>
      <c r="J13" s="14"/>
    </row>
    <row r="14" spans="1:10" x14ac:dyDescent="0.2">
      <c r="A14" s="1">
        <f>A13+1</f>
        <v>2</v>
      </c>
      <c r="C14" s="2" t="s">
        <v>31</v>
      </c>
      <c r="D14" s="14"/>
      <c r="E14" s="38">
        <v>6832597.2978716521</v>
      </c>
      <c r="F14" s="92"/>
      <c r="H14" s="92"/>
      <c r="I14" s="6">
        <f t="shared" ref="I14:I26" si="0">E14</f>
        <v>6832597.2978716521</v>
      </c>
      <c r="J14" s="14"/>
    </row>
    <row r="15" spans="1:10" x14ac:dyDescent="0.2">
      <c r="A15" s="1">
        <f t="shared" ref="A15:A26" si="1">A14+1</f>
        <v>3</v>
      </c>
      <c r="C15" s="2" t="s">
        <v>32</v>
      </c>
      <c r="D15" s="14"/>
      <c r="E15" s="38">
        <v>3830264.5256262855</v>
      </c>
      <c r="F15" s="92"/>
      <c r="H15" s="92"/>
      <c r="I15" s="6">
        <f t="shared" si="0"/>
        <v>3830264.5256262855</v>
      </c>
      <c r="J15" s="14"/>
    </row>
    <row r="16" spans="1:10" x14ac:dyDescent="0.2">
      <c r="A16" s="1">
        <f t="shared" si="1"/>
        <v>4</v>
      </c>
      <c r="C16" s="2" t="s">
        <v>33</v>
      </c>
      <c r="D16" s="14"/>
      <c r="E16" s="124">
        <v>746969.80386740493</v>
      </c>
      <c r="F16" s="125" t="s">
        <v>51</v>
      </c>
      <c r="G16" s="3">
        <v>3930332.4555336796</v>
      </c>
      <c r="H16" s="125" t="s">
        <v>53</v>
      </c>
      <c r="I16" s="6">
        <f>E16*(G16/SUM(G16:G17))</f>
        <v>732197.11848956265</v>
      </c>
      <c r="J16" s="14"/>
    </row>
    <row r="17" spans="1:10" x14ac:dyDescent="0.2">
      <c r="A17" s="1">
        <f t="shared" si="1"/>
        <v>5</v>
      </c>
      <c r="C17" s="2" t="s">
        <v>34</v>
      </c>
      <c r="E17" s="124"/>
      <c r="F17" s="125"/>
      <c r="G17" s="3">
        <v>79297.723699999988</v>
      </c>
      <c r="H17" s="125"/>
      <c r="I17" s="6">
        <f>E16*(G17/SUM(G16:G17))</f>
        <v>14772.685377842319</v>
      </c>
      <c r="J17" s="14"/>
    </row>
    <row r="18" spans="1:10" x14ac:dyDescent="0.2">
      <c r="A18" s="1">
        <f t="shared" si="1"/>
        <v>6</v>
      </c>
      <c r="C18" s="2" t="s">
        <v>35</v>
      </c>
      <c r="E18" s="124">
        <v>341060.74371120118</v>
      </c>
      <c r="F18" s="125" t="s">
        <v>51</v>
      </c>
      <c r="G18" s="3">
        <v>923507.95710000989</v>
      </c>
      <c r="H18" s="125" t="s">
        <v>53</v>
      </c>
      <c r="I18" s="6">
        <f>E18*(G18/SUM(G18:G19))</f>
        <v>320892.11558781867</v>
      </c>
      <c r="J18" s="14"/>
    </row>
    <row r="19" spans="1:10" x14ac:dyDescent="0.2">
      <c r="A19" s="1">
        <f t="shared" si="1"/>
        <v>7</v>
      </c>
      <c r="C19" s="2" t="s">
        <v>36</v>
      </c>
      <c r="E19" s="124"/>
      <c r="F19" s="125"/>
      <c r="G19" s="3">
        <v>58044.08288940171</v>
      </c>
      <c r="H19" s="125"/>
      <c r="I19" s="6">
        <f>E18*(G19/SUM(G18:G19))</f>
        <v>20168.628123382547</v>
      </c>
      <c r="J19" s="14"/>
    </row>
    <row r="20" spans="1:10" x14ac:dyDescent="0.2">
      <c r="A20" s="1">
        <f t="shared" si="1"/>
        <v>8</v>
      </c>
      <c r="C20" s="2" t="s">
        <v>37</v>
      </c>
      <c r="E20" s="124">
        <v>156084.23198668504</v>
      </c>
      <c r="F20" s="125" t="s">
        <v>51</v>
      </c>
      <c r="G20" s="3">
        <v>3198919.5794588993</v>
      </c>
      <c r="H20" s="125" t="s">
        <v>53</v>
      </c>
      <c r="I20" s="6">
        <f>E20*(G20/SUM(G20:G21))</f>
        <v>153065.71754176615</v>
      </c>
      <c r="J20" s="14"/>
    </row>
    <row r="21" spans="1:10" x14ac:dyDescent="0.2">
      <c r="A21" s="1">
        <f t="shared" si="1"/>
        <v>9</v>
      </c>
      <c r="C21" s="2" t="s">
        <v>38</v>
      </c>
      <c r="E21" s="124"/>
      <c r="F21" s="125"/>
      <c r="G21" s="3">
        <v>63083.916593510003</v>
      </c>
      <c r="H21" s="125"/>
      <c r="I21" s="6">
        <f t="shared" ref="I21" si="2">E20*(G21/SUM(G20:G21))</f>
        <v>3018.5144449188865</v>
      </c>
      <c r="J21" s="14"/>
    </row>
    <row r="22" spans="1:10" x14ac:dyDescent="0.2">
      <c r="A22" s="1">
        <f t="shared" si="1"/>
        <v>10</v>
      </c>
      <c r="C22" s="2" t="s">
        <v>39</v>
      </c>
      <c r="E22" s="38">
        <v>327724.60937525902</v>
      </c>
      <c r="I22" s="6">
        <f t="shared" si="0"/>
        <v>327724.60937525902</v>
      </c>
      <c r="J22" s="14"/>
    </row>
    <row r="23" spans="1:10" x14ac:dyDescent="0.2">
      <c r="A23" s="1">
        <f t="shared" si="1"/>
        <v>11</v>
      </c>
      <c r="C23" s="2" t="s">
        <v>41</v>
      </c>
      <c r="E23" s="3">
        <v>287534.01163903798</v>
      </c>
      <c r="I23" s="6">
        <f t="shared" si="0"/>
        <v>287534.01163903798</v>
      </c>
      <c r="J23" s="14"/>
    </row>
    <row r="24" spans="1:10" x14ac:dyDescent="0.2">
      <c r="A24" s="1">
        <f t="shared" si="1"/>
        <v>12</v>
      </c>
      <c r="C24" s="2" t="s">
        <v>42</v>
      </c>
      <c r="E24" s="3"/>
      <c r="I24" s="6">
        <f t="shared" si="0"/>
        <v>0</v>
      </c>
      <c r="J24" s="14"/>
    </row>
    <row r="25" spans="1:10" x14ac:dyDescent="0.2">
      <c r="A25" s="1">
        <f t="shared" si="1"/>
        <v>13</v>
      </c>
      <c r="C25" s="2" t="s">
        <v>46</v>
      </c>
      <c r="E25" s="3">
        <v>9934.7911153460864</v>
      </c>
      <c r="I25" s="6">
        <f t="shared" si="0"/>
        <v>9934.7911153460864</v>
      </c>
      <c r="J25" s="14"/>
    </row>
    <row r="26" spans="1:10" x14ac:dyDescent="0.2">
      <c r="A26" s="1">
        <f t="shared" si="1"/>
        <v>14</v>
      </c>
      <c r="C26" s="2" t="s">
        <v>47</v>
      </c>
      <c r="E26" s="40">
        <v>18469.638905946478</v>
      </c>
      <c r="I26" s="6">
        <f t="shared" si="0"/>
        <v>18469.638905946478</v>
      </c>
      <c r="J26" s="14"/>
    </row>
    <row r="27" spans="1:10" x14ac:dyDescent="0.2">
      <c r="J27" s="14"/>
    </row>
    <row r="28" spans="1:10" ht="13.5" thickBot="1" x14ac:dyDescent="0.25">
      <c r="A28" s="1">
        <f>A26+1</f>
        <v>15</v>
      </c>
      <c r="C28" s="2" t="s">
        <v>78</v>
      </c>
      <c r="E28" s="43">
        <f>SUM(E13:E26)</f>
        <v>32154404.883630976</v>
      </c>
      <c r="F28" s="26"/>
      <c r="H28" s="87"/>
      <c r="I28" s="43">
        <f>SUM(I13:I26)</f>
        <v>32154404.88363098</v>
      </c>
      <c r="J28" s="17"/>
    </row>
    <row r="29" spans="1:10" ht="13.5" thickTop="1" x14ac:dyDescent="0.2">
      <c r="C29" s="1"/>
      <c r="D29" s="17"/>
      <c r="E29" s="17"/>
      <c r="F29" s="26"/>
      <c r="G29" s="17"/>
      <c r="H29" s="26"/>
      <c r="I29" s="17"/>
      <c r="J29" s="17"/>
    </row>
    <row r="30" spans="1:10" x14ac:dyDescent="0.2">
      <c r="A30" s="12" t="s">
        <v>50</v>
      </c>
      <c r="C30" s="19"/>
      <c r="D30" s="17"/>
      <c r="F30" s="26"/>
      <c r="G30" s="17"/>
      <c r="H30" s="26"/>
      <c r="I30" s="17"/>
      <c r="J30" s="17"/>
    </row>
    <row r="31" spans="1:10" x14ac:dyDescent="0.2">
      <c r="A31" s="10" t="s">
        <v>51</v>
      </c>
      <c r="C31" s="2" t="s">
        <v>327</v>
      </c>
      <c r="D31" s="17"/>
      <c r="F31" s="26"/>
      <c r="G31" s="17"/>
      <c r="H31" s="26"/>
      <c r="I31" s="17"/>
      <c r="J31" s="17"/>
    </row>
    <row r="32" spans="1:10" x14ac:dyDescent="0.2">
      <c r="A32" s="10" t="s">
        <v>53</v>
      </c>
      <c r="C32" s="2" t="s">
        <v>328</v>
      </c>
      <c r="D32" s="17"/>
      <c r="E32" s="17"/>
      <c r="F32" s="26"/>
      <c r="G32" s="17"/>
      <c r="H32" s="26"/>
      <c r="I32" s="17"/>
      <c r="J32" s="17"/>
    </row>
    <row r="33" spans="1:10" x14ac:dyDescent="0.2">
      <c r="A33" s="10"/>
      <c r="C33" s="2" t="s">
        <v>329</v>
      </c>
      <c r="D33" s="17"/>
      <c r="E33" s="17"/>
      <c r="F33" s="26"/>
      <c r="G33" s="17"/>
      <c r="H33" s="26"/>
      <c r="I33" s="17"/>
      <c r="J33" s="17"/>
    </row>
    <row r="34" spans="1:10" x14ac:dyDescent="0.2">
      <c r="A34" s="10" t="s">
        <v>55</v>
      </c>
      <c r="C34" s="42" t="s">
        <v>330</v>
      </c>
      <c r="D34" s="17"/>
      <c r="E34" s="17"/>
      <c r="F34" s="26"/>
      <c r="G34" s="17"/>
      <c r="H34" s="26"/>
      <c r="I34" s="17"/>
      <c r="J34" s="17"/>
    </row>
    <row r="35" spans="1:10" x14ac:dyDescent="0.2">
      <c r="C35" s="2" t="s">
        <v>331</v>
      </c>
      <c r="D35" s="17"/>
      <c r="E35" s="17"/>
      <c r="F35" s="26"/>
      <c r="G35" s="17"/>
      <c r="H35" s="26"/>
      <c r="I35" s="17"/>
      <c r="J35" s="17"/>
    </row>
    <row r="36" spans="1:10" x14ac:dyDescent="0.2">
      <c r="C36" s="19"/>
      <c r="D36" s="17"/>
      <c r="E36" s="17"/>
      <c r="F36" s="26"/>
      <c r="G36" s="17"/>
      <c r="H36" s="26"/>
      <c r="I36" s="17"/>
      <c r="J36" s="17"/>
    </row>
    <row r="37" spans="1:10" x14ac:dyDescent="0.2">
      <c r="C37" s="19"/>
      <c r="D37" s="17"/>
      <c r="E37" s="17"/>
      <c r="F37" s="26"/>
      <c r="G37" s="17"/>
      <c r="H37" s="26"/>
      <c r="I37" s="17"/>
      <c r="J37" s="17"/>
    </row>
    <row r="38" spans="1:10" x14ac:dyDescent="0.2">
      <c r="C38" s="21"/>
      <c r="D38" s="17"/>
      <c r="E38" s="17"/>
      <c r="F38" s="26"/>
      <c r="G38" s="17"/>
      <c r="H38" s="26"/>
      <c r="I38" s="17"/>
      <c r="J38" s="17"/>
    </row>
    <row r="39" spans="1:10" x14ac:dyDescent="0.2">
      <c r="C39" s="19"/>
      <c r="D39" s="17"/>
      <c r="E39" s="17"/>
      <c r="F39" s="26"/>
      <c r="G39" s="17"/>
      <c r="H39" s="26"/>
      <c r="I39" s="17"/>
      <c r="J39" s="17"/>
    </row>
    <row r="40" spans="1:10" x14ac:dyDescent="0.2">
      <c r="C40" s="19"/>
      <c r="D40" s="17"/>
      <c r="E40" s="17"/>
      <c r="F40" s="26"/>
      <c r="G40" s="17"/>
      <c r="H40" s="26"/>
      <c r="I40" s="17"/>
      <c r="J40" s="17"/>
    </row>
    <row r="41" spans="1:10" x14ac:dyDescent="0.2">
      <c r="C41" s="19"/>
      <c r="D41" s="17"/>
      <c r="E41" s="17"/>
      <c r="F41" s="26"/>
      <c r="G41" s="17"/>
      <c r="H41" s="26"/>
      <c r="I41" s="17"/>
      <c r="J41" s="17"/>
    </row>
    <row r="42" spans="1:10" x14ac:dyDescent="0.2">
      <c r="C42" s="19"/>
      <c r="D42" s="17"/>
      <c r="E42" s="17"/>
      <c r="F42" s="26"/>
      <c r="G42" s="17"/>
      <c r="H42" s="26"/>
      <c r="I42" s="17"/>
      <c r="J42" s="17"/>
    </row>
    <row r="43" spans="1:10" x14ac:dyDescent="0.2">
      <c r="C43" s="21"/>
      <c r="D43" s="17"/>
      <c r="E43" s="17"/>
      <c r="F43" s="26"/>
      <c r="G43" s="17"/>
      <c r="H43" s="26"/>
      <c r="I43" s="17"/>
      <c r="J43" s="17"/>
    </row>
    <row r="44" spans="1:10" x14ac:dyDescent="0.2">
      <c r="C44" s="19"/>
      <c r="D44" s="17"/>
      <c r="E44" s="17"/>
      <c r="F44" s="26"/>
      <c r="G44" s="17"/>
      <c r="H44" s="26"/>
      <c r="I44" s="17"/>
      <c r="J44" s="17"/>
    </row>
    <row r="45" spans="1:10" x14ac:dyDescent="0.2">
      <c r="C45" s="19"/>
      <c r="D45" s="17"/>
      <c r="E45" s="17"/>
      <c r="F45" s="26"/>
      <c r="G45" s="17"/>
      <c r="H45" s="26"/>
      <c r="I45" s="17"/>
      <c r="J45" s="17"/>
    </row>
    <row r="46" spans="1:10" x14ac:dyDescent="0.2">
      <c r="C46" s="19"/>
      <c r="D46" s="17"/>
      <c r="E46" s="17"/>
      <c r="F46" s="26"/>
      <c r="G46" s="17"/>
      <c r="H46" s="26"/>
      <c r="I46" s="17"/>
      <c r="J46" s="17"/>
    </row>
    <row r="47" spans="1:10" x14ac:dyDescent="0.2">
      <c r="C47" s="19"/>
      <c r="D47" s="17"/>
      <c r="E47" s="17"/>
      <c r="F47" s="26"/>
      <c r="G47" s="17"/>
      <c r="H47" s="26"/>
      <c r="I47" s="17"/>
      <c r="J47" s="17"/>
    </row>
    <row r="48" spans="1:10" x14ac:dyDescent="0.2">
      <c r="C48" s="19"/>
      <c r="D48" s="17"/>
      <c r="E48" s="17"/>
      <c r="F48" s="26"/>
      <c r="G48" s="17"/>
      <c r="H48" s="26"/>
      <c r="I48" s="17"/>
      <c r="J48" s="17"/>
    </row>
    <row r="49" spans="3:10" x14ac:dyDescent="0.2">
      <c r="C49" s="19"/>
      <c r="D49" s="17"/>
      <c r="E49" s="17"/>
      <c r="F49" s="26"/>
      <c r="G49" s="17"/>
      <c r="H49" s="26"/>
      <c r="I49" s="17"/>
      <c r="J49" s="17"/>
    </row>
    <row r="50" spans="3:10" x14ac:dyDescent="0.2">
      <c r="C50" s="19"/>
      <c r="D50" s="17"/>
      <c r="E50" s="17"/>
      <c r="F50" s="26"/>
      <c r="G50" s="17"/>
      <c r="H50" s="26"/>
      <c r="I50" s="17"/>
      <c r="J50" s="17"/>
    </row>
    <row r="51" spans="3:10" x14ac:dyDescent="0.2">
      <c r="C51" s="19"/>
      <c r="D51" s="17"/>
      <c r="E51" s="17"/>
      <c r="F51" s="26"/>
      <c r="G51" s="17"/>
      <c r="H51" s="26"/>
      <c r="I51" s="17"/>
      <c r="J51" s="17"/>
    </row>
    <row r="52" spans="3:10" x14ac:dyDescent="0.2">
      <c r="C52" s="21"/>
      <c r="D52" s="17"/>
      <c r="E52" s="17"/>
      <c r="F52" s="26"/>
      <c r="G52" s="17"/>
      <c r="H52" s="26"/>
      <c r="I52" s="17"/>
      <c r="J52" s="17"/>
    </row>
    <row r="53" spans="3:10" x14ac:dyDescent="0.2">
      <c r="C53" s="21"/>
      <c r="D53" s="17"/>
      <c r="E53" s="17"/>
      <c r="F53" s="26"/>
      <c r="G53" s="17"/>
      <c r="H53" s="26"/>
      <c r="I53" s="17"/>
      <c r="J53" s="17"/>
    </row>
    <row r="54" spans="3:10" x14ac:dyDescent="0.2">
      <c r="C54" s="19"/>
      <c r="D54" s="17"/>
      <c r="E54" s="17"/>
      <c r="F54" s="26"/>
      <c r="G54" s="17"/>
      <c r="H54" s="26"/>
      <c r="I54" s="17"/>
      <c r="J54" s="17"/>
    </row>
    <row r="55" spans="3:10" x14ac:dyDescent="0.2">
      <c r="C55" s="21"/>
      <c r="D55" s="17"/>
      <c r="E55" s="17"/>
      <c r="F55" s="26"/>
      <c r="G55" s="17"/>
      <c r="H55" s="26"/>
      <c r="I55" s="17"/>
      <c r="J55" s="17"/>
    </row>
    <row r="56" spans="3:10" x14ac:dyDescent="0.2">
      <c r="C56" s="19"/>
      <c r="D56" s="17"/>
      <c r="E56" s="17"/>
      <c r="F56" s="26"/>
      <c r="G56" s="17"/>
      <c r="H56" s="26"/>
      <c r="I56" s="17"/>
      <c r="J56" s="17"/>
    </row>
    <row r="57" spans="3:10" x14ac:dyDescent="0.2">
      <c r="C57" s="19"/>
      <c r="D57" s="17"/>
      <c r="E57" s="17"/>
      <c r="F57" s="26"/>
      <c r="G57" s="17"/>
      <c r="H57" s="26"/>
      <c r="I57" s="17"/>
      <c r="J57" s="17"/>
    </row>
    <row r="58" spans="3:10" x14ac:dyDescent="0.2">
      <c r="C58" s="19"/>
      <c r="D58" s="17"/>
      <c r="E58" s="17"/>
      <c r="F58" s="26"/>
      <c r="G58" s="17"/>
      <c r="H58" s="26"/>
      <c r="I58" s="17"/>
      <c r="J58" s="17"/>
    </row>
    <row r="59" spans="3:10" x14ac:dyDescent="0.2">
      <c r="C59" s="19"/>
      <c r="D59" s="17"/>
      <c r="E59" s="17"/>
      <c r="F59" s="26"/>
      <c r="G59" s="17"/>
      <c r="H59" s="26"/>
      <c r="I59" s="17"/>
      <c r="J59" s="17"/>
    </row>
    <row r="60" spans="3:10" x14ac:dyDescent="0.2">
      <c r="C60" s="19"/>
      <c r="D60" s="17"/>
      <c r="E60" s="17"/>
      <c r="F60" s="26"/>
      <c r="G60" s="17"/>
      <c r="H60" s="26"/>
      <c r="I60" s="17"/>
      <c r="J60" s="17"/>
    </row>
    <row r="61" spans="3:10" x14ac:dyDescent="0.2">
      <c r="C61" s="19"/>
      <c r="D61" s="17"/>
      <c r="E61" s="17"/>
      <c r="F61" s="26"/>
      <c r="G61" s="17"/>
      <c r="H61" s="26"/>
      <c r="I61" s="17"/>
      <c r="J61" s="17"/>
    </row>
    <row r="62" spans="3:10" x14ac:dyDescent="0.2">
      <c r="C62" s="19"/>
      <c r="D62" s="17"/>
      <c r="E62" s="17"/>
      <c r="F62" s="26"/>
      <c r="G62" s="17"/>
      <c r="H62" s="26"/>
      <c r="I62" s="17"/>
      <c r="J62" s="17"/>
    </row>
    <row r="63" spans="3:10" x14ac:dyDescent="0.2">
      <c r="C63" s="19"/>
      <c r="D63" s="17"/>
      <c r="E63" s="17"/>
      <c r="F63" s="26"/>
      <c r="G63" s="17"/>
      <c r="H63" s="26"/>
      <c r="I63" s="17"/>
      <c r="J63" s="17"/>
    </row>
    <row r="64" spans="3:10" x14ac:dyDescent="0.2">
      <c r="C64" s="19"/>
      <c r="D64" s="17"/>
      <c r="E64" s="17"/>
      <c r="F64" s="26"/>
      <c r="G64" s="17"/>
      <c r="H64" s="26"/>
      <c r="I64" s="17"/>
      <c r="J64" s="17"/>
    </row>
    <row r="65" spans="3:10" x14ac:dyDescent="0.2">
      <c r="C65" s="19"/>
      <c r="D65" s="17"/>
      <c r="E65" s="17"/>
      <c r="F65" s="26"/>
      <c r="G65" s="17"/>
      <c r="H65" s="26"/>
      <c r="I65" s="17"/>
      <c r="J65" s="17"/>
    </row>
    <row r="66" spans="3:10" x14ac:dyDescent="0.2">
      <c r="C66" s="19"/>
      <c r="D66" s="17"/>
      <c r="E66" s="17"/>
      <c r="F66" s="26"/>
      <c r="G66" s="17"/>
      <c r="H66" s="26"/>
      <c r="I66" s="17"/>
      <c r="J66" s="17"/>
    </row>
    <row r="67" spans="3:10" x14ac:dyDescent="0.2">
      <c r="C67" s="19"/>
      <c r="D67" s="17"/>
      <c r="E67" s="17"/>
      <c r="F67" s="26"/>
      <c r="G67" s="17"/>
      <c r="H67" s="26"/>
      <c r="I67" s="17"/>
      <c r="J67" s="17"/>
    </row>
    <row r="68" spans="3:10" x14ac:dyDescent="0.2">
      <c r="C68" s="22"/>
      <c r="D68" s="17"/>
      <c r="E68" s="17"/>
      <c r="F68" s="26"/>
      <c r="G68" s="17"/>
      <c r="H68" s="26"/>
      <c r="I68" s="17"/>
      <c r="J68" s="17"/>
    </row>
    <row r="69" spans="3:10" x14ac:dyDescent="0.2">
      <c r="C69" s="22"/>
      <c r="D69" s="17"/>
      <c r="E69" s="17"/>
      <c r="F69" s="26"/>
      <c r="G69" s="17"/>
      <c r="H69" s="26"/>
      <c r="I69" s="17"/>
      <c r="J69" s="17"/>
    </row>
    <row r="70" spans="3:10" x14ac:dyDescent="0.2">
      <c r="C70" s="22"/>
      <c r="D70" s="17"/>
      <c r="E70" s="17"/>
      <c r="F70" s="26"/>
      <c r="G70" s="17"/>
      <c r="H70" s="26"/>
      <c r="I70" s="17"/>
      <c r="J70" s="17"/>
    </row>
    <row r="71" spans="3:10" x14ac:dyDescent="0.2">
      <c r="C71" s="22"/>
      <c r="D71" s="17"/>
      <c r="E71" s="17"/>
      <c r="F71" s="26"/>
      <c r="G71" s="17"/>
      <c r="H71" s="26"/>
      <c r="I71" s="17"/>
      <c r="J71" s="17"/>
    </row>
    <row r="72" spans="3:10" x14ac:dyDescent="0.2">
      <c r="C72" s="37"/>
      <c r="D72" s="37"/>
      <c r="E72" s="17"/>
      <c r="F72" s="26"/>
      <c r="G72" s="17"/>
      <c r="H72" s="26"/>
      <c r="I72" s="17"/>
      <c r="J72" s="17"/>
    </row>
    <row r="73" spans="3:10" x14ac:dyDescent="0.2">
      <c r="C73" s="26"/>
      <c r="D73" s="26"/>
      <c r="E73" s="17"/>
      <c r="F73" s="26"/>
      <c r="G73" s="17"/>
      <c r="H73" s="26"/>
      <c r="I73" s="17"/>
      <c r="J73" s="17"/>
    </row>
    <row r="74" spans="3:10" x14ac:dyDescent="0.2">
      <c r="E74" s="17"/>
      <c r="F74" s="26"/>
      <c r="G74" s="17"/>
      <c r="H74" s="26"/>
      <c r="I74" s="17"/>
      <c r="J74" s="17"/>
    </row>
    <row r="75" spans="3:10" x14ac:dyDescent="0.2">
      <c r="E75" s="17"/>
      <c r="F75" s="26"/>
      <c r="G75" s="17"/>
      <c r="H75" s="26"/>
      <c r="I75" s="17"/>
      <c r="J75" s="17"/>
    </row>
    <row r="76" spans="3:10" x14ac:dyDescent="0.2">
      <c r="E76" s="17"/>
      <c r="F76" s="26"/>
      <c r="G76" s="17"/>
      <c r="H76" s="26"/>
      <c r="I76" s="17"/>
      <c r="J76" s="17"/>
    </row>
    <row r="77" spans="3:10" x14ac:dyDescent="0.2">
      <c r="E77" s="17"/>
      <c r="F77" s="26"/>
      <c r="G77" s="17"/>
      <c r="H77" s="26"/>
      <c r="I77" s="17"/>
      <c r="J77" s="17"/>
    </row>
    <row r="78" spans="3:10" x14ac:dyDescent="0.2">
      <c r="E78" s="17"/>
      <c r="F78" s="26"/>
      <c r="G78" s="17"/>
      <c r="H78" s="26"/>
      <c r="I78" s="17"/>
      <c r="J78" s="17"/>
    </row>
    <row r="79" spans="3:10" x14ac:dyDescent="0.2">
      <c r="E79" s="17"/>
      <c r="F79" s="26"/>
      <c r="G79" s="17"/>
      <c r="H79" s="26"/>
      <c r="I79" s="17"/>
      <c r="J79" s="17"/>
    </row>
    <row r="80" spans="3:10" x14ac:dyDescent="0.2">
      <c r="E80" s="17"/>
      <c r="F80" s="26"/>
      <c r="G80" s="17"/>
      <c r="H80" s="26"/>
      <c r="I80" s="17"/>
      <c r="J80" s="17"/>
    </row>
    <row r="81" spans="2:10" x14ac:dyDescent="0.2">
      <c r="E81" s="17"/>
      <c r="F81" s="26"/>
      <c r="G81" s="17"/>
      <c r="H81" s="26"/>
      <c r="I81" s="17"/>
      <c r="J81" s="17"/>
    </row>
    <row r="82" spans="2:10" x14ac:dyDescent="0.2">
      <c r="E82" s="17"/>
      <c r="F82" s="26"/>
      <c r="G82" s="17"/>
      <c r="H82" s="26"/>
      <c r="I82" s="17"/>
      <c r="J82" s="17"/>
    </row>
    <row r="83" spans="2:10" x14ac:dyDescent="0.2">
      <c r="E83" s="17"/>
      <c r="F83" s="26"/>
      <c r="G83" s="17"/>
      <c r="H83" s="26"/>
      <c r="I83" s="17"/>
      <c r="J83" s="17"/>
    </row>
    <row r="84" spans="2:10" x14ac:dyDescent="0.2">
      <c r="E84" s="37"/>
      <c r="F84" s="37"/>
      <c r="G84" s="37"/>
      <c r="H84" s="37"/>
      <c r="I84" s="37"/>
      <c r="J84" s="37"/>
    </row>
    <row r="85" spans="2:10" x14ac:dyDescent="0.2">
      <c r="E85" s="26"/>
      <c r="F85" s="26"/>
      <c r="G85" s="26"/>
      <c r="H85" s="26"/>
      <c r="I85" s="26"/>
      <c r="J85" s="26"/>
    </row>
    <row r="86" spans="2:10" x14ac:dyDescent="0.2">
      <c r="J86" s="26"/>
    </row>
    <row r="87" spans="2:10" x14ac:dyDescent="0.2">
      <c r="J87" s="17"/>
    </row>
    <row r="88" spans="2:10" x14ac:dyDescent="0.2">
      <c r="B88" s="3"/>
      <c r="J88" s="17"/>
    </row>
    <row r="89" spans="2:10" x14ac:dyDescent="0.2">
      <c r="J89" s="17"/>
    </row>
    <row r="90" spans="2:10" x14ac:dyDescent="0.2">
      <c r="J90" s="17"/>
    </row>
    <row r="91" spans="2:10" x14ac:dyDescent="0.2">
      <c r="J91" s="17"/>
    </row>
    <row r="92" spans="2:10" x14ac:dyDescent="0.2">
      <c r="J92" s="17"/>
    </row>
    <row r="93" spans="2:10" x14ac:dyDescent="0.2">
      <c r="J93" s="17"/>
    </row>
    <row r="94" spans="2:10" x14ac:dyDescent="0.2">
      <c r="J94" s="17"/>
    </row>
    <row r="95" spans="2:10" x14ac:dyDescent="0.2">
      <c r="J95" s="17"/>
    </row>
    <row r="96" spans="2:10" x14ac:dyDescent="0.2">
      <c r="J96" s="17"/>
    </row>
    <row r="97" spans="9:10" x14ac:dyDescent="0.2">
      <c r="J97" s="17"/>
    </row>
    <row r="98" spans="9:10" x14ac:dyDescent="0.2">
      <c r="J98" s="17"/>
    </row>
    <row r="103" spans="9:10" x14ac:dyDescent="0.2">
      <c r="I103" s="3"/>
    </row>
  </sheetData>
  <mergeCells count="11">
    <mergeCell ref="E20:E21"/>
    <mergeCell ref="F20:F21"/>
    <mergeCell ref="H20:H21"/>
    <mergeCell ref="C5:D5"/>
    <mergeCell ref="A6:J6"/>
    <mergeCell ref="E16:E17"/>
    <mergeCell ref="F16:F17"/>
    <mergeCell ref="H16:H17"/>
    <mergeCell ref="E18:E19"/>
    <mergeCell ref="F18:F19"/>
    <mergeCell ref="H18:H19"/>
  </mergeCells>
  <pageMargins left="0.7" right="0.7" top="0.75" bottom="0.75" header="0.3" footer="0.3"/>
  <pageSetup firstPageNumber="4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75EB-8B70-48F6-B9B4-F2C1C794798A}">
  <sheetPr>
    <pageSetUpPr fitToPage="1"/>
  </sheetPr>
  <dimension ref="A5:J103"/>
  <sheetViews>
    <sheetView topLeftCell="A10" zoomScaleNormal="100" zoomScaleSheetLayoutView="100" workbookViewId="0">
      <selection activeCell="M29" sqref="M29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6.5703125" style="2" customWidth="1"/>
    <col min="6" max="6" width="2.28515625" style="1" customWidth="1"/>
    <col min="7" max="7" width="16.5703125" style="2" customWidth="1"/>
    <col min="8" max="8" width="2.28515625" style="1" customWidth="1"/>
    <col min="9" max="9" width="13.7109375" style="2" customWidth="1"/>
    <col min="10" max="10" width="1.7109375" style="2" customWidth="1"/>
    <col min="11" max="16384" width="9.140625" style="2"/>
  </cols>
  <sheetData>
    <row r="5" spans="1:10" ht="14.45" customHeight="1" x14ac:dyDescent="0.2">
      <c r="C5" s="120"/>
      <c r="D5" s="120"/>
      <c r="E5" s="37"/>
    </row>
    <row r="6" spans="1:10" ht="14.45" customHeight="1" x14ac:dyDescent="0.2">
      <c r="A6" s="120" t="s">
        <v>332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0" x14ac:dyDescent="0.2">
      <c r="C7" s="37"/>
      <c r="D7" s="37"/>
      <c r="E7" s="1"/>
      <c r="F7" s="37"/>
      <c r="G7" s="1"/>
      <c r="H7" s="37"/>
      <c r="I7" s="37"/>
      <c r="J7" s="37"/>
    </row>
    <row r="8" spans="1:10" x14ac:dyDescent="0.2">
      <c r="C8" s="12"/>
      <c r="D8" s="12"/>
      <c r="E8" s="1" t="s">
        <v>333</v>
      </c>
      <c r="F8" s="37"/>
      <c r="H8" s="37"/>
      <c r="I8" s="1" t="s">
        <v>334</v>
      </c>
      <c r="J8" s="12"/>
    </row>
    <row r="9" spans="1:10" x14ac:dyDescent="0.2">
      <c r="A9" s="1" t="s">
        <v>12</v>
      </c>
      <c r="C9" s="1"/>
      <c r="E9" s="1" t="s">
        <v>335</v>
      </c>
      <c r="G9" s="1" t="s">
        <v>324</v>
      </c>
      <c r="I9" s="1" t="s">
        <v>10</v>
      </c>
      <c r="J9" s="13"/>
    </row>
    <row r="10" spans="1:10" ht="14.25" x14ac:dyDescent="0.2">
      <c r="A10" s="9" t="s">
        <v>18</v>
      </c>
      <c r="C10" s="7" t="s">
        <v>19</v>
      </c>
      <c r="D10" s="1"/>
      <c r="E10" s="9" t="s">
        <v>336</v>
      </c>
      <c r="G10" s="9" t="s">
        <v>20</v>
      </c>
      <c r="I10" s="9" t="s">
        <v>326</v>
      </c>
      <c r="J10" s="1"/>
    </row>
    <row r="11" spans="1:10" x14ac:dyDescent="0.2">
      <c r="E11" s="5" t="s">
        <v>23</v>
      </c>
      <c r="G11" s="5" t="s">
        <v>24</v>
      </c>
      <c r="I11" s="5" t="s">
        <v>25</v>
      </c>
      <c r="J11" s="1"/>
    </row>
    <row r="12" spans="1:10" x14ac:dyDescent="0.2">
      <c r="E12" s="5"/>
      <c r="I12" s="5"/>
      <c r="J12" s="1"/>
    </row>
    <row r="13" spans="1:10" x14ac:dyDescent="0.2">
      <c r="A13" s="1">
        <v>1</v>
      </c>
      <c r="C13" s="2" t="s">
        <v>30</v>
      </c>
      <c r="D13" s="14"/>
      <c r="E13" s="38">
        <v>109342223.41933316</v>
      </c>
      <c r="F13" s="92"/>
      <c r="H13" s="92"/>
      <c r="I13" s="6">
        <f>E13</f>
        <v>109342223.41933316</v>
      </c>
      <c r="J13" s="14"/>
    </row>
    <row r="14" spans="1:10" x14ac:dyDescent="0.2">
      <c r="A14" s="1">
        <f>A13+1</f>
        <v>2</v>
      </c>
      <c r="C14" s="2" t="s">
        <v>31</v>
      </c>
      <c r="D14" s="14"/>
      <c r="E14" s="38">
        <v>24662023.177879013</v>
      </c>
      <c r="F14" s="92"/>
      <c r="H14" s="92"/>
      <c r="I14" s="6">
        <f t="shared" ref="I14:I26" si="0">E14</f>
        <v>24662023.177879013</v>
      </c>
      <c r="J14" s="14"/>
    </row>
    <row r="15" spans="1:10" x14ac:dyDescent="0.2">
      <c r="A15" s="1">
        <f t="shared" ref="A15:A26" si="1">A14+1</f>
        <v>3</v>
      </c>
      <c r="C15" s="2" t="s">
        <v>32</v>
      </c>
      <c r="D15" s="14"/>
      <c r="E15" s="38">
        <v>9925622.5376718771</v>
      </c>
      <c r="F15" s="92"/>
      <c r="H15" s="92"/>
      <c r="I15" s="6">
        <f t="shared" si="0"/>
        <v>9925622.5376718771</v>
      </c>
      <c r="J15" s="14"/>
    </row>
    <row r="16" spans="1:10" x14ac:dyDescent="0.2">
      <c r="A16" s="1">
        <f t="shared" si="1"/>
        <v>4</v>
      </c>
      <c r="C16" s="2" t="s">
        <v>33</v>
      </c>
      <c r="D16" s="14"/>
      <c r="E16" s="124">
        <v>3151854.6830412056</v>
      </c>
      <c r="F16" s="125" t="s">
        <v>51</v>
      </c>
      <c r="G16" s="3">
        <v>3930332.4555336796</v>
      </c>
      <c r="H16" s="125" t="s">
        <v>53</v>
      </c>
      <c r="I16" s="6">
        <f>E16*(G16/SUM(G16:G17))</f>
        <v>3089521.0286576184</v>
      </c>
      <c r="J16" s="14"/>
    </row>
    <row r="17" spans="1:10" x14ac:dyDescent="0.2">
      <c r="A17" s="1">
        <f t="shared" si="1"/>
        <v>5</v>
      </c>
      <c r="C17" s="2" t="s">
        <v>34</v>
      </c>
      <c r="E17" s="124"/>
      <c r="F17" s="125"/>
      <c r="G17" s="3">
        <v>79297.723699999988</v>
      </c>
      <c r="H17" s="125"/>
      <c r="I17" s="6">
        <f>E16*(G17/SUM(G16:G17))</f>
        <v>62333.654383587091</v>
      </c>
      <c r="J17" s="14"/>
    </row>
    <row r="18" spans="1:10" x14ac:dyDescent="0.2">
      <c r="A18" s="1">
        <f t="shared" si="1"/>
        <v>6</v>
      </c>
      <c r="C18" s="2" t="s">
        <v>35</v>
      </c>
      <c r="E18" s="124">
        <v>1288765.270393345</v>
      </c>
      <c r="F18" s="125" t="s">
        <v>51</v>
      </c>
      <c r="G18" s="3">
        <v>923507.95710000989</v>
      </c>
      <c r="H18" s="125" t="s">
        <v>53</v>
      </c>
      <c r="I18" s="6">
        <f>E18*(G18/SUM(G18:G19))</f>
        <v>1212554.1321835967</v>
      </c>
      <c r="J18" s="14"/>
    </row>
    <row r="19" spans="1:10" x14ac:dyDescent="0.2">
      <c r="A19" s="1">
        <f t="shared" si="1"/>
        <v>7</v>
      </c>
      <c r="C19" s="2" t="s">
        <v>36</v>
      </c>
      <c r="E19" s="124"/>
      <c r="F19" s="125"/>
      <c r="G19" s="3">
        <v>58044.08288940171</v>
      </c>
      <c r="H19" s="125"/>
      <c r="I19" s="6">
        <f>E18*(G19/SUM(G18:G19))</f>
        <v>76211.138209748402</v>
      </c>
      <c r="J19" s="14"/>
    </row>
    <row r="20" spans="1:10" x14ac:dyDescent="0.2">
      <c r="A20" s="1">
        <f t="shared" si="1"/>
        <v>8</v>
      </c>
      <c r="C20" s="2" t="s">
        <v>37</v>
      </c>
      <c r="E20" s="124">
        <v>740423.1447580047</v>
      </c>
      <c r="F20" s="125" t="s">
        <v>51</v>
      </c>
      <c r="G20" s="3">
        <v>3198919.5794588993</v>
      </c>
      <c r="H20" s="125" t="s">
        <v>53</v>
      </c>
      <c r="I20" s="6">
        <f>E20*(G20/SUM(G20:G21))</f>
        <v>726104.09452879918</v>
      </c>
      <c r="J20" s="14"/>
    </row>
    <row r="21" spans="1:10" x14ac:dyDescent="0.2">
      <c r="A21" s="1">
        <f t="shared" si="1"/>
        <v>9</v>
      </c>
      <c r="C21" s="2" t="s">
        <v>38</v>
      </c>
      <c r="E21" s="124"/>
      <c r="F21" s="125"/>
      <c r="G21" s="3">
        <v>63083.916593510003</v>
      </c>
      <c r="H21" s="125"/>
      <c r="I21" s="6">
        <f t="shared" ref="I21" si="2">E20*(G21/SUM(G20:G21))</f>
        <v>14319.050229205488</v>
      </c>
      <c r="J21" s="14"/>
    </row>
    <row r="22" spans="1:10" x14ac:dyDescent="0.2">
      <c r="A22" s="1">
        <f t="shared" si="1"/>
        <v>10</v>
      </c>
      <c r="C22" s="2" t="s">
        <v>39</v>
      </c>
      <c r="E22" s="38">
        <v>981408.05540857883</v>
      </c>
      <c r="I22" s="6">
        <f t="shared" si="0"/>
        <v>981408.05540857883</v>
      </c>
      <c r="J22" s="14"/>
    </row>
    <row r="23" spans="1:10" x14ac:dyDescent="0.2">
      <c r="A23" s="1">
        <f t="shared" si="1"/>
        <v>11</v>
      </c>
      <c r="C23" s="2" t="s">
        <v>41</v>
      </c>
      <c r="E23" s="3">
        <v>692124.30664186005</v>
      </c>
      <c r="I23" s="6">
        <f t="shared" si="0"/>
        <v>692124.30664186005</v>
      </c>
      <c r="J23" s="14"/>
    </row>
    <row r="24" spans="1:10" x14ac:dyDescent="0.2">
      <c r="A24" s="1">
        <f t="shared" si="1"/>
        <v>12</v>
      </c>
      <c r="C24" s="2" t="s">
        <v>42</v>
      </c>
      <c r="E24" s="3"/>
      <c r="I24" s="6">
        <f t="shared" si="0"/>
        <v>0</v>
      </c>
      <c r="J24" s="14"/>
    </row>
    <row r="25" spans="1:10" x14ac:dyDescent="0.2">
      <c r="A25" s="1">
        <f t="shared" si="1"/>
        <v>13</v>
      </c>
      <c r="C25" s="2" t="s">
        <v>46</v>
      </c>
      <c r="E25" s="3">
        <v>50042.962750004546</v>
      </c>
      <c r="I25" s="6">
        <f t="shared" si="0"/>
        <v>50042.962750004546</v>
      </c>
      <c r="J25" s="14"/>
    </row>
    <row r="26" spans="1:10" x14ac:dyDescent="0.2">
      <c r="A26" s="1">
        <f t="shared" si="1"/>
        <v>14</v>
      </c>
      <c r="C26" s="2" t="s">
        <v>47</v>
      </c>
      <c r="E26" s="40">
        <v>93034.210890312883</v>
      </c>
      <c r="I26" s="6">
        <f t="shared" si="0"/>
        <v>93034.210890312883</v>
      </c>
      <c r="J26" s="14"/>
    </row>
    <row r="27" spans="1:10" x14ac:dyDescent="0.2">
      <c r="J27" s="14"/>
    </row>
    <row r="28" spans="1:10" ht="13.5" thickBot="1" x14ac:dyDescent="0.25">
      <c r="A28" s="1">
        <f>A26+1</f>
        <v>15</v>
      </c>
      <c r="C28" s="2" t="s">
        <v>78</v>
      </c>
      <c r="E28" s="43">
        <f>SUM(E13:E26)</f>
        <v>150927521.76876736</v>
      </c>
      <c r="F28" s="26"/>
      <c r="H28" s="87"/>
      <c r="I28" s="43">
        <f>SUM(I13:I26)</f>
        <v>150927521.76876736</v>
      </c>
      <c r="J28" s="17"/>
    </row>
    <row r="29" spans="1:10" ht="13.5" thickTop="1" x14ac:dyDescent="0.2">
      <c r="C29" s="1"/>
      <c r="D29" s="17"/>
      <c r="E29" s="17"/>
      <c r="F29" s="26"/>
      <c r="G29" s="17"/>
      <c r="H29" s="26"/>
      <c r="I29" s="17"/>
      <c r="J29" s="17"/>
    </row>
    <row r="30" spans="1:10" x14ac:dyDescent="0.2">
      <c r="A30" s="12" t="s">
        <v>50</v>
      </c>
      <c r="C30" s="19"/>
      <c r="D30" s="17"/>
      <c r="F30" s="26"/>
      <c r="G30" s="17"/>
      <c r="H30" s="26"/>
      <c r="I30" s="17"/>
      <c r="J30" s="17"/>
    </row>
    <row r="31" spans="1:10" x14ac:dyDescent="0.2">
      <c r="A31" s="10" t="s">
        <v>51</v>
      </c>
      <c r="C31" s="2" t="s">
        <v>327</v>
      </c>
      <c r="D31" s="17"/>
      <c r="F31" s="26"/>
      <c r="G31" s="17"/>
      <c r="H31" s="26"/>
      <c r="I31" s="17"/>
      <c r="J31" s="17"/>
    </row>
    <row r="32" spans="1:10" x14ac:dyDescent="0.2">
      <c r="A32" s="10" t="s">
        <v>53</v>
      </c>
      <c r="C32" s="2" t="s">
        <v>337</v>
      </c>
      <c r="D32" s="17"/>
      <c r="E32" s="17"/>
      <c r="F32" s="26"/>
      <c r="G32" s="17"/>
      <c r="H32" s="26"/>
      <c r="I32" s="17"/>
      <c r="J32" s="17"/>
    </row>
    <row r="33" spans="1:10" x14ac:dyDescent="0.2">
      <c r="A33" s="10"/>
      <c r="C33" s="2" t="s">
        <v>338</v>
      </c>
      <c r="D33" s="17"/>
      <c r="E33" s="17"/>
      <c r="F33" s="26"/>
      <c r="G33" s="17"/>
      <c r="H33" s="26"/>
      <c r="I33" s="17"/>
      <c r="J33" s="17"/>
    </row>
    <row r="34" spans="1:10" x14ac:dyDescent="0.2">
      <c r="A34" s="10" t="s">
        <v>55</v>
      </c>
      <c r="C34" s="42" t="s">
        <v>339</v>
      </c>
      <c r="D34" s="17"/>
      <c r="E34" s="17"/>
      <c r="F34" s="26"/>
      <c r="G34" s="17"/>
      <c r="H34" s="26"/>
      <c r="I34" s="17"/>
      <c r="J34" s="17"/>
    </row>
    <row r="35" spans="1:10" x14ac:dyDescent="0.2">
      <c r="C35" s="42" t="s">
        <v>340</v>
      </c>
      <c r="D35" s="17"/>
      <c r="E35" s="17"/>
      <c r="F35" s="26"/>
      <c r="G35" s="17"/>
      <c r="H35" s="26"/>
      <c r="I35" s="17"/>
      <c r="J35" s="17"/>
    </row>
    <row r="36" spans="1:10" x14ac:dyDescent="0.2">
      <c r="C36" s="19"/>
      <c r="D36" s="17"/>
      <c r="E36" s="17"/>
      <c r="F36" s="26"/>
      <c r="G36" s="17"/>
      <c r="H36" s="26"/>
      <c r="I36" s="17"/>
      <c r="J36" s="17"/>
    </row>
    <row r="37" spans="1:10" x14ac:dyDescent="0.2">
      <c r="C37" s="19"/>
      <c r="D37" s="17"/>
      <c r="E37" s="17"/>
      <c r="F37" s="26"/>
      <c r="G37" s="17"/>
      <c r="H37" s="26"/>
      <c r="I37" s="17"/>
      <c r="J37" s="17"/>
    </row>
    <row r="38" spans="1:10" x14ac:dyDescent="0.2">
      <c r="C38" s="21"/>
      <c r="D38" s="17"/>
      <c r="E38" s="17"/>
      <c r="F38" s="26"/>
      <c r="G38" s="17"/>
      <c r="H38" s="26"/>
      <c r="I38" s="17"/>
      <c r="J38" s="17"/>
    </row>
    <row r="39" spans="1:10" x14ac:dyDescent="0.2">
      <c r="C39" s="19"/>
      <c r="D39" s="17"/>
      <c r="E39" s="17"/>
      <c r="F39" s="26"/>
      <c r="G39" s="17"/>
      <c r="H39" s="26"/>
      <c r="I39" s="17"/>
      <c r="J39" s="17"/>
    </row>
    <row r="40" spans="1:10" x14ac:dyDescent="0.2">
      <c r="C40" s="19"/>
      <c r="D40" s="17"/>
      <c r="E40" s="17"/>
      <c r="F40" s="26"/>
      <c r="G40" s="17"/>
      <c r="H40" s="26"/>
      <c r="I40" s="17"/>
      <c r="J40" s="17"/>
    </row>
    <row r="41" spans="1:10" x14ac:dyDescent="0.2">
      <c r="C41" s="19"/>
      <c r="D41" s="17"/>
      <c r="E41" s="17"/>
      <c r="F41" s="26"/>
      <c r="G41" s="17"/>
      <c r="H41" s="26"/>
      <c r="I41" s="17"/>
      <c r="J41" s="17"/>
    </row>
    <row r="42" spans="1:10" x14ac:dyDescent="0.2">
      <c r="C42" s="19"/>
      <c r="D42" s="17"/>
      <c r="E42" s="17"/>
      <c r="F42" s="26"/>
      <c r="G42" s="17"/>
      <c r="H42" s="26"/>
      <c r="I42" s="17"/>
      <c r="J42" s="17"/>
    </row>
    <row r="43" spans="1:10" x14ac:dyDescent="0.2">
      <c r="C43" s="21"/>
      <c r="D43" s="17"/>
      <c r="E43" s="17"/>
      <c r="F43" s="26"/>
      <c r="G43" s="17"/>
      <c r="H43" s="26"/>
      <c r="I43" s="17"/>
      <c r="J43" s="17"/>
    </row>
    <row r="44" spans="1:10" x14ac:dyDescent="0.2">
      <c r="C44" s="19"/>
      <c r="D44" s="17"/>
      <c r="E44" s="17"/>
      <c r="F44" s="26"/>
      <c r="G44" s="17"/>
      <c r="H44" s="26"/>
      <c r="I44" s="17"/>
      <c r="J44" s="17"/>
    </row>
    <row r="45" spans="1:10" x14ac:dyDescent="0.2">
      <c r="C45" s="19"/>
      <c r="D45" s="17"/>
      <c r="E45" s="17"/>
      <c r="F45" s="26"/>
      <c r="G45" s="17"/>
      <c r="H45" s="26"/>
      <c r="I45" s="17"/>
      <c r="J45" s="17"/>
    </row>
    <row r="46" spans="1:10" x14ac:dyDescent="0.2">
      <c r="C46" s="19"/>
      <c r="D46" s="17"/>
      <c r="E46" s="17"/>
      <c r="F46" s="26"/>
      <c r="G46" s="17"/>
      <c r="H46" s="26"/>
      <c r="I46" s="17"/>
      <c r="J46" s="17"/>
    </row>
    <row r="47" spans="1:10" x14ac:dyDescent="0.2">
      <c r="C47" s="19"/>
      <c r="D47" s="17"/>
      <c r="E47" s="17"/>
      <c r="F47" s="26"/>
      <c r="G47" s="17"/>
      <c r="H47" s="26"/>
      <c r="I47" s="17"/>
      <c r="J47" s="17"/>
    </row>
    <row r="48" spans="1:10" x14ac:dyDescent="0.2">
      <c r="C48" s="19"/>
      <c r="D48" s="17"/>
      <c r="E48" s="17"/>
      <c r="F48" s="26"/>
      <c r="G48" s="17"/>
      <c r="H48" s="26"/>
      <c r="I48" s="17"/>
      <c r="J48" s="17"/>
    </row>
    <row r="49" spans="3:10" x14ac:dyDescent="0.2">
      <c r="C49" s="19"/>
      <c r="D49" s="17"/>
      <c r="E49" s="17"/>
      <c r="F49" s="26"/>
      <c r="G49" s="17"/>
      <c r="H49" s="26"/>
      <c r="I49" s="17"/>
      <c r="J49" s="17"/>
    </row>
    <row r="50" spans="3:10" x14ac:dyDescent="0.2">
      <c r="C50" s="19"/>
      <c r="D50" s="17"/>
      <c r="E50" s="17"/>
      <c r="F50" s="26"/>
      <c r="G50" s="17"/>
      <c r="H50" s="26"/>
      <c r="I50" s="17"/>
      <c r="J50" s="17"/>
    </row>
    <row r="51" spans="3:10" x14ac:dyDescent="0.2">
      <c r="C51" s="19"/>
      <c r="D51" s="17"/>
      <c r="E51" s="17"/>
      <c r="F51" s="26"/>
      <c r="G51" s="17"/>
      <c r="H51" s="26"/>
      <c r="I51" s="17"/>
      <c r="J51" s="17"/>
    </row>
    <row r="52" spans="3:10" x14ac:dyDescent="0.2">
      <c r="C52" s="21"/>
      <c r="D52" s="17"/>
      <c r="E52" s="17"/>
      <c r="F52" s="26"/>
      <c r="G52" s="17"/>
      <c r="H52" s="26"/>
      <c r="I52" s="17"/>
      <c r="J52" s="17"/>
    </row>
    <row r="53" spans="3:10" x14ac:dyDescent="0.2">
      <c r="C53" s="21"/>
      <c r="D53" s="17"/>
      <c r="E53" s="17"/>
      <c r="F53" s="26"/>
      <c r="G53" s="17"/>
      <c r="H53" s="26"/>
      <c r="I53" s="17"/>
      <c r="J53" s="17"/>
    </row>
    <row r="54" spans="3:10" x14ac:dyDescent="0.2">
      <c r="C54" s="19"/>
      <c r="D54" s="17"/>
      <c r="E54" s="17"/>
      <c r="F54" s="26"/>
      <c r="G54" s="17"/>
      <c r="H54" s="26"/>
      <c r="I54" s="17"/>
      <c r="J54" s="17"/>
    </row>
    <row r="55" spans="3:10" x14ac:dyDescent="0.2">
      <c r="C55" s="21"/>
      <c r="D55" s="17"/>
      <c r="E55" s="17"/>
      <c r="F55" s="26"/>
      <c r="G55" s="17"/>
      <c r="H55" s="26"/>
      <c r="I55" s="17"/>
      <c r="J55" s="17"/>
    </row>
    <row r="56" spans="3:10" x14ac:dyDescent="0.2">
      <c r="C56" s="19"/>
      <c r="D56" s="17"/>
      <c r="E56" s="17"/>
      <c r="F56" s="26"/>
      <c r="G56" s="17"/>
      <c r="H56" s="26"/>
      <c r="I56" s="17"/>
      <c r="J56" s="17"/>
    </row>
    <row r="57" spans="3:10" x14ac:dyDescent="0.2">
      <c r="C57" s="19"/>
      <c r="D57" s="17"/>
      <c r="E57" s="17"/>
      <c r="F57" s="26"/>
      <c r="G57" s="17"/>
      <c r="H57" s="26"/>
      <c r="I57" s="17"/>
      <c r="J57" s="17"/>
    </row>
    <row r="58" spans="3:10" x14ac:dyDescent="0.2">
      <c r="C58" s="19"/>
      <c r="D58" s="17"/>
      <c r="E58" s="17"/>
      <c r="F58" s="26"/>
      <c r="G58" s="17"/>
      <c r="H58" s="26"/>
      <c r="I58" s="17"/>
      <c r="J58" s="17"/>
    </row>
    <row r="59" spans="3:10" x14ac:dyDescent="0.2">
      <c r="C59" s="19"/>
      <c r="D59" s="17"/>
      <c r="E59" s="17"/>
      <c r="F59" s="26"/>
      <c r="G59" s="17"/>
      <c r="H59" s="26"/>
      <c r="I59" s="17"/>
      <c r="J59" s="17"/>
    </row>
    <row r="60" spans="3:10" x14ac:dyDescent="0.2">
      <c r="C60" s="19"/>
      <c r="D60" s="17"/>
      <c r="E60" s="17"/>
      <c r="F60" s="26"/>
      <c r="G60" s="17"/>
      <c r="H60" s="26"/>
      <c r="I60" s="17"/>
      <c r="J60" s="17"/>
    </row>
    <row r="61" spans="3:10" x14ac:dyDescent="0.2">
      <c r="C61" s="19"/>
      <c r="D61" s="17"/>
      <c r="E61" s="17"/>
      <c r="F61" s="26"/>
      <c r="G61" s="17"/>
      <c r="H61" s="26"/>
      <c r="I61" s="17"/>
      <c r="J61" s="17"/>
    </row>
    <row r="62" spans="3:10" x14ac:dyDescent="0.2">
      <c r="C62" s="19"/>
      <c r="D62" s="17"/>
      <c r="E62" s="17"/>
      <c r="F62" s="26"/>
      <c r="G62" s="17"/>
      <c r="H62" s="26"/>
      <c r="I62" s="17"/>
      <c r="J62" s="17"/>
    </row>
    <row r="63" spans="3:10" x14ac:dyDescent="0.2">
      <c r="C63" s="19"/>
      <c r="D63" s="17"/>
      <c r="E63" s="17"/>
      <c r="F63" s="26"/>
      <c r="G63" s="17"/>
      <c r="H63" s="26"/>
      <c r="I63" s="17"/>
      <c r="J63" s="17"/>
    </row>
    <row r="64" spans="3:10" x14ac:dyDescent="0.2">
      <c r="C64" s="19"/>
      <c r="D64" s="17"/>
      <c r="E64" s="17"/>
      <c r="F64" s="26"/>
      <c r="G64" s="17"/>
      <c r="H64" s="26"/>
      <c r="I64" s="17"/>
      <c r="J64" s="17"/>
    </row>
    <row r="65" spans="3:10" x14ac:dyDescent="0.2">
      <c r="C65" s="19"/>
      <c r="D65" s="17"/>
      <c r="E65" s="17"/>
      <c r="F65" s="26"/>
      <c r="G65" s="17"/>
      <c r="H65" s="26"/>
      <c r="I65" s="17"/>
      <c r="J65" s="17"/>
    </row>
    <row r="66" spans="3:10" x14ac:dyDescent="0.2">
      <c r="C66" s="19"/>
      <c r="D66" s="17"/>
      <c r="E66" s="17"/>
      <c r="F66" s="26"/>
      <c r="G66" s="17"/>
      <c r="H66" s="26"/>
      <c r="I66" s="17"/>
      <c r="J66" s="17"/>
    </row>
    <row r="67" spans="3:10" x14ac:dyDescent="0.2">
      <c r="C67" s="19"/>
      <c r="D67" s="17"/>
      <c r="E67" s="17"/>
      <c r="F67" s="26"/>
      <c r="G67" s="17"/>
      <c r="H67" s="26"/>
      <c r="I67" s="17"/>
      <c r="J67" s="17"/>
    </row>
    <row r="68" spans="3:10" x14ac:dyDescent="0.2">
      <c r="C68" s="22"/>
      <c r="D68" s="17"/>
      <c r="E68" s="17"/>
      <c r="F68" s="26"/>
      <c r="G68" s="17"/>
      <c r="H68" s="26"/>
      <c r="I68" s="17"/>
      <c r="J68" s="17"/>
    </row>
    <row r="69" spans="3:10" x14ac:dyDescent="0.2">
      <c r="C69" s="22"/>
      <c r="D69" s="17"/>
      <c r="E69" s="17"/>
      <c r="F69" s="26"/>
      <c r="G69" s="17"/>
      <c r="H69" s="26"/>
      <c r="I69" s="17"/>
      <c r="J69" s="17"/>
    </row>
    <row r="70" spans="3:10" x14ac:dyDescent="0.2">
      <c r="C70" s="22"/>
      <c r="D70" s="17"/>
      <c r="E70" s="17"/>
      <c r="F70" s="26"/>
      <c r="G70" s="17"/>
      <c r="H70" s="26"/>
      <c r="I70" s="17"/>
      <c r="J70" s="17"/>
    </row>
    <row r="71" spans="3:10" x14ac:dyDescent="0.2">
      <c r="C71" s="22"/>
      <c r="D71" s="17"/>
      <c r="E71" s="17"/>
      <c r="F71" s="26"/>
      <c r="G71" s="17"/>
      <c r="H71" s="26"/>
      <c r="I71" s="17"/>
      <c r="J71" s="17"/>
    </row>
    <row r="72" spans="3:10" x14ac:dyDescent="0.2">
      <c r="C72" s="37"/>
      <c r="D72" s="37"/>
      <c r="E72" s="17"/>
      <c r="F72" s="26"/>
      <c r="G72" s="17"/>
      <c r="H72" s="26"/>
      <c r="I72" s="17"/>
      <c r="J72" s="17"/>
    </row>
    <row r="73" spans="3:10" x14ac:dyDescent="0.2">
      <c r="C73" s="26"/>
      <c r="D73" s="26"/>
      <c r="E73" s="17"/>
      <c r="F73" s="26"/>
      <c r="G73" s="17"/>
      <c r="H73" s="26"/>
      <c r="I73" s="17"/>
      <c r="J73" s="17"/>
    </row>
    <row r="74" spans="3:10" x14ac:dyDescent="0.2">
      <c r="E74" s="17"/>
      <c r="F74" s="26"/>
      <c r="G74" s="17"/>
      <c r="H74" s="26"/>
      <c r="I74" s="17"/>
      <c r="J74" s="17"/>
    </row>
    <row r="75" spans="3:10" x14ac:dyDescent="0.2">
      <c r="E75" s="17"/>
      <c r="F75" s="26"/>
      <c r="G75" s="17"/>
      <c r="H75" s="26"/>
      <c r="I75" s="17"/>
      <c r="J75" s="17"/>
    </row>
    <row r="76" spans="3:10" x14ac:dyDescent="0.2">
      <c r="E76" s="17"/>
      <c r="F76" s="26"/>
      <c r="G76" s="17"/>
      <c r="H76" s="26"/>
      <c r="I76" s="17"/>
      <c r="J76" s="17"/>
    </row>
    <row r="77" spans="3:10" x14ac:dyDescent="0.2">
      <c r="E77" s="17"/>
      <c r="F77" s="26"/>
      <c r="G77" s="17"/>
      <c r="H77" s="26"/>
      <c r="I77" s="17"/>
      <c r="J77" s="17"/>
    </row>
    <row r="78" spans="3:10" x14ac:dyDescent="0.2">
      <c r="E78" s="17"/>
      <c r="F78" s="26"/>
      <c r="G78" s="17"/>
      <c r="H78" s="26"/>
      <c r="I78" s="17"/>
      <c r="J78" s="17"/>
    </row>
    <row r="79" spans="3:10" x14ac:dyDescent="0.2">
      <c r="E79" s="17"/>
      <c r="F79" s="26"/>
      <c r="G79" s="17"/>
      <c r="H79" s="26"/>
      <c r="I79" s="17"/>
      <c r="J79" s="17"/>
    </row>
    <row r="80" spans="3:10" x14ac:dyDescent="0.2">
      <c r="E80" s="17"/>
      <c r="F80" s="26"/>
      <c r="G80" s="17"/>
      <c r="H80" s="26"/>
      <c r="I80" s="17"/>
      <c r="J80" s="17"/>
    </row>
    <row r="81" spans="2:10" x14ac:dyDescent="0.2">
      <c r="E81" s="17"/>
      <c r="F81" s="26"/>
      <c r="G81" s="17"/>
      <c r="H81" s="26"/>
      <c r="I81" s="17"/>
      <c r="J81" s="17"/>
    </row>
    <row r="82" spans="2:10" x14ac:dyDescent="0.2">
      <c r="E82" s="17"/>
      <c r="F82" s="26"/>
      <c r="G82" s="17"/>
      <c r="H82" s="26"/>
      <c r="I82" s="17"/>
      <c r="J82" s="17"/>
    </row>
    <row r="83" spans="2:10" x14ac:dyDescent="0.2">
      <c r="E83" s="17"/>
      <c r="F83" s="26"/>
      <c r="G83" s="17"/>
      <c r="H83" s="26"/>
      <c r="I83" s="17"/>
      <c r="J83" s="17"/>
    </row>
    <row r="84" spans="2:10" x14ac:dyDescent="0.2">
      <c r="E84" s="37"/>
      <c r="F84" s="37"/>
      <c r="G84" s="37"/>
      <c r="H84" s="37"/>
      <c r="I84" s="37"/>
      <c r="J84" s="37"/>
    </row>
    <row r="85" spans="2:10" x14ac:dyDescent="0.2">
      <c r="E85" s="26"/>
      <c r="F85" s="26"/>
      <c r="G85" s="26"/>
      <c r="H85" s="26"/>
      <c r="I85" s="26"/>
      <c r="J85" s="26"/>
    </row>
    <row r="86" spans="2:10" x14ac:dyDescent="0.2">
      <c r="J86" s="26"/>
    </row>
    <row r="87" spans="2:10" x14ac:dyDescent="0.2">
      <c r="J87" s="17"/>
    </row>
    <row r="88" spans="2:10" x14ac:dyDescent="0.2">
      <c r="B88" s="3"/>
      <c r="J88" s="17"/>
    </row>
    <row r="89" spans="2:10" x14ac:dyDescent="0.2">
      <c r="J89" s="17"/>
    </row>
    <row r="90" spans="2:10" x14ac:dyDescent="0.2">
      <c r="J90" s="17"/>
    </row>
    <row r="91" spans="2:10" x14ac:dyDescent="0.2">
      <c r="J91" s="17"/>
    </row>
    <row r="92" spans="2:10" x14ac:dyDescent="0.2">
      <c r="J92" s="17"/>
    </row>
    <row r="93" spans="2:10" x14ac:dyDescent="0.2">
      <c r="J93" s="17"/>
    </row>
    <row r="94" spans="2:10" x14ac:dyDescent="0.2">
      <c r="J94" s="17"/>
    </row>
    <row r="95" spans="2:10" x14ac:dyDescent="0.2">
      <c r="J95" s="17"/>
    </row>
    <row r="96" spans="2:10" x14ac:dyDescent="0.2">
      <c r="J96" s="17"/>
    </row>
    <row r="97" spans="9:10" x14ac:dyDescent="0.2">
      <c r="J97" s="17"/>
    </row>
    <row r="98" spans="9:10" x14ac:dyDescent="0.2">
      <c r="J98" s="17"/>
    </row>
    <row r="103" spans="9:10" x14ac:dyDescent="0.2">
      <c r="I103" s="3"/>
    </row>
  </sheetData>
  <mergeCells count="11">
    <mergeCell ref="E20:E21"/>
    <mergeCell ref="F20:F21"/>
    <mergeCell ref="H20:H21"/>
    <mergeCell ref="C5:D5"/>
    <mergeCell ref="A6:J6"/>
    <mergeCell ref="E16:E17"/>
    <mergeCell ref="F16:F17"/>
    <mergeCell ref="H16:H17"/>
    <mergeCell ref="E18:E19"/>
    <mergeCell ref="F18:F19"/>
    <mergeCell ref="H18:H19"/>
  </mergeCells>
  <pageMargins left="0.7" right="0.7" top="0.75" bottom="0.75" header="0.3" footer="0.3"/>
  <pageSetup firstPageNumber="4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FFBB-9FC8-446E-92CF-04AEFF3F1DFB}">
  <dimension ref="A1:J40"/>
  <sheetViews>
    <sheetView zoomScaleNormal="100" zoomScaleSheetLayoutView="100" workbookViewId="0"/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30.7109375" style="2" customWidth="1"/>
    <col min="4" max="4" width="1.7109375" style="2" customWidth="1"/>
    <col min="5" max="5" width="13.7109375" style="2" customWidth="1"/>
    <col min="6" max="6" width="2.140625" style="2" customWidth="1"/>
    <col min="7" max="7" width="13.7109375" style="2" customWidth="1"/>
    <col min="8" max="8" width="2.42578125" style="2" customWidth="1"/>
    <col min="9" max="9" width="14" style="2" customWidth="1"/>
    <col min="10" max="10" width="3.140625" style="2" customWidth="1"/>
    <col min="11" max="16384" width="9.140625" style="2"/>
  </cols>
  <sheetData>
    <row r="1" spans="1:10" x14ac:dyDescent="0.2">
      <c r="J1" s="11"/>
    </row>
    <row r="2" spans="1:10" x14ac:dyDescent="0.2">
      <c r="J2" s="11"/>
    </row>
    <row r="3" spans="1:10" x14ac:dyDescent="0.2">
      <c r="J3" s="11"/>
    </row>
    <row r="4" spans="1:10" x14ac:dyDescent="0.2">
      <c r="J4" s="11"/>
    </row>
    <row r="5" spans="1:10" x14ac:dyDescent="0.2">
      <c r="J5" s="11"/>
    </row>
    <row r="6" spans="1:10" x14ac:dyDescent="0.2">
      <c r="A6" s="120" t="s">
        <v>341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0" x14ac:dyDescent="0.2">
      <c r="A7" s="121"/>
      <c r="B7" s="121"/>
      <c r="C7" s="121"/>
      <c r="D7" s="121"/>
      <c r="E7" s="121"/>
      <c r="F7" s="121"/>
      <c r="G7" s="12"/>
    </row>
    <row r="8" spans="1:10" x14ac:dyDescent="0.2">
      <c r="C8" s="37"/>
      <c r="D8" s="37"/>
      <c r="E8" s="1"/>
      <c r="F8" s="37"/>
      <c r="G8" s="37"/>
    </row>
    <row r="9" spans="1:10" x14ac:dyDescent="0.2">
      <c r="C9" s="1"/>
      <c r="E9" s="121"/>
      <c r="F9" s="121"/>
      <c r="G9" s="1" t="s">
        <v>342</v>
      </c>
      <c r="I9" s="1" t="s">
        <v>342</v>
      </c>
    </row>
    <row r="10" spans="1:10" x14ac:dyDescent="0.2">
      <c r="A10" s="1" t="s">
        <v>12</v>
      </c>
      <c r="C10" s="1"/>
      <c r="E10" s="1" t="s">
        <v>157</v>
      </c>
      <c r="G10" s="1" t="s">
        <v>157</v>
      </c>
      <c r="I10" s="1" t="s">
        <v>157</v>
      </c>
    </row>
    <row r="11" spans="1:10" x14ac:dyDescent="0.2">
      <c r="A11" s="9" t="s">
        <v>18</v>
      </c>
      <c r="C11" s="7" t="s">
        <v>343</v>
      </c>
      <c r="E11" s="9" t="s">
        <v>344</v>
      </c>
      <c r="G11" s="9" t="s">
        <v>345</v>
      </c>
      <c r="I11" s="9" t="s">
        <v>346</v>
      </c>
    </row>
    <row r="12" spans="1:10" x14ac:dyDescent="0.2">
      <c r="E12" s="1" t="s">
        <v>23</v>
      </c>
      <c r="F12" s="1"/>
      <c r="G12" s="1" t="s">
        <v>24</v>
      </c>
      <c r="I12" s="1" t="s">
        <v>25</v>
      </c>
    </row>
    <row r="14" spans="1:10" x14ac:dyDescent="0.2">
      <c r="A14" s="1">
        <v>1</v>
      </c>
      <c r="C14" s="8" t="s">
        <v>347</v>
      </c>
      <c r="E14" s="3">
        <v>16638.490695454806</v>
      </c>
      <c r="F14" s="3"/>
      <c r="G14" s="3">
        <v>2004.1525699090653</v>
      </c>
      <c r="I14" s="38">
        <v>-2004.1525699090653</v>
      </c>
    </row>
    <row r="15" spans="1:10" x14ac:dyDescent="0.2">
      <c r="A15" s="1">
        <v>2</v>
      </c>
      <c r="C15" s="8" t="s">
        <v>348</v>
      </c>
      <c r="E15" s="40">
        <v>94878.992156689128</v>
      </c>
      <c r="F15" s="40"/>
      <c r="G15" s="3">
        <v>537.10081158556386</v>
      </c>
      <c r="I15" s="38">
        <v>-537.10081158556386</v>
      </c>
    </row>
    <row r="16" spans="1:10" x14ac:dyDescent="0.2">
      <c r="A16" s="1">
        <v>3</v>
      </c>
      <c r="C16" s="44" t="s">
        <v>349</v>
      </c>
      <c r="E16" s="40">
        <v>39862.356280504915</v>
      </c>
      <c r="F16" s="40"/>
      <c r="G16" s="3">
        <v>4737.9351040019264</v>
      </c>
      <c r="I16" s="38">
        <v>-4737.9351040019264</v>
      </c>
    </row>
    <row r="17" spans="1:10" x14ac:dyDescent="0.2">
      <c r="A17" s="1">
        <v>4</v>
      </c>
      <c r="C17" s="44" t="s">
        <v>350</v>
      </c>
      <c r="E17" s="40">
        <v>1143.5864065573767</v>
      </c>
      <c r="F17" s="40"/>
      <c r="G17" s="3">
        <f>0</f>
        <v>0</v>
      </c>
      <c r="I17" s="38">
        <f>0</f>
        <v>0</v>
      </c>
    </row>
    <row r="18" spans="1:10" x14ac:dyDescent="0.2">
      <c r="A18" s="1">
        <v>5</v>
      </c>
      <c r="C18" s="2" t="s">
        <v>49</v>
      </c>
      <c r="E18" s="41">
        <f>SUM(E14:E17)</f>
        <v>152523.42553920622</v>
      </c>
      <c r="F18" s="54" t="s">
        <v>51</v>
      </c>
      <c r="G18" s="41">
        <f>SUM(G14:G17)</f>
        <v>7279.1884854965556</v>
      </c>
      <c r="H18" s="54" t="s">
        <v>53</v>
      </c>
      <c r="I18" s="18">
        <f>SUM(I14:I17)</f>
        <v>-7279.1884854965556</v>
      </c>
      <c r="J18" s="55" t="s">
        <v>55</v>
      </c>
    </row>
    <row r="19" spans="1:10" x14ac:dyDescent="0.2">
      <c r="E19" s="3"/>
      <c r="F19" s="3"/>
    </row>
    <row r="20" spans="1:10" x14ac:dyDescent="0.2">
      <c r="E20" s="40"/>
      <c r="F20" s="40"/>
    </row>
    <row r="21" spans="1:10" x14ac:dyDescent="0.2">
      <c r="A21" s="12" t="s">
        <v>50</v>
      </c>
      <c r="J21" s="30"/>
    </row>
    <row r="22" spans="1:10" x14ac:dyDescent="0.2">
      <c r="A22" s="10" t="s">
        <v>51</v>
      </c>
      <c r="C22" s="2" t="s">
        <v>351</v>
      </c>
    </row>
    <row r="23" spans="1:10" x14ac:dyDescent="0.2">
      <c r="A23" s="10" t="s">
        <v>53</v>
      </c>
      <c r="C23" s="2" t="s">
        <v>352</v>
      </c>
    </row>
    <row r="24" spans="1:10" x14ac:dyDescent="0.2">
      <c r="A24" s="10" t="s">
        <v>55</v>
      </c>
      <c r="C24" s="2" t="s">
        <v>353</v>
      </c>
    </row>
    <row r="25" spans="1:10" x14ac:dyDescent="0.2">
      <c r="A25" s="33"/>
    </row>
    <row r="40" spans="2:2" x14ac:dyDescent="0.2">
      <c r="B40" s="3"/>
    </row>
  </sheetData>
  <mergeCells count="3">
    <mergeCell ref="A6:J6"/>
    <mergeCell ref="A7:F7"/>
    <mergeCell ref="E9:F9"/>
  </mergeCells>
  <printOptions horizontalCentered="1"/>
  <pageMargins left="0.7" right="0.7" top="0.75" bottom="0.75" header="0.3" footer="0.3"/>
  <pageSetup scale="90" firstPageNumber="4" fitToWidth="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9F12-B8FA-4784-A9F2-DFA753807EA9}">
  <sheetPr>
    <pageSetUpPr fitToPage="1"/>
  </sheetPr>
  <dimension ref="A6:J147"/>
  <sheetViews>
    <sheetView topLeftCell="A28" zoomScaleNormal="100" zoomScaleSheetLayoutView="100" workbookViewId="0">
      <selection activeCell="L44" sqref="L44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9.85546875" style="2" customWidth="1"/>
    <col min="4" max="4" width="1.7109375" style="2" customWidth="1"/>
    <col min="5" max="5" width="16.42578125" style="2" customWidth="1"/>
    <col min="6" max="6" width="2.5703125" style="2" customWidth="1"/>
    <col min="7" max="7" width="16.42578125" style="2" customWidth="1"/>
    <col min="8" max="8" width="2" style="2" customWidth="1"/>
    <col min="9" max="9" width="16.42578125" style="2" customWidth="1"/>
    <col min="10" max="10" width="1.7109375" style="2" customWidth="1"/>
    <col min="11" max="16384" width="9.140625" style="2"/>
  </cols>
  <sheetData>
    <row r="6" spans="1:10" x14ac:dyDescent="0.2">
      <c r="A6" s="120" t="s">
        <v>354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0" x14ac:dyDescent="0.2">
      <c r="C7" s="12"/>
      <c r="D7" s="12"/>
      <c r="E7" s="12"/>
      <c r="F7" s="12"/>
      <c r="G7" s="12"/>
      <c r="H7" s="12"/>
      <c r="I7" s="12"/>
      <c r="J7" s="12"/>
    </row>
    <row r="8" spans="1:10" ht="12.75" customHeight="1" x14ac:dyDescent="0.2">
      <c r="C8" s="1"/>
      <c r="D8" s="1"/>
      <c r="E8" s="13" t="s">
        <v>355</v>
      </c>
      <c r="F8" s="1"/>
      <c r="G8" s="1" t="s">
        <v>193</v>
      </c>
      <c r="H8" s="1"/>
      <c r="I8" s="13" t="s">
        <v>355</v>
      </c>
      <c r="J8" s="1"/>
    </row>
    <row r="9" spans="1:10" ht="12.75" customHeight="1" x14ac:dyDescent="0.2">
      <c r="C9" s="12"/>
      <c r="D9" s="12"/>
      <c r="E9" s="1" t="s">
        <v>356</v>
      </c>
      <c r="F9" s="1"/>
      <c r="G9" s="1" t="s">
        <v>357</v>
      </c>
      <c r="H9" s="1"/>
      <c r="I9" s="1" t="s">
        <v>358</v>
      </c>
      <c r="J9" s="1"/>
    </row>
    <row r="10" spans="1:10" ht="12.75" customHeight="1" x14ac:dyDescent="0.2">
      <c r="A10" s="1" t="s">
        <v>12</v>
      </c>
      <c r="C10" s="1"/>
      <c r="E10" s="1" t="s">
        <v>359</v>
      </c>
      <c r="F10" s="1"/>
      <c r="G10" s="1" t="s">
        <v>360</v>
      </c>
      <c r="H10" s="1"/>
      <c r="I10" s="1" t="s">
        <v>361</v>
      </c>
      <c r="J10" s="1"/>
    </row>
    <row r="11" spans="1:10" ht="12.75" customHeight="1" x14ac:dyDescent="0.2">
      <c r="A11" s="9" t="s">
        <v>18</v>
      </c>
      <c r="C11" s="7" t="s">
        <v>19</v>
      </c>
      <c r="E11" s="9" t="s">
        <v>362</v>
      </c>
      <c r="F11" s="1"/>
      <c r="G11" s="9" t="s">
        <v>363</v>
      </c>
      <c r="H11" s="1"/>
      <c r="I11" s="9" t="s">
        <v>362</v>
      </c>
      <c r="J11" s="1"/>
    </row>
    <row r="12" spans="1:10" x14ac:dyDescent="0.2">
      <c r="E12" s="1" t="s">
        <v>23</v>
      </c>
      <c r="F12" s="1"/>
      <c r="G12" s="1" t="s">
        <v>24</v>
      </c>
      <c r="H12" s="1"/>
      <c r="I12" s="1" t="s">
        <v>364</v>
      </c>
      <c r="J12" s="1"/>
    </row>
    <row r="13" spans="1:10" x14ac:dyDescent="0.2">
      <c r="J13" s="1"/>
    </row>
    <row r="14" spans="1:10" x14ac:dyDescent="0.2">
      <c r="C14" s="12" t="s">
        <v>29</v>
      </c>
      <c r="E14" s="1"/>
      <c r="F14" s="1"/>
      <c r="G14" s="1"/>
      <c r="H14" s="1"/>
      <c r="I14" s="1"/>
      <c r="J14" s="1"/>
    </row>
    <row r="15" spans="1:10" x14ac:dyDescent="0.2">
      <c r="A15" s="1">
        <v>1</v>
      </c>
      <c r="C15" s="2" t="s">
        <v>30</v>
      </c>
      <c r="D15" s="14"/>
      <c r="E15" s="38">
        <v>90593.955606376723</v>
      </c>
      <c r="F15" s="38"/>
      <c r="G15" s="78">
        <f>0</f>
        <v>0</v>
      </c>
      <c r="H15" s="38"/>
      <c r="I15" s="30">
        <f>E15-G15</f>
        <v>90593.955606376723</v>
      </c>
      <c r="J15" s="38"/>
    </row>
    <row r="16" spans="1:10" x14ac:dyDescent="0.2">
      <c r="A16" s="1">
        <f>A15+1</f>
        <v>2</v>
      </c>
      <c r="C16" s="2" t="s">
        <v>31</v>
      </c>
      <c r="D16" s="14"/>
      <c r="E16" s="38">
        <v>64383.250000000015</v>
      </c>
      <c r="F16" s="38"/>
      <c r="G16" s="78">
        <f>0</f>
        <v>0</v>
      </c>
      <c r="H16" s="38"/>
      <c r="I16" s="30">
        <f t="shared" ref="I16:I26" si="0">E16-G16</f>
        <v>64383.250000000015</v>
      </c>
      <c r="J16" s="38"/>
    </row>
    <row r="17" spans="1:10" x14ac:dyDescent="0.2">
      <c r="A17" s="1">
        <f t="shared" ref="A17:A27" si="1">A16+1</f>
        <v>3</v>
      </c>
      <c r="C17" s="2" t="s">
        <v>32</v>
      </c>
      <c r="D17" s="14"/>
      <c r="E17" s="38">
        <v>17542.842676412591</v>
      </c>
      <c r="F17" s="38"/>
      <c r="G17" s="38">
        <v>7269.1070129313166</v>
      </c>
      <c r="H17" s="38"/>
      <c r="I17" s="30">
        <f t="shared" si="0"/>
        <v>10273.735663481275</v>
      </c>
      <c r="J17" s="38"/>
    </row>
    <row r="18" spans="1:10" x14ac:dyDescent="0.2">
      <c r="A18" s="1">
        <f t="shared" si="1"/>
        <v>4</v>
      </c>
      <c r="C18" s="2" t="s">
        <v>33</v>
      </c>
      <c r="D18" s="14"/>
      <c r="E18" s="38">
        <v>18373.342863881924</v>
      </c>
      <c r="F18" s="38"/>
      <c r="G18" s="38">
        <v>16498.741547123707</v>
      </c>
      <c r="H18" s="38"/>
      <c r="I18" s="30">
        <f t="shared" si="0"/>
        <v>1874.6013167582169</v>
      </c>
      <c r="J18" s="38"/>
    </row>
    <row r="19" spans="1:10" x14ac:dyDescent="0.2">
      <c r="A19" s="1">
        <f t="shared" si="1"/>
        <v>5</v>
      </c>
      <c r="C19" s="2" t="s">
        <v>34</v>
      </c>
      <c r="D19" s="14"/>
      <c r="E19" s="38">
        <v>0</v>
      </c>
      <c r="F19" s="38"/>
      <c r="G19" s="38">
        <f>0</f>
        <v>0</v>
      </c>
      <c r="H19" s="38"/>
      <c r="I19" s="30">
        <f t="shared" si="0"/>
        <v>0</v>
      </c>
      <c r="J19" s="38"/>
    </row>
    <row r="20" spans="1:10" x14ac:dyDescent="0.2">
      <c r="A20" s="1">
        <f t="shared" si="1"/>
        <v>6</v>
      </c>
      <c r="C20" s="2" t="s">
        <v>35</v>
      </c>
      <c r="D20" s="14"/>
      <c r="E20" s="38">
        <v>5147.7939827263854</v>
      </c>
      <c r="F20" s="83"/>
      <c r="G20" s="96">
        <v>4518.3828458832168</v>
      </c>
      <c r="H20" s="83"/>
      <c r="I20" s="30">
        <f t="shared" si="0"/>
        <v>629.41113684316861</v>
      </c>
      <c r="J20" s="83"/>
    </row>
    <row r="21" spans="1:10" x14ac:dyDescent="0.2">
      <c r="A21" s="1">
        <f t="shared" si="1"/>
        <v>7</v>
      </c>
      <c r="C21" s="2" t="s">
        <v>36</v>
      </c>
      <c r="E21" s="38">
        <v>0</v>
      </c>
      <c r="G21" s="3">
        <f>0</f>
        <v>0</v>
      </c>
      <c r="I21" s="30">
        <f t="shared" si="0"/>
        <v>0</v>
      </c>
    </row>
    <row r="22" spans="1:10" x14ac:dyDescent="0.2">
      <c r="A22" s="1">
        <f t="shared" si="1"/>
        <v>8</v>
      </c>
      <c r="C22" s="2" t="s">
        <v>37</v>
      </c>
      <c r="E22" s="38">
        <v>24402.147000000001</v>
      </c>
      <c r="F22" s="38"/>
      <c r="G22" s="38">
        <f>E22</f>
        <v>24402.147000000001</v>
      </c>
      <c r="H22" s="38"/>
      <c r="I22" s="30">
        <f t="shared" si="0"/>
        <v>0</v>
      </c>
      <c r="J22" s="38"/>
    </row>
    <row r="23" spans="1:10" x14ac:dyDescent="0.2">
      <c r="A23" s="1">
        <f t="shared" si="1"/>
        <v>9</v>
      </c>
      <c r="C23" s="2" t="s">
        <v>38</v>
      </c>
      <c r="E23" s="38">
        <v>0</v>
      </c>
      <c r="F23" s="38"/>
      <c r="G23" s="78">
        <f>0</f>
        <v>0</v>
      </c>
      <c r="H23" s="38"/>
      <c r="I23" s="30">
        <f t="shared" si="0"/>
        <v>0</v>
      </c>
      <c r="J23" s="38"/>
    </row>
    <row r="24" spans="1:10" x14ac:dyDescent="0.2">
      <c r="A24" s="1">
        <f t="shared" si="1"/>
        <v>10</v>
      </c>
      <c r="C24" s="2" t="s">
        <v>39</v>
      </c>
      <c r="E24" s="38">
        <v>1.4</v>
      </c>
      <c r="F24" s="38"/>
      <c r="G24" s="38">
        <f>E24</f>
        <v>1.4</v>
      </c>
      <c r="H24" s="38"/>
      <c r="I24" s="30">
        <f t="shared" si="0"/>
        <v>0</v>
      </c>
      <c r="J24" s="38"/>
    </row>
    <row r="25" spans="1:10" x14ac:dyDescent="0.2">
      <c r="A25" s="1">
        <f t="shared" si="1"/>
        <v>11</v>
      </c>
      <c r="C25" s="2" t="s">
        <v>41</v>
      </c>
      <c r="E25" s="38">
        <v>18.816608186740801</v>
      </c>
      <c r="F25" s="38"/>
      <c r="G25" s="38">
        <v>5.6792420000638826</v>
      </c>
      <c r="H25" s="38"/>
      <c r="I25" s="30">
        <f t="shared" si="0"/>
        <v>13.137366186676918</v>
      </c>
      <c r="J25" s="38"/>
    </row>
    <row r="26" spans="1:10" x14ac:dyDescent="0.2">
      <c r="A26" s="1">
        <f t="shared" si="1"/>
        <v>12</v>
      </c>
      <c r="C26" s="2" t="s">
        <v>42</v>
      </c>
      <c r="E26" s="38">
        <v>0</v>
      </c>
      <c r="G26" s="38">
        <f>0</f>
        <v>0</v>
      </c>
      <c r="I26" s="30">
        <f t="shared" si="0"/>
        <v>0</v>
      </c>
      <c r="J26" s="30"/>
    </row>
    <row r="27" spans="1:10" x14ac:dyDescent="0.2">
      <c r="A27" s="1">
        <f t="shared" si="1"/>
        <v>13</v>
      </c>
      <c r="C27" s="8" t="s">
        <v>43</v>
      </c>
      <c r="E27" s="31">
        <f>SUM(E15:E26)</f>
        <v>220463.54873758441</v>
      </c>
      <c r="F27" s="30"/>
      <c r="G27" s="31">
        <f>SUM(G15:G26)</f>
        <v>52695.45764793831</v>
      </c>
      <c r="H27" s="30"/>
      <c r="I27" s="31">
        <f>SUM(I15:I26)</f>
        <v>167768.09108964613</v>
      </c>
      <c r="J27" s="30"/>
    </row>
    <row r="28" spans="1:10" x14ac:dyDescent="0.2">
      <c r="E28" s="30"/>
      <c r="F28" s="30"/>
      <c r="G28" s="6"/>
      <c r="H28" s="30"/>
      <c r="I28" s="6"/>
      <c r="J28" s="30"/>
    </row>
    <row r="29" spans="1:10" x14ac:dyDescent="0.2">
      <c r="C29" s="12" t="s">
        <v>44</v>
      </c>
      <c r="E29" s="30"/>
      <c r="F29" s="30"/>
      <c r="G29" s="6"/>
      <c r="H29" s="30"/>
      <c r="I29" s="6"/>
      <c r="J29" s="30"/>
    </row>
    <row r="30" spans="1:10" x14ac:dyDescent="0.2">
      <c r="A30" s="1">
        <f>A27+1</f>
        <v>14</v>
      </c>
      <c r="C30" s="2" t="s">
        <v>45</v>
      </c>
      <c r="E30" s="30">
        <v>226.79119754350052</v>
      </c>
      <c r="F30" s="30"/>
      <c r="G30" s="6">
        <f>E30</f>
        <v>226.79119754350052</v>
      </c>
      <c r="H30" s="30"/>
      <c r="I30" s="30">
        <f t="shared" ref="I30:I31" si="2">E30-G30</f>
        <v>0</v>
      </c>
      <c r="J30" s="30"/>
    </row>
    <row r="31" spans="1:10" x14ac:dyDescent="0.2">
      <c r="A31" s="1">
        <f>A30+1</f>
        <v>15</v>
      </c>
      <c r="C31" s="2" t="s">
        <v>46</v>
      </c>
      <c r="E31" s="30">
        <v>1746.8475905824182</v>
      </c>
      <c r="F31" s="30"/>
      <c r="G31" s="30">
        <v>1531.1947598336492</v>
      </c>
      <c r="H31" s="30"/>
      <c r="I31" s="30">
        <f t="shared" si="2"/>
        <v>215.65283074876902</v>
      </c>
      <c r="J31" s="30"/>
    </row>
    <row r="32" spans="1:10" x14ac:dyDescent="0.2">
      <c r="A32" s="1">
        <f>A31+1</f>
        <v>16</v>
      </c>
      <c r="C32" s="2" t="s">
        <v>47</v>
      </c>
      <c r="E32" s="30">
        <v>2601.29706252702</v>
      </c>
      <c r="F32" s="38"/>
      <c r="G32" s="38">
        <f>E32</f>
        <v>2601.29706252702</v>
      </c>
      <c r="H32" s="38"/>
      <c r="I32" s="30">
        <f>E32-G32</f>
        <v>0</v>
      </c>
      <c r="J32" s="38"/>
    </row>
    <row r="33" spans="1:10" x14ac:dyDescent="0.2">
      <c r="A33" s="1">
        <f>A32+1</f>
        <v>17</v>
      </c>
      <c r="C33" s="8" t="s">
        <v>48</v>
      </c>
      <c r="E33" s="31">
        <f>SUM(E30:E32)</f>
        <v>4574.9358506529388</v>
      </c>
      <c r="F33" s="30"/>
      <c r="G33" s="31">
        <f>SUM(G30:G32)</f>
        <v>4359.2830199041691</v>
      </c>
      <c r="H33" s="30"/>
      <c r="I33" s="31">
        <f>SUM(I30:I32)</f>
        <v>215.65283074876902</v>
      </c>
      <c r="J33" s="38"/>
    </row>
    <row r="34" spans="1:10" x14ac:dyDescent="0.2">
      <c r="E34" s="38"/>
      <c r="F34" s="38"/>
      <c r="G34" s="78"/>
      <c r="H34" s="38"/>
      <c r="I34" s="30"/>
      <c r="J34" s="38"/>
    </row>
    <row r="35" spans="1:10" x14ac:dyDescent="0.2">
      <c r="C35" s="12" t="s">
        <v>72</v>
      </c>
      <c r="E35" s="38"/>
      <c r="F35" s="38"/>
      <c r="G35" s="38"/>
      <c r="H35" s="38"/>
      <c r="I35" s="30"/>
      <c r="J35" s="38"/>
    </row>
    <row r="36" spans="1:10" x14ac:dyDescent="0.2">
      <c r="A36" s="1">
        <f>A33+1</f>
        <v>18</v>
      </c>
      <c r="C36" s="2" t="s">
        <v>73</v>
      </c>
      <c r="D36" s="17"/>
      <c r="E36" s="38">
        <f>0</f>
        <v>0</v>
      </c>
      <c r="F36" s="38"/>
      <c r="G36" s="38">
        <f>0</f>
        <v>0</v>
      </c>
      <c r="H36" s="38"/>
      <c r="I36" s="38">
        <f>0</f>
        <v>0</v>
      </c>
      <c r="J36" s="38"/>
    </row>
    <row r="37" spans="1:10" x14ac:dyDescent="0.2">
      <c r="A37" s="1">
        <f t="shared" ref="A37:A39" si="3">A36+1</f>
        <v>19</v>
      </c>
      <c r="C37" s="2" t="s">
        <v>74</v>
      </c>
      <c r="D37" s="17"/>
      <c r="E37" s="38">
        <f>0</f>
        <v>0</v>
      </c>
      <c r="G37" s="38">
        <f>0</f>
        <v>0</v>
      </c>
      <c r="I37" s="38">
        <f>0</f>
        <v>0</v>
      </c>
      <c r="J37" s="6"/>
    </row>
    <row r="38" spans="1:10" x14ac:dyDescent="0.2">
      <c r="A38" s="1">
        <f t="shared" si="3"/>
        <v>20</v>
      </c>
      <c r="C38" s="2" t="s">
        <v>75</v>
      </c>
      <c r="D38" s="17"/>
      <c r="E38" s="38">
        <f>0</f>
        <v>0</v>
      </c>
      <c r="F38" s="6"/>
      <c r="G38" s="38">
        <f>0</f>
        <v>0</v>
      </c>
      <c r="H38" s="6"/>
      <c r="I38" s="38">
        <f>0</f>
        <v>0</v>
      </c>
      <c r="J38" s="6"/>
    </row>
    <row r="39" spans="1:10" x14ac:dyDescent="0.2">
      <c r="A39" s="1">
        <f t="shared" si="3"/>
        <v>21</v>
      </c>
      <c r="C39" s="2" t="s">
        <v>76</v>
      </c>
      <c r="D39" s="17"/>
      <c r="E39" s="38">
        <f>0</f>
        <v>0</v>
      </c>
      <c r="F39" s="6"/>
      <c r="G39" s="38">
        <f>0</f>
        <v>0</v>
      </c>
      <c r="H39" s="6"/>
      <c r="I39" s="38">
        <f>0</f>
        <v>0</v>
      </c>
      <c r="J39" s="6"/>
    </row>
    <row r="40" spans="1:10" x14ac:dyDescent="0.2">
      <c r="A40" s="1">
        <f>A39+1</f>
        <v>22</v>
      </c>
      <c r="C40" s="8" t="s">
        <v>77</v>
      </c>
      <c r="D40" s="17"/>
      <c r="E40" s="18">
        <f>0</f>
        <v>0</v>
      </c>
      <c r="F40" s="6"/>
      <c r="G40" s="18">
        <f>0</f>
        <v>0</v>
      </c>
      <c r="H40" s="6"/>
      <c r="I40" s="18">
        <f>0</f>
        <v>0</v>
      </c>
      <c r="J40" s="97"/>
    </row>
    <row r="41" spans="1:10" x14ac:dyDescent="0.2">
      <c r="C41" s="1"/>
      <c r="D41" s="17"/>
      <c r="J41" s="38"/>
    </row>
    <row r="42" spans="1:10" ht="13.5" thickBot="1" x14ac:dyDescent="0.25">
      <c r="A42" s="1">
        <f>A40+1</f>
        <v>23</v>
      </c>
      <c r="C42" s="2" t="s">
        <v>78</v>
      </c>
      <c r="E42" s="43">
        <f>E27+E33+E40</f>
        <v>225038.48458823736</v>
      </c>
      <c r="F42" s="17"/>
      <c r="G42" s="43">
        <f>G27+G33+G40</f>
        <v>57054.740667842481</v>
      </c>
      <c r="H42" s="87"/>
      <c r="I42" s="43">
        <f>I27+I33+I40</f>
        <v>167983.74392039489</v>
      </c>
      <c r="J42" s="87"/>
    </row>
    <row r="43" spans="1:10" ht="13.5" thickTop="1" x14ac:dyDescent="0.2">
      <c r="C43" s="1"/>
      <c r="D43" s="17"/>
      <c r="J43" s="38"/>
    </row>
    <row r="44" spans="1:10" x14ac:dyDescent="0.2">
      <c r="A44" s="12" t="s">
        <v>50</v>
      </c>
      <c r="B44" s="20"/>
      <c r="D44" s="16"/>
      <c r="E44" s="16"/>
      <c r="F44" s="16"/>
      <c r="G44" s="16"/>
      <c r="H44" s="16"/>
      <c r="I44" s="16"/>
      <c r="J44" s="38"/>
    </row>
    <row r="45" spans="1:10" x14ac:dyDescent="0.2">
      <c r="A45" s="5" t="s">
        <v>51</v>
      </c>
      <c r="C45" s="42" t="s">
        <v>365</v>
      </c>
      <c r="D45" s="16"/>
      <c r="E45" s="16"/>
      <c r="F45" s="16"/>
      <c r="G45" s="16"/>
      <c r="H45" s="16"/>
      <c r="I45" s="16"/>
      <c r="J45" s="38"/>
    </row>
    <row r="46" spans="1:10" x14ac:dyDescent="0.2">
      <c r="A46" s="5" t="s">
        <v>53</v>
      </c>
      <c r="C46" s="42" t="s">
        <v>366</v>
      </c>
      <c r="D46" s="16"/>
      <c r="E46" s="16"/>
      <c r="F46" s="16"/>
      <c r="G46" s="16"/>
      <c r="H46" s="16"/>
      <c r="I46" s="16"/>
      <c r="J46" s="38"/>
    </row>
    <row r="47" spans="1:10" x14ac:dyDescent="0.2">
      <c r="C47" s="42" t="s">
        <v>367</v>
      </c>
      <c r="D47" s="16"/>
      <c r="E47" s="16"/>
      <c r="F47" s="16"/>
      <c r="G47" s="16"/>
      <c r="H47" s="16"/>
      <c r="I47" s="16"/>
      <c r="J47" s="38"/>
    </row>
    <row r="48" spans="1:10" x14ac:dyDescent="0.2">
      <c r="A48" s="5" t="s">
        <v>55</v>
      </c>
      <c r="C48" s="42" t="s">
        <v>368</v>
      </c>
      <c r="D48" s="16"/>
      <c r="E48" s="16"/>
      <c r="F48" s="16"/>
      <c r="G48" s="16"/>
      <c r="H48" s="16"/>
      <c r="I48" s="16"/>
      <c r="J48" s="38"/>
    </row>
    <row r="49" spans="1:10" x14ac:dyDescent="0.2">
      <c r="A49" s="5" t="s">
        <v>40</v>
      </c>
      <c r="C49" s="42" t="s">
        <v>369</v>
      </c>
      <c r="D49" s="16"/>
      <c r="E49" s="16"/>
      <c r="F49" s="16"/>
      <c r="G49" s="16"/>
      <c r="H49" s="16"/>
      <c r="I49" s="16"/>
      <c r="J49" s="38"/>
    </row>
    <row r="50" spans="1:10" x14ac:dyDescent="0.2">
      <c r="A50" s="5"/>
      <c r="C50" s="42" t="s">
        <v>370</v>
      </c>
      <c r="D50" s="16"/>
      <c r="E50" s="16"/>
      <c r="F50" s="16"/>
      <c r="G50" s="16"/>
      <c r="H50" s="16"/>
      <c r="I50" s="16"/>
      <c r="J50" s="38"/>
    </row>
    <row r="51" spans="1:10" x14ac:dyDescent="0.2">
      <c r="A51" s="2"/>
      <c r="D51" s="16"/>
      <c r="E51" s="16"/>
      <c r="F51" s="16"/>
      <c r="G51" s="16"/>
      <c r="H51" s="16"/>
      <c r="I51" s="16"/>
      <c r="J51" s="38"/>
    </row>
    <row r="52" spans="1:10" x14ac:dyDescent="0.2">
      <c r="A52" s="2"/>
      <c r="D52" s="16"/>
      <c r="E52" s="16"/>
      <c r="F52" s="16"/>
      <c r="G52" s="16"/>
      <c r="H52" s="16"/>
      <c r="I52" s="16"/>
      <c r="J52" s="30"/>
    </row>
    <row r="53" spans="1:10" x14ac:dyDescent="0.2">
      <c r="A53" s="5"/>
      <c r="B53" s="50"/>
      <c r="D53" s="16"/>
      <c r="E53" s="16"/>
      <c r="F53" s="16"/>
      <c r="G53" s="16"/>
      <c r="H53" s="16"/>
      <c r="I53" s="16"/>
      <c r="J53" s="38"/>
    </row>
    <row r="54" spans="1:10" x14ac:dyDescent="0.2">
      <c r="A54" s="5"/>
      <c r="B54" s="50"/>
      <c r="D54" s="16"/>
      <c r="E54" s="16"/>
      <c r="F54" s="16"/>
      <c r="G54" s="16"/>
      <c r="H54" s="16"/>
      <c r="I54" s="16"/>
      <c r="J54" s="38"/>
    </row>
    <row r="55" spans="1:10" x14ac:dyDescent="0.2">
      <c r="A55" s="5"/>
      <c r="B55" s="50"/>
      <c r="D55" s="16"/>
      <c r="E55" s="16"/>
      <c r="F55" s="16"/>
      <c r="G55" s="16"/>
      <c r="H55" s="16"/>
      <c r="I55" s="16"/>
      <c r="J55" s="38"/>
    </row>
    <row r="56" spans="1:10" x14ac:dyDescent="0.2">
      <c r="A56" s="5"/>
      <c r="B56" s="50"/>
      <c r="D56" s="16"/>
      <c r="E56" s="16"/>
      <c r="F56" s="16"/>
      <c r="G56" s="16"/>
      <c r="H56" s="16"/>
      <c r="I56" s="16"/>
      <c r="J56" s="6"/>
    </row>
    <row r="57" spans="1:10" x14ac:dyDescent="0.2">
      <c r="A57" s="5"/>
      <c r="B57" s="50"/>
      <c r="D57" s="16"/>
      <c r="E57" s="16"/>
      <c r="F57" s="16"/>
      <c r="G57" s="16"/>
      <c r="H57" s="16"/>
      <c r="I57" s="16"/>
    </row>
    <row r="58" spans="1:10" x14ac:dyDescent="0.2">
      <c r="D58" s="17"/>
      <c r="E58" s="17"/>
      <c r="F58" s="16"/>
      <c r="G58" s="16"/>
      <c r="H58" s="16"/>
      <c r="I58" s="16"/>
      <c r="J58" s="16"/>
    </row>
    <row r="59" spans="1:10" x14ac:dyDescent="0.2">
      <c r="D59" s="17"/>
      <c r="E59" s="17"/>
      <c r="F59" s="16"/>
      <c r="G59" s="16"/>
      <c r="H59" s="16"/>
      <c r="I59" s="16"/>
      <c r="J59" s="16"/>
    </row>
    <row r="60" spans="1:10" x14ac:dyDescent="0.2">
      <c r="D60" s="17"/>
      <c r="E60" s="17"/>
      <c r="F60" s="16"/>
      <c r="G60" s="16"/>
      <c r="H60" s="16"/>
      <c r="I60" s="16"/>
      <c r="J60" s="16"/>
    </row>
    <row r="61" spans="1:10" x14ac:dyDescent="0.2">
      <c r="D61" s="17"/>
      <c r="E61" s="17"/>
      <c r="F61" s="16"/>
      <c r="G61" s="16"/>
      <c r="H61" s="16"/>
      <c r="I61" s="16"/>
      <c r="J61" s="16"/>
    </row>
    <row r="62" spans="1:10" x14ac:dyDescent="0.2">
      <c r="D62" s="17"/>
      <c r="E62" s="17"/>
      <c r="F62" s="16"/>
      <c r="G62" s="16"/>
      <c r="H62" s="16"/>
      <c r="I62" s="16"/>
      <c r="J62" s="16"/>
    </row>
    <row r="63" spans="1:10" x14ac:dyDescent="0.2">
      <c r="C63" s="19"/>
      <c r="D63" s="17"/>
      <c r="E63" s="17"/>
      <c r="F63" s="16"/>
      <c r="G63" s="16"/>
      <c r="H63" s="16"/>
      <c r="I63" s="16"/>
      <c r="J63" s="16"/>
    </row>
    <row r="64" spans="1:10" x14ac:dyDescent="0.2">
      <c r="C64" s="19"/>
      <c r="D64" s="17"/>
      <c r="E64" s="17"/>
      <c r="F64" s="16"/>
      <c r="G64" s="16"/>
      <c r="H64" s="16"/>
      <c r="I64" s="16"/>
      <c r="J64" s="16"/>
    </row>
    <row r="65" spans="3:10" x14ac:dyDescent="0.2">
      <c r="C65" s="19"/>
      <c r="D65" s="17"/>
      <c r="E65" s="17"/>
      <c r="F65" s="16"/>
      <c r="G65" s="16"/>
      <c r="H65" s="16"/>
      <c r="I65" s="16"/>
      <c r="J65" s="16"/>
    </row>
    <row r="66" spans="3:10" x14ac:dyDescent="0.2">
      <c r="C66" s="19"/>
      <c r="D66" s="17"/>
      <c r="E66" s="17"/>
      <c r="F66" s="16"/>
      <c r="G66" s="16"/>
      <c r="H66" s="16"/>
      <c r="I66" s="16"/>
      <c r="J66" s="16"/>
    </row>
    <row r="67" spans="3:10" x14ac:dyDescent="0.2">
      <c r="C67" s="21"/>
      <c r="D67" s="17"/>
      <c r="E67" s="17"/>
      <c r="F67" s="16"/>
      <c r="G67" s="16"/>
      <c r="H67" s="16"/>
      <c r="I67" s="16"/>
      <c r="J67" s="16"/>
    </row>
    <row r="68" spans="3:10" x14ac:dyDescent="0.2">
      <c r="C68" s="19"/>
      <c r="D68" s="17"/>
      <c r="E68" s="17"/>
      <c r="F68" s="16"/>
      <c r="G68" s="16"/>
      <c r="H68" s="16"/>
      <c r="I68" s="16"/>
      <c r="J68" s="16"/>
    </row>
    <row r="69" spans="3:10" x14ac:dyDescent="0.2">
      <c r="C69" s="19"/>
      <c r="D69" s="17"/>
      <c r="E69" s="17"/>
      <c r="F69" s="16"/>
      <c r="G69" s="16"/>
      <c r="H69" s="16"/>
      <c r="I69" s="16"/>
      <c r="J69" s="16"/>
    </row>
    <row r="70" spans="3:10" x14ac:dyDescent="0.2">
      <c r="C70" s="19"/>
      <c r="D70" s="17"/>
      <c r="E70" s="17"/>
      <c r="F70" s="16"/>
      <c r="G70" s="16"/>
      <c r="H70" s="16"/>
      <c r="I70" s="16"/>
      <c r="J70" s="16"/>
    </row>
    <row r="71" spans="3:10" x14ac:dyDescent="0.2">
      <c r="C71" s="19"/>
      <c r="D71" s="17"/>
      <c r="E71" s="17"/>
      <c r="F71" s="16"/>
      <c r="G71" s="16"/>
      <c r="H71" s="16"/>
      <c r="I71" s="16"/>
      <c r="J71" s="16"/>
    </row>
    <row r="72" spans="3:10" x14ac:dyDescent="0.2">
      <c r="C72" s="19"/>
      <c r="D72" s="17"/>
      <c r="E72" s="17"/>
      <c r="F72" s="16"/>
      <c r="G72" s="16"/>
      <c r="H72" s="16"/>
      <c r="I72" s="16"/>
      <c r="J72" s="16"/>
    </row>
    <row r="73" spans="3:10" x14ac:dyDescent="0.2">
      <c r="C73" s="19"/>
      <c r="D73" s="17"/>
      <c r="E73" s="17"/>
      <c r="F73" s="16"/>
      <c r="G73" s="16"/>
      <c r="H73" s="16"/>
      <c r="I73" s="16"/>
      <c r="J73" s="16"/>
    </row>
    <row r="74" spans="3:10" x14ac:dyDescent="0.2">
      <c r="C74" s="19"/>
      <c r="D74" s="17"/>
      <c r="E74" s="17"/>
      <c r="F74" s="16"/>
      <c r="G74" s="16"/>
      <c r="H74" s="16"/>
      <c r="I74" s="16"/>
    </row>
    <row r="75" spans="3:10" x14ac:dyDescent="0.2">
      <c r="C75" s="19"/>
      <c r="D75" s="17"/>
      <c r="E75" s="17"/>
      <c r="F75" s="16"/>
      <c r="G75" s="16"/>
      <c r="H75" s="16"/>
      <c r="I75" s="16"/>
    </row>
    <row r="76" spans="3:10" x14ac:dyDescent="0.2">
      <c r="C76" s="21"/>
      <c r="D76" s="17"/>
      <c r="E76" s="17"/>
      <c r="F76" s="16"/>
      <c r="G76" s="16"/>
      <c r="H76" s="16"/>
      <c r="I76" s="16"/>
      <c r="J76" s="16"/>
    </row>
    <row r="77" spans="3:10" x14ac:dyDescent="0.2">
      <c r="C77" s="21"/>
      <c r="D77" s="17"/>
      <c r="E77" s="17"/>
      <c r="F77" s="16"/>
      <c r="G77" s="16"/>
      <c r="H77" s="16"/>
      <c r="I77" s="16"/>
      <c r="J77" s="16"/>
    </row>
    <row r="78" spans="3:10" x14ac:dyDescent="0.2">
      <c r="C78" s="19"/>
      <c r="D78" s="17"/>
      <c r="E78" s="17"/>
      <c r="F78" s="16"/>
      <c r="G78" s="16"/>
      <c r="H78" s="16"/>
      <c r="I78" s="16"/>
      <c r="J78" s="16"/>
    </row>
    <row r="79" spans="3:10" x14ac:dyDescent="0.2">
      <c r="C79" s="21"/>
      <c r="D79" s="17"/>
      <c r="E79" s="17"/>
      <c r="F79" s="16"/>
      <c r="G79" s="16"/>
      <c r="H79" s="16"/>
      <c r="I79" s="16"/>
      <c r="J79" s="16"/>
    </row>
    <row r="80" spans="3:10" x14ac:dyDescent="0.2">
      <c r="C80" s="19"/>
      <c r="D80" s="17"/>
      <c r="E80" s="17"/>
      <c r="F80" s="16"/>
      <c r="G80" s="16"/>
      <c r="H80" s="16"/>
      <c r="I80" s="16"/>
      <c r="J80" s="16"/>
    </row>
    <row r="81" spans="3:10" x14ac:dyDescent="0.2">
      <c r="C81" s="19"/>
      <c r="D81" s="17"/>
      <c r="E81" s="17"/>
      <c r="F81" s="16"/>
      <c r="G81" s="16"/>
      <c r="H81" s="16"/>
      <c r="I81" s="16"/>
      <c r="J81" s="16"/>
    </row>
    <row r="82" spans="3:10" x14ac:dyDescent="0.2">
      <c r="C82" s="19"/>
      <c r="D82" s="17"/>
      <c r="E82" s="17"/>
      <c r="F82" s="16"/>
      <c r="G82" s="16"/>
      <c r="H82" s="16"/>
      <c r="I82" s="16"/>
      <c r="J82" s="16"/>
    </row>
    <row r="83" spans="3:10" x14ac:dyDescent="0.2">
      <c r="C83" s="19"/>
      <c r="D83" s="17"/>
      <c r="E83" s="17"/>
      <c r="F83" s="16"/>
      <c r="G83" s="16"/>
      <c r="H83" s="16"/>
      <c r="I83" s="16"/>
      <c r="J83" s="16"/>
    </row>
    <row r="84" spans="3:10" x14ac:dyDescent="0.2">
      <c r="C84" s="19"/>
      <c r="D84" s="17"/>
      <c r="E84" s="17"/>
      <c r="F84" s="16"/>
      <c r="G84" s="16"/>
      <c r="H84" s="16"/>
      <c r="I84" s="16"/>
      <c r="J84" s="16"/>
    </row>
    <row r="85" spans="3:10" x14ac:dyDescent="0.2">
      <c r="C85" s="19"/>
      <c r="D85" s="17"/>
      <c r="E85" s="17"/>
      <c r="F85" s="16"/>
      <c r="G85" s="16"/>
      <c r="H85" s="16"/>
      <c r="I85" s="16"/>
      <c r="J85" s="16"/>
    </row>
    <row r="86" spans="3:10" x14ac:dyDescent="0.2">
      <c r="C86" s="19"/>
      <c r="D86" s="17"/>
      <c r="E86" s="17"/>
      <c r="F86" s="16"/>
      <c r="G86" s="16"/>
      <c r="H86" s="16"/>
      <c r="I86" s="16"/>
      <c r="J86" s="16"/>
    </row>
    <row r="87" spans="3:10" x14ac:dyDescent="0.2">
      <c r="C87" s="19"/>
      <c r="D87" s="17"/>
      <c r="E87" s="17"/>
      <c r="F87" s="16"/>
      <c r="G87" s="16"/>
      <c r="H87" s="16"/>
      <c r="I87" s="16"/>
      <c r="J87" s="16"/>
    </row>
    <row r="88" spans="3:10" x14ac:dyDescent="0.2">
      <c r="C88" s="19"/>
      <c r="D88" s="17"/>
      <c r="E88" s="17"/>
      <c r="F88" s="16"/>
      <c r="G88" s="16"/>
      <c r="H88" s="16"/>
      <c r="I88" s="16"/>
      <c r="J88" s="16"/>
    </row>
    <row r="89" spans="3:10" x14ac:dyDescent="0.2">
      <c r="C89" s="19"/>
      <c r="D89" s="17"/>
      <c r="E89" s="17"/>
      <c r="F89" s="16"/>
      <c r="G89" s="16"/>
      <c r="H89" s="16"/>
      <c r="I89" s="16"/>
      <c r="J89" s="16"/>
    </row>
    <row r="90" spans="3:10" x14ac:dyDescent="0.2">
      <c r="C90" s="19"/>
      <c r="D90" s="17"/>
      <c r="E90" s="17"/>
      <c r="F90" s="16"/>
      <c r="G90" s="16"/>
      <c r="H90" s="16"/>
      <c r="I90" s="16"/>
      <c r="J90" s="16"/>
    </row>
    <row r="91" spans="3:10" x14ac:dyDescent="0.2">
      <c r="C91" s="19"/>
      <c r="D91" s="17"/>
      <c r="E91" s="17"/>
      <c r="F91" s="16"/>
      <c r="G91" s="16"/>
      <c r="H91" s="16"/>
      <c r="I91" s="16"/>
      <c r="J91" s="16"/>
    </row>
    <row r="92" spans="3:10" x14ac:dyDescent="0.2">
      <c r="C92" s="22"/>
      <c r="D92" s="17"/>
      <c r="E92" s="17"/>
      <c r="F92" s="16"/>
      <c r="G92" s="16"/>
      <c r="H92" s="16"/>
      <c r="I92" s="16"/>
      <c r="J92" s="16"/>
    </row>
    <row r="93" spans="3:10" x14ac:dyDescent="0.2">
      <c r="C93" s="22"/>
      <c r="D93" s="17"/>
      <c r="E93" s="17"/>
      <c r="F93" s="16"/>
      <c r="G93" s="16"/>
      <c r="H93" s="16"/>
      <c r="I93" s="16"/>
      <c r="J93" s="16"/>
    </row>
    <row r="94" spans="3:10" x14ac:dyDescent="0.2">
      <c r="C94" s="22"/>
      <c r="D94" s="17"/>
      <c r="E94" s="17"/>
      <c r="F94" s="16"/>
      <c r="G94" s="16"/>
      <c r="H94" s="16"/>
      <c r="I94" s="16"/>
      <c r="J94" s="16"/>
    </row>
    <row r="95" spans="3:10" x14ac:dyDescent="0.2">
      <c r="C95" s="22"/>
      <c r="D95" s="17"/>
      <c r="E95" s="17"/>
      <c r="F95" s="16"/>
      <c r="G95" s="16"/>
      <c r="H95" s="16"/>
      <c r="I95" s="16"/>
      <c r="J95" s="16"/>
    </row>
    <row r="96" spans="3:10" x14ac:dyDescent="0.2">
      <c r="C96" s="12"/>
      <c r="D96" s="12"/>
      <c r="E96" s="12"/>
      <c r="F96" s="12"/>
      <c r="G96" s="12"/>
      <c r="H96" s="12"/>
      <c r="I96" s="12"/>
      <c r="J96" s="16"/>
    </row>
    <row r="97" spans="2:10" x14ac:dyDescent="0.2">
      <c r="C97" s="23"/>
      <c r="D97" s="23"/>
      <c r="E97" s="23"/>
      <c r="F97" s="24"/>
      <c r="G97" s="24"/>
      <c r="H97" s="24"/>
      <c r="I97" s="24"/>
      <c r="J97" s="16"/>
    </row>
    <row r="98" spans="2:10" x14ac:dyDescent="0.2">
      <c r="J98" s="16"/>
    </row>
    <row r="99" spans="2:10" x14ac:dyDescent="0.2">
      <c r="J99" s="16"/>
    </row>
    <row r="100" spans="2:10" x14ac:dyDescent="0.2">
      <c r="B100" s="3"/>
      <c r="J100" s="16"/>
    </row>
    <row r="101" spans="2:10" x14ac:dyDescent="0.2">
      <c r="J101" s="16"/>
    </row>
    <row r="102" spans="2:10" x14ac:dyDescent="0.2">
      <c r="J102" s="16"/>
    </row>
    <row r="103" spans="2:10" x14ac:dyDescent="0.2">
      <c r="J103" s="16"/>
    </row>
    <row r="104" spans="2:10" x14ac:dyDescent="0.2">
      <c r="J104" s="16"/>
    </row>
    <row r="105" spans="2:10" x14ac:dyDescent="0.2">
      <c r="J105" s="16"/>
    </row>
    <row r="106" spans="2:10" x14ac:dyDescent="0.2">
      <c r="J106" s="16"/>
    </row>
    <row r="107" spans="2:10" x14ac:dyDescent="0.2">
      <c r="J107" s="16"/>
    </row>
    <row r="108" spans="2:10" x14ac:dyDescent="0.2">
      <c r="J108" s="16"/>
    </row>
    <row r="109" spans="2:10" x14ac:dyDescent="0.2">
      <c r="J109" s="16"/>
    </row>
    <row r="110" spans="2:10" x14ac:dyDescent="0.2">
      <c r="J110" s="16"/>
    </row>
    <row r="111" spans="2:10" x14ac:dyDescent="0.2">
      <c r="J111" s="16"/>
    </row>
    <row r="112" spans="2:10" x14ac:dyDescent="0.2">
      <c r="J112" s="16"/>
    </row>
    <row r="113" spans="5:10" x14ac:dyDescent="0.2">
      <c r="J113" s="16"/>
    </row>
    <row r="114" spans="5:10" x14ac:dyDescent="0.2">
      <c r="J114" s="16"/>
    </row>
    <row r="115" spans="5:10" x14ac:dyDescent="0.2">
      <c r="E115" s="27"/>
      <c r="F115" s="27"/>
      <c r="G115" s="27"/>
      <c r="H115" s="27"/>
      <c r="I115" s="27"/>
      <c r="J115" s="16"/>
    </row>
    <row r="116" spans="5:10" x14ac:dyDescent="0.2">
      <c r="J116" s="16"/>
    </row>
    <row r="117" spans="5:10" x14ac:dyDescent="0.2">
      <c r="J117" s="16"/>
    </row>
    <row r="118" spans="5:10" x14ac:dyDescent="0.2">
      <c r="J118" s="16"/>
    </row>
    <row r="119" spans="5:10" x14ac:dyDescent="0.2">
      <c r="J119" s="16"/>
    </row>
    <row r="120" spans="5:10" x14ac:dyDescent="0.2">
      <c r="J120" s="16"/>
    </row>
    <row r="121" spans="5:10" x14ac:dyDescent="0.2">
      <c r="J121" s="16"/>
    </row>
    <row r="122" spans="5:10" x14ac:dyDescent="0.2">
      <c r="J122" s="16"/>
    </row>
    <row r="123" spans="5:10" x14ac:dyDescent="0.2">
      <c r="J123" s="16"/>
    </row>
    <row r="124" spans="5:10" x14ac:dyDescent="0.2">
      <c r="J124" s="16"/>
    </row>
    <row r="125" spans="5:10" x14ac:dyDescent="0.2">
      <c r="J125" s="16"/>
    </row>
    <row r="126" spans="5:10" x14ac:dyDescent="0.2">
      <c r="J126" s="16"/>
    </row>
    <row r="127" spans="5:10" x14ac:dyDescent="0.2">
      <c r="J127" s="16"/>
    </row>
    <row r="128" spans="5:10" x14ac:dyDescent="0.2">
      <c r="J128" s="12"/>
    </row>
    <row r="129" spans="10:10" x14ac:dyDescent="0.2">
      <c r="J129" s="24"/>
    </row>
    <row r="147" spans="10:10" x14ac:dyDescent="0.2">
      <c r="J147" s="27"/>
    </row>
  </sheetData>
  <mergeCells count="1">
    <mergeCell ref="A6:J6"/>
  </mergeCells>
  <printOptions horizontalCentered="1"/>
  <pageMargins left="0.7" right="0.7" top="0.75" bottom="0.75" header="0.3" footer="0.3"/>
  <pageSetup scale="96" firstPageNumber="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84E8A-022D-4F5B-85AA-0148627F631D}">
  <sheetPr>
    <pageSetUpPr fitToPage="1"/>
  </sheetPr>
  <dimension ref="A6:F126"/>
  <sheetViews>
    <sheetView topLeftCell="A2" zoomScaleNormal="100" zoomScaleSheetLayoutView="100" workbookViewId="0">
      <selection activeCell="L33" sqref="L33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85546875" style="2" customWidth="1"/>
    <col min="4" max="4" width="1.7109375" style="2" customWidth="1"/>
    <col min="5" max="5" width="16" style="2" customWidth="1"/>
    <col min="6" max="6" width="1.7109375" style="2" customWidth="1"/>
    <col min="7" max="16384" width="9.140625" style="2"/>
  </cols>
  <sheetData>
    <row r="6" spans="1:6" ht="15" customHeight="1" x14ac:dyDescent="0.2">
      <c r="A6" s="120" t="s">
        <v>371</v>
      </c>
      <c r="B6" s="120"/>
      <c r="C6" s="120"/>
      <c r="D6" s="120"/>
      <c r="E6" s="120"/>
      <c r="F6" s="12"/>
    </row>
    <row r="7" spans="1:6" x14ac:dyDescent="0.2">
      <c r="C7" s="12"/>
      <c r="D7" s="12"/>
      <c r="E7" s="12"/>
      <c r="F7" s="12"/>
    </row>
    <row r="8" spans="1:6" x14ac:dyDescent="0.2">
      <c r="C8" s="37"/>
      <c r="D8" s="37"/>
      <c r="E8" s="37"/>
      <c r="F8" s="37"/>
    </row>
    <row r="9" spans="1:6" x14ac:dyDescent="0.2">
      <c r="C9" s="37"/>
      <c r="D9" s="37"/>
      <c r="E9" s="1" t="s">
        <v>372</v>
      </c>
      <c r="F9" s="37"/>
    </row>
    <row r="10" spans="1:6" x14ac:dyDescent="0.2">
      <c r="C10" s="12"/>
      <c r="D10" s="12"/>
      <c r="E10" s="1" t="s">
        <v>295</v>
      </c>
      <c r="F10" s="12"/>
    </row>
    <row r="11" spans="1:6" x14ac:dyDescent="0.2">
      <c r="A11" s="1" t="s">
        <v>12</v>
      </c>
      <c r="C11" s="1"/>
      <c r="E11" s="1" t="s">
        <v>193</v>
      </c>
    </row>
    <row r="12" spans="1:6" ht="14.25" x14ac:dyDescent="0.2">
      <c r="A12" s="9" t="s">
        <v>18</v>
      </c>
      <c r="C12" s="7" t="s">
        <v>19</v>
      </c>
      <c r="E12" s="9" t="s">
        <v>298</v>
      </c>
    </row>
    <row r="13" spans="1:6" x14ac:dyDescent="0.2">
      <c r="E13" s="1" t="s">
        <v>23</v>
      </c>
      <c r="F13" s="1"/>
    </row>
    <row r="14" spans="1:6" x14ac:dyDescent="0.2">
      <c r="C14" s="61"/>
    </row>
    <row r="15" spans="1:6" x14ac:dyDescent="0.2">
      <c r="C15" s="12" t="s">
        <v>29</v>
      </c>
    </row>
    <row r="16" spans="1:6" x14ac:dyDescent="0.2">
      <c r="A16" s="1">
        <v>1</v>
      </c>
      <c r="C16" s="49" t="s">
        <v>93</v>
      </c>
      <c r="D16" s="16"/>
      <c r="E16" s="38">
        <v>1814.0992835209827</v>
      </c>
      <c r="F16" s="16"/>
    </row>
    <row r="17" spans="1:6" x14ac:dyDescent="0.2">
      <c r="A17" s="1">
        <v>2</v>
      </c>
      <c r="C17" s="49" t="s">
        <v>94</v>
      </c>
      <c r="D17" s="16"/>
      <c r="E17" s="38">
        <v>0</v>
      </c>
      <c r="F17" s="16"/>
    </row>
    <row r="18" spans="1:6" x14ac:dyDescent="0.2">
      <c r="A18" s="1">
        <v>3</v>
      </c>
      <c r="C18" s="49" t="s">
        <v>302</v>
      </c>
      <c r="D18" s="16"/>
      <c r="E18" s="38">
        <v>3822.5726057215447</v>
      </c>
      <c r="F18" s="16"/>
    </row>
    <row r="19" spans="1:6" x14ac:dyDescent="0.2">
      <c r="A19" s="1">
        <v>4</v>
      </c>
      <c r="C19" s="2" t="s">
        <v>43</v>
      </c>
      <c r="D19" s="16"/>
      <c r="E19" s="18">
        <f>SUM(E16:E18)</f>
        <v>5636.671889242527</v>
      </c>
      <c r="F19" s="16"/>
    </row>
    <row r="20" spans="1:6" x14ac:dyDescent="0.2">
      <c r="D20" s="16"/>
      <c r="E20" s="38"/>
      <c r="F20" s="16"/>
    </row>
    <row r="21" spans="1:6" x14ac:dyDescent="0.2">
      <c r="A21" s="1">
        <f>A19+1</f>
        <v>5</v>
      </c>
      <c r="C21" s="2" t="s">
        <v>72</v>
      </c>
      <c r="D21" s="16"/>
      <c r="E21" s="18">
        <v>13317.272262026612</v>
      </c>
      <c r="F21" s="16"/>
    </row>
    <row r="22" spans="1:6" x14ac:dyDescent="0.2">
      <c r="E22" s="30"/>
      <c r="F22" s="14"/>
    </row>
    <row r="23" spans="1:6" ht="13.5" thickBot="1" x14ac:dyDescent="0.25">
      <c r="A23" s="1">
        <f>A21+1</f>
        <v>6</v>
      </c>
      <c r="C23" s="2" t="s">
        <v>49</v>
      </c>
      <c r="E23" s="43">
        <f>E21+E19</f>
        <v>18953.944151269141</v>
      </c>
    </row>
    <row r="24" spans="1:6" ht="13.5" thickTop="1" x14ac:dyDescent="0.2"/>
    <row r="25" spans="1:6" x14ac:dyDescent="0.2">
      <c r="A25" s="12"/>
    </row>
    <row r="26" spans="1:6" x14ac:dyDescent="0.2">
      <c r="A26" s="5"/>
    </row>
    <row r="30" spans="1:6" x14ac:dyDescent="0.2">
      <c r="C30" s="19"/>
      <c r="D30" s="16"/>
      <c r="E30" s="16"/>
      <c r="F30" s="16"/>
    </row>
    <row r="31" spans="1:6" x14ac:dyDescent="0.2">
      <c r="C31" s="19"/>
      <c r="D31" s="16"/>
      <c r="E31" s="16"/>
      <c r="F31" s="16"/>
    </row>
    <row r="32" spans="1:6" x14ac:dyDescent="0.2">
      <c r="C32" s="19"/>
      <c r="D32" s="16"/>
      <c r="E32" s="16"/>
      <c r="F32" s="16"/>
    </row>
    <row r="33" spans="3:6" x14ac:dyDescent="0.2">
      <c r="C33" s="19"/>
      <c r="D33" s="16"/>
      <c r="E33" s="16"/>
      <c r="F33" s="16"/>
    </row>
    <row r="34" spans="3:6" x14ac:dyDescent="0.2">
      <c r="C34" s="19"/>
      <c r="D34" s="16"/>
      <c r="E34" s="16"/>
      <c r="F34" s="16"/>
    </row>
    <row r="35" spans="3:6" x14ac:dyDescent="0.2">
      <c r="C35" s="19"/>
      <c r="D35" s="16"/>
      <c r="E35" s="16"/>
      <c r="F35" s="16"/>
    </row>
    <row r="36" spans="3:6" x14ac:dyDescent="0.2">
      <c r="C36" s="19"/>
      <c r="D36" s="16"/>
      <c r="E36" s="16"/>
      <c r="F36" s="16"/>
    </row>
    <row r="37" spans="3:6" x14ac:dyDescent="0.2">
      <c r="C37" s="19"/>
      <c r="D37" s="16"/>
      <c r="E37" s="16"/>
      <c r="F37" s="16"/>
    </row>
    <row r="38" spans="3:6" x14ac:dyDescent="0.2">
      <c r="C38" s="19"/>
      <c r="D38" s="16"/>
      <c r="E38" s="16"/>
      <c r="F38" s="16"/>
    </row>
    <row r="39" spans="3:6" x14ac:dyDescent="0.2">
      <c r="C39" s="19"/>
      <c r="D39" s="16"/>
      <c r="E39" s="16"/>
      <c r="F39" s="16"/>
    </row>
    <row r="40" spans="3:6" x14ac:dyDescent="0.2">
      <c r="C40" s="19"/>
      <c r="D40" s="16"/>
      <c r="E40" s="16"/>
      <c r="F40" s="16"/>
    </row>
    <row r="41" spans="3:6" x14ac:dyDescent="0.2">
      <c r="C41" s="19"/>
      <c r="D41" s="16"/>
      <c r="E41" s="16"/>
      <c r="F41" s="16"/>
    </row>
    <row r="42" spans="3:6" x14ac:dyDescent="0.2">
      <c r="C42" s="19"/>
      <c r="D42" s="16"/>
      <c r="E42" s="16"/>
      <c r="F42" s="16"/>
    </row>
    <row r="43" spans="3:6" x14ac:dyDescent="0.2">
      <c r="C43" s="19"/>
      <c r="D43" s="16"/>
      <c r="E43" s="16"/>
      <c r="F43" s="16"/>
    </row>
    <row r="44" spans="3:6" x14ac:dyDescent="0.2">
      <c r="C44" s="19"/>
      <c r="D44" s="16"/>
      <c r="E44" s="17"/>
      <c r="F44" s="16"/>
    </row>
    <row r="45" spans="3:6" x14ac:dyDescent="0.2">
      <c r="C45" s="21"/>
      <c r="D45" s="16"/>
      <c r="E45" s="17"/>
      <c r="F45" s="16"/>
    </row>
    <row r="46" spans="3:6" x14ac:dyDescent="0.2">
      <c r="C46" s="19"/>
      <c r="D46" s="16"/>
      <c r="E46" s="17"/>
      <c r="F46" s="16"/>
    </row>
    <row r="47" spans="3:6" x14ac:dyDescent="0.2">
      <c r="C47" s="19"/>
      <c r="D47" s="16"/>
      <c r="E47" s="17"/>
      <c r="F47" s="16"/>
    </row>
    <row r="48" spans="3:6" x14ac:dyDescent="0.2">
      <c r="C48" s="19"/>
      <c r="D48" s="16"/>
      <c r="E48" s="17"/>
      <c r="F48" s="16"/>
    </row>
    <row r="49" spans="3:6" x14ac:dyDescent="0.2">
      <c r="C49" s="19"/>
      <c r="D49" s="16"/>
      <c r="E49" s="17"/>
      <c r="F49" s="16"/>
    </row>
    <row r="50" spans="3:6" x14ac:dyDescent="0.2">
      <c r="C50" s="19"/>
      <c r="D50" s="16"/>
      <c r="E50" s="17"/>
      <c r="F50" s="16"/>
    </row>
    <row r="51" spans="3:6" x14ac:dyDescent="0.2">
      <c r="C51" s="19"/>
      <c r="D51" s="16"/>
      <c r="E51" s="17"/>
      <c r="F51" s="16"/>
    </row>
    <row r="52" spans="3:6" x14ac:dyDescent="0.2">
      <c r="C52" s="19"/>
      <c r="D52" s="16"/>
      <c r="E52" s="17"/>
      <c r="F52" s="16"/>
    </row>
    <row r="53" spans="3:6" x14ac:dyDescent="0.2">
      <c r="C53" s="19"/>
      <c r="D53" s="16"/>
      <c r="E53" s="17"/>
      <c r="F53" s="16"/>
    </row>
    <row r="54" spans="3:6" x14ac:dyDescent="0.2">
      <c r="C54" s="69"/>
      <c r="D54" s="16"/>
      <c r="E54" s="17"/>
      <c r="F54" s="16"/>
    </row>
    <row r="55" spans="3:6" x14ac:dyDescent="0.2">
      <c r="C55" s="19"/>
      <c r="D55" s="16"/>
      <c r="E55" s="17"/>
      <c r="F55" s="16"/>
    </row>
    <row r="56" spans="3:6" x14ac:dyDescent="0.2">
      <c r="C56" s="19"/>
      <c r="D56" s="16"/>
      <c r="E56" s="17"/>
      <c r="F56" s="16"/>
    </row>
    <row r="57" spans="3:6" x14ac:dyDescent="0.2">
      <c r="C57" s="19"/>
      <c r="D57" s="16"/>
      <c r="E57" s="17"/>
      <c r="F57" s="16"/>
    </row>
    <row r="58" spans="3:6" x14ac:dyDescent="0.2">
      <c r="C58" s="19"/>
      <c r="D58" s="16"/>
      <c r="E58" s="17"/>
      <c r="F58" s="16"/>
    </row>
    <row r="59" spans="3:6" x14ac:dyDescent="0.2">
      <c r="C59" s="19"/>
      <c r="D59" s="16"/>
      <c r="E59" s="17"/>
      <c r="F59" s="16"/>
    </row>
    <row r="60" spans="3:6" x14ac:dyDescent="0.2">
      <c r="C60" s="69"/>
      <c r="D60" s="16"/>
      <c r="E60" s="17"/>
      <c r="F60" s="16"/>
    </row>
    <row r="61" spans="3:6" x14ac:dyDescent="0.2">
      <c r="C61" s="19"/>
      <c r="D61" s="16"/>
      <c r="E61" s="17"/>
      <c r="F61" s="16"/>
    </row>
    <row r="62" spans="3:6" x14ac:dyDescent="0.2">
      <c r="C62" s="19"/>
      <c r="D62" s="16"/>
      <c r="E62" s="17"/>
      <c r="F62" s="16"/>
    </row>
    <row r="63" spans="3:6" x14ac:dyDescent="0.2">
      <c r="C63" s="19"/>
      <c r="D63" s="16"/>
      <c r="E63" s="17"/>
      <c r="F63" s="16"/>
    </row>
    <row r="64" spans="3:6" x14ac:dyDescent="0.2">
      <c r="C64" s="19"/>
      <c r="D64" s="16"/>
      <c r="E64" s="17"/>
      <c r="F64" s="16"/>
    </row>
    <row r="65" spans="3:6" x14ac:dyDescent="0.2">
      <c r="C65" s="19"/>
      <c r="D65" s="16"/>
      <c r="E65" s="17"/>
      <c r="F65" s="16"/>
    </row>
    <row r="66" spans="3:6" x14ac:dyDescent="0.2">
      <c r="C66" s="22"/>
      <c r="D66" s="16"/>
      <c r="E66" s="17"/>
      <c r="F66" s="16"/>
    </row>
    <row r="67" spans="3:6" x14ac:dyDescent="0.2">
      <c r="C67" s="22"/>
      <c r="D67" s="16"/>
      <c r="E67" s="17"/>
      <c r="F67" s="16"/>
    </row>
    <row r="68" spans="3:6" x14ac:dyDescent="0.2">
      <c r="C68" s="22"/>
      <c r="D68" s="16"/>
      <c r="E68" s="17"/>
      <c r="F68" s="16"/>
    </row>
    <row r="69" spans="3:6" x14ac:dyDescent="0.2">
      <c r="C69" s="22"/>
      <c r="D69" s="16"/>
      <c r="E69" s="17"/>
      <c r="F69" s="16"/>
    </row>
    <row r="70" spans="3:6" x14ac:dyDescent="0.2">
      <c r="C70" s="22"/>
      <c r="D70" s="16"/>
      <c r="E70" s="17"/>
      <c r="F70" s="16"/>
    </row>
    <row r="71" spans="3:6" x14ac:dyDescent="0.2">
      <c r="C71" s="22"/>
      <c r="D71" s="16"/>
      <c r="E71" s="17"/>
      <c r="F71" s="16"/>
    </row>
    <row r="72" spans="3:6" x14ac:dyDescent="0.2">
      <c r="C72" s="22"/>
      <c r="D72" s="16"/>
      <c r="E72" s="17"/>
      <c r="F72" s="16"/>
    </row>
    <row r="73" spans="3:6" x14ac:dyDescent="0.2">
      <c r="C73" s="70"/>
      <c r="D73" s="16"/>
      <c r="E73" s="17"/>
      <c r="F73" s="16"/>
    </row>
    <row r="74" spans="3:6" x14ac:dyDescent="0.2">
      <c r="C74" s="22"/>
      <c r="D74" s="16"/>
      <c r="E74" s="17"/>
      <c r="F74" s="16"/>
    </row>
    <row r="75" spans="3:6" x14ac:dyDescent="0.2">
      <c r="C75" s="22"/>
      <c r="D75" s="16"/>
      <c r="E75" s="17"/>
      <c r="F75" s="16"/>
    </row>
    <row r="76" spans="3:6" x14ac:dyDescent="0.2">
      <c r="C76" s="22"/>
      <c r="D76" s="16"/>
      <c r="E76" s="17"/>
      <c r="F76" s="16"/>
    </row>
    <row r="77" spans="3:6" x14ac:dyDescent="0.2">
      <c r="C77" s="22"/>
      <c r="D77" s="16"/>
      <c r="E77" s="17"/>
      <c r="F77" s="16"/>
    </row>
    <row r="78" spans="3:6" x14ac:dyDescent="0.2">
      <c r="C78" s="70"/>
      <c r="D78" s="16"/>
      <c r="E78" s="17"/>
      <c r="F78" s="16"/>
    </row>
    <row r="79" spans="3:6" x14ac:dyDescent="0.2">
      <c r="C79" s="22"/>
      <c r="D79" s="16"/>
      <c r="E79" s="17"/>
      <c r="F79" s="16"/>
    </row>
    <row r="80" spans="3:6" x14ac:dyDescent="0.2">
      <c r="C80" s="22"/>
      <c r="D80" s="16"/>
      <c r="E80" s="17"/>
      <c r="F80" s="16"/>
    </row>
    <row r="81" spans="3:6" x14ac:dyDescent="0.2">
      <c r="C81" s="22"/>
      <c r="D81" s="16"/>
      <c r="E81" s="17"/>
      <c r="F81" s="16"/>
    </row>
    <row r="82" spans="3:6" x14ac:dyDescent="0.2">
      <c r="C82" s="22"/>
      <c r="D82" s="16"/>
      <c r="E82" s="17"/>
      <c r="F82" s="16"/>
    </row>
    <row r="83" spans="3:6" x14ac:dyDescent="0.2">
      <c r="C83" s="22"/>
      <c r="D83" s="16"/>
      <c r="E83" s="17"/>
      <c r="F83" s="16"/>
    </row>
    <row r="84" spans="3:6" x14ac:dyDescent="0.2">
      <c r="C84" s="22"/>
      <c r="D84" s="16"/>
      <c r="E84" s="17"/>
      <c r="F84" s="16"/>
    </row>
    <row r="85" spans="3:6" x14ac:dyDescent="0.2">
      <c r="C85" s="22"/>
      <c r="D85" s="16"/>
      <c r="E85" s="17"/>
      <c r="F85" s="16"/>
    </row>
    <row r="86" spans="3:6" x14ac:dyDescent="0.2">
      <c r="C86" s="22"/>
      <c r="D86" s="16"/>
      <c r="E86" s="17"/>
      <c r="F86" s="16"/>
    </row>
    <row r="87" spans="3:6" x14ac:dyDescent="0.2">
      <c r="C87" s="70"/>
      <c r="D87" s="16"/>
      <c r="E87" s="17"/>
      <c r="F87" s="16"/>
    </row>
    <row r="88" spans="3:6" x14ac:dyDescent="0.2">
      <c r="C88" s="70"/>
      <c r="D88" s="16"/>
      <c r="E88" s="17"/>
      <c r="F88" s="16"/>
    </row>
    <row r="89" spans="3:6" x14ac:dyDescent="0.2">
      <c r="C89" s="22"/>
      <c r="D89" s="16"/>
      <c r="E89" s="17"/>
      <c r="F89" s="16"/>
    </row>
    <row r="90" spans="3:6" x14ac:dyDescent="0.2">
      <c r="C90" s="70"/>
      <c r="D90" s="16"/>
      <c r="E90" s="17"/>
      <c r="F90" s="16"/>
    </row>
    <row r="91" spans="3:6" x14ac:dyDescent="0.2">
      <c r="C91" s="22"/>
      <c r="D91" s="16"/>
      <c r="E91" s="17"/>
      <c r="F91" s="16"/>
    </row>
    <row r="92" spans="3:6" x14ac:dyDescent="0.2">
      <c r="C92" s="22"/>
      <c r="D92" s="16"/>
      <c r="E92" s="17"/>
      <c r="F92" s="16"/>
    </row>
    <row r="93" spans="3:6" x14ac:dyDescent="0.2">
      <c r="C93" s="22"/>
      <c r="D93" s="16"/>
      <c r="E93" s="17"/>
      <c r="F93" s="16"/>
    </row>
    <row r="94" spans="3:6" x14ac:dyDescent="0.2">
      <c r="C94" s="22"/>
      <c r="D94" s="16"/>
      <c r="E94" s="17"/>
      <c r="F94" s="16"/>
    </row>
    <row r="95" spans="3:6" x14ac:dyDescent="0.2">
      <c r="C95" s="22"/>
      <c r="D95" s="16"/>
      <c r="E95" s="17"/>
      <c r="F95" s="16"/>
    </row>
    <row r="96" spans="3:6" x14ac:dyDescent="0.2">
      <c r="C96" s="22"/>
      <c r="D96" s="16"/>
      <c r="E96" s="17"/>
      <c r="F96" s="16"/>
    </row>
    <row r="97" spans="2:6" x14ac:dyDescent="0.2">
      <c r="C97" s="22"/>
      <c r="D97" s="16"/>
      <c r="E97" s="17"/>
      <c r="F97" s="16"/>
    </row>
    <row r="98" spans="2:6" x14ac:dyDescent="0.2">
      <c r="C98" s="22"/>
      <c r="D98" s="16"/>
      <c r="E98" s="17"/>
      <c r="F98" s="16"/>
    </row>
    <row r="99" spans="2:6" x14ac:dyDescent="0.2">
      <c r="C99" s="22"/>
      <c r="D99" s="16"/>
      <c r="E99" s="17"/>
      <c r="F99" s="16"/>
    </row>
    <row r="100" spans="2:6" x14ac:dyDescent="0.2">
      <c r="C100" s="22"/>
      <c r="D100" s="16"/>
      <c r="E100" s="17"/>
      <c r="F100" s="16"/>
    </row>
    <row r="101" spans="2:6" x14ac:dyDescent="0.2">
      <c r="C101" s="22"/>
      <c r="D101" s="16"/>
      <c r="E101" s="17"/>
      <c r="F101" s="16"/>
    </row>
    <row r="102" spans="2:6" x14ac:dyDescent="0.2">
      <c r="C102" s="22"/>
      <c r="D102" s="16"/>
      <c r="E102" s="17"/>
      <c r="F102" s="16"/>
    </row>
    <row r="103" spans="2:6" x14ac:dyDescent="0.2">
      <c r="C103" s="22"/>
      <c r="D103" s="16"/>
      <c r="E103" s="17"/>
      <c r="F103" s="16"/>
    </row>
    <row r="104" spans="2:6" x14ac:dyDescent="0.2">
      <c r="C104" s="22"/>
      <c r="D104" s="16"/>
      <c r="E104" s="17"/>
      <c r="F104" s="16"/>
    </row>
    <row r="105" spans="2:6" x14ac:dyDescent="0.2">
      <c r="C105" s="22"/>
      <c r="D105" s="16"/>
      <c r="E105" s="17"/>
      <c r="F105" s="16"/>
    </row>
    <row r="106" spans="2:6" x14ac:dyDescent="0.2">
      <c r="C106" s="22"/>
      <c r="D106" s="16"/>
      <c r="E106" s="17"/>
      <c r="F106" s="16"/>
    </row>
    <row r="107" spans="2:6" x14ac:dyDescent="0.2">
      <c r="C107" s="120"/>
      <c r="D107" s="120"/>
      <c r="E107" s="120"/>
      <c r="F107" s="120"/>
    </row>
    <row r="108" spans="2:6" x14ac:dyDescent="0.2">
      <c r="C108" s="123"/>
      <c r="D108" s="123"/>
      <c r="E108" s="123"/>
      <c r="F108" s="123"/>
    </row>
    <row r="111" spans="2:6" x14ac:dyDescent="0.2">
      <c r="B111" s="3"/>
    </row>
    <row r="126" spans="5:5" x14ac:dyDescent="0.2">
      <c r="E126" s="27"/>
    </row>
  </sheetData>
  <mergeCells count="3">
    <mergeCell ref="A6:E6"/>
    <mergeCell ref="C107:F107"/>
    <mergeCell ref="C108:F108"/>
  </mergeCells>
  <printOptions horizontalCentered="1"/>
  <pageMargins left="0.7" right="0.7" top="0.75" bottom="0.75" header="0.3" footer="0.3"/>
  <pageSetup firstPageNumber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A039-E4D7-45AA-8BC5-26416CB7028A}">
  <sheetPr>
    <pageSetUpPr fitToPage="1"/>
  </sheetPr>
  <dimension ref="A5:I111"/>
  <sheetViews>
    <sheetView topLeftCell="A31" zoomScaleNormal="100" zoomScaleSheetLayoutView="100" workbookViewId="0">
      <selection activeCell="C49" sqref="C49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6.5703125" style="2" customWidth="1"/>
    <col min="6" max="6" width="2.42578125" style="2" customWidth="1"/>
    <col min="7" max="7" width="21.7109375" style="2" customWidth="1"/>
    <col min="8" max="8" width="2.5703125" style="2" customWidth="1"/>
    <col min="9" max="9" width="7" style="2" customWidth="1"/>
    <col min="10" max="16384" width="9.140625" style="2"/>
  </cols>
  <sheetData>
    <row r="5" spans="1:9" ht="14.45" customHeight="1" x14ac:dyDescent="0.2">
      <c r="C5" s="120"/>
      <c r="D5" s="120"/>
      <c r="E5" s="37"/>
    </row>
    <row r="6" spans="1:9" ht="14.45" customHeight="1" x14ac:dyDescent="0.2">
      <c r="A6" s="120" t="s">
        <v>66</v>
      </c>
      <c r="B6" s="120"/>
      <c r="C6" s="120"/>
      <c r="D6" s="120"/>
      <c r="E6" s="120"/>
      <c r="F6" s="120"/>
      <c r="G6" s="120"/>
      <c r="H6" s="120"/>
      <c r="I6" s="12"/>
    </row>
    <row r="7" spans="1:9" ht="14.45" customHeight="1" x14ac:dyDescent="0.2">
      <c r="A7" s="37"/>
      <c r="B7" s="37"/>
      <c r="C7" s="37"/>
      <c r="D7" s="37"/>
      <c r="E7" s="37"/>
      <c r="F7" s="37"/>
      <c r="G7" s="37"/>
      <c r="H7" s="37"/>
      <c r="I7" s="12"/>
    </row>
    <row r="8" spans="1:9" x14ac:dyDescent="0.2">
      <c r="C8" s="37"/>
      <c r="D8" s="37"/>
      <c r="E8" s="1"/>
      <c r="F8" s="37"/>
      <c r="G8" s="37"/>
      <c r="H8" s="37"/>
      <c r="I8" s="37"/>
    </row>
    <row r="9" spans="1:9" x14ac:dyDescent="0.2">
      <c r="C9" s="12"/>
      <c r="D9" s="12"/>
      <c r="F9" s="12"/>
      <c r="G9" s="1" t="s">
        <v>67</v>
      </c>
      <c r="H9" s="12"/>
      <c r="I9" s="13"/>
    </row>
    <row r="10" spans="1:9" x14ac:dyDescent="0.2">
      <c r="A10" s="1" t="s">
        <v>12</v>
      </c>
      <c r="C10" s="1"/>
      <c r="E10" s="1" t="s">
        <v>68</v>
      </c>
      <c r="F10" s="1"/>
      <c r="G10" s="1" t="s">
        <v>69</v>
      </c>
      <c r="H10" s="1"/>
      <c r="I10" s="1"/>
    </row>
    <row r="11" spans="1:9" x14ac:dyDescent="0.2">
      <c r="A11" s="9" t="s">
        <v>18</v>
      </c>
      <c r="C11" s="7" t="s">
        <v>19</v>
      </c>
      <c r="D11" s="1"/>
      <c r="E11" s="9" t="s">
        <v>70</v>
      </c>
      <c r="F11" s="1"/>
      <c r="G11" s="9" t="s">
        <v>71</v>
      </c>
      <c r="H11" s="1"/>
      <c r="I11" s="1"/>
    </row>
    <row r="12" spans="1:9" x14ac:dyDescent="0.2">
      <c r="E12" s="5" t="s">
        <v>23</v>
      </c>
      <c r="F12" s="1"/>
      <c r="G12" s="5" t="s">
        <v>24</v>
      </c>
      <c r="H12" s="1"/>
      <c r="I12" s="5"/>
    </row>
    <row r="13" spans="1:9" x14ac:dyDescent="0.2">
      <c r="E13" s="5"/>
      <c r="F13" s="1"/>
      <c r="G13" s="1"/>
      <c r="H13" s="1"/>
      <c r="I13" s="5"/>
    </row>
    <row r="14" spans="1:9" x14ac:dyDescent="0.2">
      <c r="C14" s="12" t="s">
        <v>29</v>
      </c>
      <c r="E14" s="5"/>
      <c r="F14" s="1"/>
      <c r="G14" s="1"/>
      <c r="H14" s="1"/>
      <c r="I14" s="5"/>
    </row>
    <row r="15" spans="1:9" x14ac:dyDescent="0.2">
      <c r="A15" s="1">
        <v>1</v>
      </c>
      <c r="C15" s="2" t="s">
        <v>30</v>
      </c>
      <c r="D15" s="14"/>
      <c r="E15" s="38">
        <v>3836305.907460629</v>
      </c>
      <c r="F15" s="14"/>
      <c r="G15" s="6">
        <v>8759.6227198055458</v>
      </c>
      <c r="H15" s="14"/>
      <c r="I15" s="39"/>
    </row>
    <row r="16" spans="1:9" x14ac:dyDescent="0.2">
      <c r="A16" s="1">
        <f>A15+1</f>
        <v>2</v>
      </c>
      <c r="C16" s="2" t="s">
        <v>31</v>
      </c>
      <c r="D16" s="14"/>
      <c r="E16" s="38">
        <v>85108.182455451926</v>
      </c>
      <c r="F16" s="14"/>
      <c r="G16" s="6">
        <v>194.33162700302296</v>
      </c>
      <c r="H16" s="14"/>
      <c r="I16" s="14"/>
    </row>
    <row r="17" spans="1:9" x14ac:dyDescent="0.2">
      <c r="A17" s="1">
        <f t="shared" ref="A17:A29" si="0">A16+1</f>
        <v>3</v>
      </c>
      <c r="C17" s="2" t="s">
        <v>32</v>
      </c>
      <c r="D17" s="14"/>
      <c r="E17" s="38">
        <v>765</v>
      </c>
      <c r="F17" s="14"/>
      <c r="G17" s="6">
        <v>2005.9891354941831</v>
      </c>
      <c r="H17" s="14"/>
      <c r="I17" s="14"/>
    </row>
    <row r="18" spans="1:9" x14ac:dyDescent="0.2">
      <c r="A18" s="1">
        <f t="shared" si="0"/>
        <v>4</v>
      </c>
      <c r="C18" s="2" t="s">
        <v>33</v>
      </c>
      <c r="D18" s="14"/>
      <c r="E18" s="38">
        <v>80</v>
      </c>
      <c r="F18" s="14"/>
      <c r="G18" s="6">
        <v>209.77664162030672</v>
      </c>
      <c r="H18" s="14"/>
      <c r="I18" s="14"/>
    </row>
    <row r="19" spans="1:9" x14ac:dyDescent="0.2">
      <c r="A19" s="1">
        <f t="shared" si="0"/>
        <v>5</v>
      </c>
      <c r="C19" s="2" t="s">
        <v>34</v>
      </c>
      <c r="E19" s="38">
        <v>0</v>
      </c>
      <c r="F19" s="14"/>
      <c r="G19" s="6">
        <v>0</v>
      </c>
      <c r="H19" s="14"/>
      <c r="I19" s="14"/>
    </row>
    <row r="20" spans="1:9" x14ac:dyDescent="0.2">
      <c r="A20" s="1">
        <f t="shared" si="0"/>
        <v>6</v>
      </c>
      <c r="C20" s="2" t="s">
        <v>35</v>
      </c>
      <c r="E20" s="38">
        <v>49</v>
      </c>
      <c r="G20" s="6">
        <v>128.48819299243786</v>
      </c>
      <c r="I20" s="30"/>
    </row>
    <row r="21" spans="1:9" x14ac:dyDescent="0.2">
      <c r="A21" s="1">
        <f t="shared" si="0"/>
        <v>7</v>
      </c>
      <c r="C21" s="2" t="s">
        <v>36</v>
      </c>
      <c r="E21" s="38">
        <v>0</v>
      </c>
      <c r="G21" s="6">
        <v>0</v>
      </c>
    </row>
    <row r="22" spans="1:9" x14ac:dyDescent="0.2">
      <c r="A22" s="1">
        <f t="shared" si="0"/>
        <v>8</v>
      </c>
      <c r="C22" s="2" t="s">
        <v>37</v>
      </c>
      <c r="E22" s="38">
        <v>14</v>
      </c>
      <c r="G22" s="6">
        <v>36.710912283553675</v>
      </c>
    </row>
    <row r="23" spans="1:9" x14ac:dyDescent="0.2">
      <c r="A23" s="1">
        <f t="shared" si="0"/>
        <v>9</v>
      </c>
      <c r="C23" s="2" t="s">
        <v>38</v>
      </c>
      <c r="E23" s="38">
        <v>0</v>
      </c>
      <c r="G23" s="6">
        <v>0</v>
      </c>
    </row>
    <row r="24" spans="1:9" x14ac:dyDescent="0.2">
      <c r="A24" s="1">
        <f t="shared" si="0"/>
        <v>10</v>
      </c>
      <c r="C24" s="2" t="s">
        <v>39</v>
      </c>
      <c r="E24" s="40">
        <v>52</v>
      </c>
      <c r="G24" s="6">
        <v>136.35481705319938</v>
      </c>
    </row>
    <row r="25" spans="1:9" x14ac:dyDescent="0.2">
      <c r="A25" s="1">
        <f t="shared" si="0"/>
        <v>11</v>
      </c>
      <c r="C25" s="2" t="s">
        <v>41</v>
      </c>
      <c r="E25" s="3">
        <v>41</v>
      </c>
      <c r="G25" s="6">
        <v>107.5105288304072</v>
      </c>
    </row>
    <row r="26" spans="1:9" x14ac:dyDescent="0.2">
      <c r="A26" s="1">
        <f t="shared" si="0"/>
        <v>12</v>
      </c>
      <c r="C26" s="2" t="s">
        <v>42</v>
      </c>
      <c r="E26" s="3">
        <v>0</v>
      </c>
      <c r="G26" s="6">
        <v>0</v>
      </c>
    </row>
    <row r="27" spans="1:9" x14ac:dyDescent="0.2">
      <c r="A27" s="1">
        <f t="shared" si="0"/>
        <v>13</v>
      </c>
      <c r="C27" s="2" t="s">
        <v>46</v>
      </c>
      <c r="E27" s="3">
        <v>5</v>
      </c>
      <c r="G27" s="6">
        <v>13.11104010126917</v>
      </c>
    </row>
    <row r="28" spans="1:9" x14ac:dyDescent="0.2">
      <c r="A28" s="1">
        <f t="shared" si="0"/>
        <v>14</v>
      </c>
      <c r="C28" s="2" t="s">
        <v>47</v>
      </c>
      <c r="E28" s="3">
        <v>1</v>
      </c>
      <c r="G28" s="6">
        <v>2.6222080202538338</v>
      </c>
    </row>
    <row r="29" spans="1:9" x14ac:dyDescent="0.2">
      <c r="A29" s="1">
        <f t="shared" si="0"/>
        <v>15</v>
      </c>
      <c r="C29" s="8" t="s">
        <v>43</v>
      </c>
      <c r="E29" s="41">
        <f>SUM(E15:E28)</f>
        <v>3922421.0899160812</v>
      </c>
      <c r="G29" s="41">
        <f>SUM(G15:G28)</f>
        <v>11594.517823204178</v>
      </c>
    </row>
    <row r="30" spans="1:9" x14ac:dyDescent="0.2">
      <c r="E30" s="3"/>
    </row>
    <row r="31" spans="1:9" x14ac:dyDescent="0.2">
      <c r="C31" s="12" t="s">
        <v>72</v>
      </c>
      <c r="E31" s="3"/>
    </row>
    <row r="32" spans="1:9" x14ac:dyDescent="0.2">
      <c r="A32" s="1">
        <f>A29+1</f>
        <v>16</v>
      </c>
      <c r="C32" s="2" t="s">
        <v>45</v>
      </c>
      <c r="E32" s="3">
        <v>0</v>
      </c>
      <c r="G32" s="14">
        <v>0</v>
      </c>
    </row>
    <row r="33" spans="1:9" x14ac:dyDescent="0.2">
      <c r="A33" s="1">
        <f>A32+1</f>
        <v>17</v>
      </c>
      <c r="C33" s="2" t="s">
        <v>73</v>
      </c>
      <c r="E33" s="3">
        <v>0</v>
      </c>
      <c r="G33" s="6">
        <v>21.017310653740001</v>
      </c>
      <c r="H33" s="42" t="s">
        <v>40</v>
      </c>
    </row>
    <row r="34" spans="1:9" x14ac:dyDescent="0.2">
      <c r="A34" s="1">
        <f t="shared" ref="A34:A36" si="1">A33+1</f>
        <v>18</v>
      </c>
      <c r="C34" s="2" t="s">
        <v>74</v>
      </c>
      <c r="E34" s="3">
        <v>0</v>
      </c>
      <c r="G34" s="6">
        <v>0</v>
      </c>
    </row>
    <row r="35" spans="1:9" x14ac:dyDescent="0.2">
      <c r="A35" s="1">
        <f t="shared" si="1"/>
        <v>19</v>
      </c>
      <c r="C35" s="2" t="s">
        <v>75</v>
      </c>
      <c r="E35" s="3">
        <v>0</v>
      </c>
      <c r="G35" s="6">
        <v>0</v>
      </c>
    </row>
    <row r="36" spans="1:9" x14ac:dyDescent="0.2">
      <c r="A36" s="1">
        <f t="shared" si="1"/>
        <v>20</v>
      </c>
      <c r="C36" s="2" t="s">
        <v>76</v>
      </c>
      <c r="E36" s="3">
        <v>0</v>
      </c>
      <c r="G36" s="6">
        <v>0</v>
      </c>
    </row>
    <row r="37" spans="1:9" x14ac:dyDescent="0.2">
      <c r="A37" s="1">
        <f>A36+1</f>
        <v>21</v>
      </c>
      <c r="C37" s="8" t="s">
        <v>77</v>
      </c>
      <c r="E37" s="31">
        <f>SUM(E32:E36)</f>
        <v>0</v>
      </c>
      <c r="G37" s="31">
        <f>SUM(G32:G36)</f>
        <v>21.017310653740001</v>
      </c>
    </row>
    <row r="39" spans="1:9" ht="13.5" thickBot="1" x14ac:dyDescent="0.25">
      <c r="A39" s="1">
        <f>A37+1</f>
        <v>22</v>
      </c>
      <c r="C39" s="2" t="s">
        <v>78</v>
      </c>
      <c r="E39" s="43">
        <f>E29+E37</f>
        <v>3922421.0899160812</v>
      </c>
      <c r="F39" s="17"/>
      <c r="G39" s="43">
        <f>G29+G37</f>
        <v>11615.535133857918</v>
      </c>
      <c r="H39" s="42"/>
      <c r="I39" s="17"/>
    </row>
    <row r="40" spans="1:9" ht="13.5" thickTop="1" x14ac:dyDescent="0.2">
      <c r="C40" s="1"/>
      <c r="D40" s="17"/>
      <c r="E40" s="17"/>
      <c r="F40" s="17"/>
      <c r="G40" s="17"/>
      <c r="H40" s="17"/>
      <c r="I40" s="17"/>
    </row>
    <row r="41" spans="1:9" x14ac:dyDescent="0.2">
      <c r="A41" s="12" t="s">
        <v>50</v>
      </c>
      <c r="C41" s="19"/>
      <c r="D41" s="17"/>
      <c r="F41" s="17"/>
      <c r="G41" s="17"/>
      <c r="H41" s="17"/>
      <c r="I41" s="17"/>
    </row>
    <row r="42" spans="1:9" x14ac:dyDescent="0.2">
      <c r="A42" s="33" t="s">
        <v>51</v>
      </c>
      <c r="C42" s="2" t="s">
        <v>79</v>
      </c>
      <c r="D42" s="16"/>
      <c r="F42" s="16"/>
      <c r="G42" s="16"/>
      <c r="H42" s="16"/>
      <c r="I42" s="16"/>
    </row>
    <row r="43" spans="1:9" x14ac:dyDescent="0.2">
      <c r="A43" s="33"/>
      <c r="C43" s="2" t="s">
        <v>80</v>
      </c>
      <c r="D43" s="16"/>
      <c r="F43" s="16"/>
      <c r="G43" s="16"/>
      <c r="H43" s="16"/>
      <c r="I43" s="16"/>
    </row>
    <row r="44" spans="1:9" x14ac:dyDescent="0.2">
      <c r="A44" s="33" t="s">
        <v>53</v>
      </c>
      <c r="C44" s="2" t="s">
        <v>81</v>
      </c>
      <c r="D44" s="16"/>
      <c r="F44" s="16"/>
      <c r="G44" s="16"/>
      <c r="H44" s="16"/>
      <c r="I44" s="16"/>
    </row>
    <row r="45" spans="1:9" x14ac:dyDescent="0.2">
      <c r="A45" s="33"/>
      <c r="C45" s="2" t="s">
        <v>82</v>
      </c>
      <c r="D45" s="16"/>
      <c r="F45" s="16"/>
      <c r="G45" s="16"/>
      <c r="H45" s="16"/>
      <c r="I45" s="16"/>
    </row>
    <row r="46" spans="1:9" x14ac:dyDescent="0.2">
      <c r="A46" s="10" t="s">
        <v>55</v>
      </c>
      <c r="C46" s="2" t="s">
        <v>83</v>
      </c>
      <c r="D46" s="16"/>
      <c r="F46" s="16"/>
      <c r="G46" s="16"/>
      <c r="H46" s="16"/>
      <c r="I46" s="16"/>
    </row>
    <row r="47" spans="1:9" x14ac:dyDescent="0.2">
      <c r="A47" s="10"/>
      <c r="C47" s="2" t="s">
        <v>84</v>
      </c>
      <c r="D47" s="16"/>
      <c r="F47" s="16"/>
      <c r="G47" s="16"/>
      <c r="H47" s="16"/>
      <c r="I47" s="16"/>
    </row>
    <row r="48" spans="1:9" x14ac:dyDescent="0.2">
      <c r="A48" s="10" t="s">
        <v>40</v>
      </c>
      <c r="C48" s="2" t="s">
        <v>85</v>
      </c>
      <c r="D48" s="16"/>
      <c r="F48" s="16"/>
      <c r="G48" s="16"/>
      <c r="H48" s="17"/>
      <c r="I48" s="17"/>
    </row>
    <row r="49" spans="3:9" x14ac:dyDescent="0.2">
      <c r="C49" s="19"/>
      <c r="D49" s="17"/>
      <c r="E49" s="17"/>
      <c r="F49" s="17"/>
      <c r="G49" s="17"/>
      <c r="H49" s="17"/>
      <c r="I49" s="17"/>
    </row>
    <row r="50" spans="3:9" x14ac:dyDescent="0.2">
      <c r="C50" s="19"/>
      <c r="D50" s="17"/>
      <c r="E50" s="17"/>
      <c r="F50" s="17"/>
      <c r="G50" s="17"/>
      <c r="H50" s="17"/>
      <c r="I50" s="17"/>
    </row>
    <row r="51" spans="3:9" x14ac:dyDescent="0.2">
      <c r="C51" s="21"/>
      <c r="D51" s="17"/>
      <c r="E51" s="17"/>
      <c r="F51" s="17"/>
      <c r="G51" s="17"/>
      <c r="H51" s="17"/>
      <c r="I51" s="17"/>
    </row>
    <row r="52" spans="3:9" x14ac:dyDescent="0.2">
      <c r="C52" s="19"/>
      <c r="D52" s="17"/>
      <c r="E52" s="17"/>
      <c r="F52" s="17"/>
      <c r="G52" s="17"/>
      <c r="H52" s="17"/>
      <c r="I52" s="17"/>
    </row>
    <row r="53" spans="3:9" x14ac:dyDescent="0.2">
      <c r="C53" s="19"/>
      <c r="D53" s="17"/>
      <c r="E53" s="17"/>
      <c r="F53" s="17"/>
      <c r="G53" s="17"/>
      <c r="H53" s="17"/>
      <c r="I53" s="17"/>
    </row>
    <row r="54" spans="3:9" x14ac:dyDescent="0.2">
      <c r="C54" s="19"/>
      <c r="D54" s="17"/>
      <c r="E54" s="17"/>
      <c r="F54" s="17"/>
      <c r="G54" s="17"/>
      <c r="H54" s="17"/>
      <c r="I54" s="17"/>
    </row>
    <row r="55" spans="3:9" x14ac:dyDescent="0.2">
      <c r="C55" s="19"/>
      <c r="D55" s="17"/>
      <c r="E55" s="17"/>
      <c r="F55" s="17"/>
      <c r="G55" s="17"/>
      <c r="H55" s="17"/>
      <c r="I55" s="17"/>
    </row>
    <row r="56" spans="3:9" x14ac:dyDescent="0.2">
      <c r="C56" s="19"/>
      <c r="D56" s="17"/>
      <c r="E56" s="17"/>
      <c r="F56" s="17"/>
      <c r="G56" s="17"/>
      <c r="H56" s="17"/>
      <c r="I56" s="17"/>
    </row>
    <row r="57" spans="3:9" x14ac:dyDescent="0.2">
      <c r="C57" s="19"/>
      <c r="D57" s="17"/>
      <c r="E57" s="17"/>
      <c r="F57" s="17"/>
      <c r="G57" s="17"/>
      <c r="H57" s="17"/>
      <c r="I57" s="17"/>
    </row>
    <row r="58" spans="3:9" x14ac:dyDescent="0.2">
      <c r="C58" s="19"/>
      <c r="D58" s="17"/>
      <c r="E58" s="17"/>
      <c r="F58" s="17"/>
      <c r="G58" s="17"/>
      <c r="H58" s="17"/>
      <c r="I58" s="17"/>
    </row>
    <row r="59" spans="3:9" x14ac:dyDescent="0.2">
      <c r="C59" s="19"/>
      <c r="D59" s="17"/>
      <c r="E59" s="17"/>
      <c r="F59" s="17"/>
      <c r="G59" s="17"/>
      <c r="H59" s="17"/>
      <c r="I59" s="17"/>
    </row>
    <row r="60" spans="3:9" x14ac:dyDescent="0.2">
      <c r="C60" s="21"/>
      <c r="D60" s="17"/>
      <c r="E60" s="17"/>
      <c r="F60" s="17"/>
      <c r="G60" s="17"/>
      <c r="H60" s="17"/>
      <c r="I60" s="17"/>
    </row>
    <row r="61" spans="3:9" x14ac:dyDescent="0.2">
      <c r="C61" s="21"/>
      <c r="D61" s="17"/>
      <c r="E61" s="17"/>
      <c r="F61" s="17"/>
      <c r="G61" s="17"/>
      <c r="H61" s="17"/>
      <c r="I61" s="17"/>
    </row>
    <row r="62" spans="3:9" x14ac:dyDescent="0.2">
      <c r="C62" s="19"/>
      <c r="D62" s="17"/>
      <c r="E62" s="17"/>
      <c r="F62" s="17"/>
      <c r="G62" s="17"/>
      <c r="H62" s="17"/>
      <c r="I62" s="17"/>
    </row>
    <row r="63" spans="3:9" x14ac:dyDescent="0.2">
      <c r="C63" s="21"/>
      <c r="D63" s="17"/>
      <c r="E63" s="17"/>
      <c r="F63" s="17"/>
      <c r="G63" s="17"/>
      <c r="H63" s="17"/>
      <c r="I63" s="17"/>
    </row>
    <row r="64" spans="3:9" x14ac:dyDescent="0.2">
      <c r="C64" s="19"/>
      <c r="D64" s="17"/>
      <c r="E64" s="17"/>
      <c r="F64" s="17"/>
      <c r="G64" s="17"/>
      <c r="H64" s="17"/>
      <c r="I64" s="17"/>
    </row>
    <row r="65" spans="3:9" x14ac:dyDescent="0.2">
      <c r="C65" s="19"/>
      <c r="D65" s="17"/>
      <c r="E65" s="17"/>
      <c r="F65" s="17"/>
      <c r="G65" s="17"/>
      <c r="H65" s="17"/>
      <c r="I65" s="17"/>
    </row>
    <row r="66" spans="3:9" x14ac:dyDescent="0.2">
      <c r="C66" s="19"/>
      <c r="D66" s="17"/>
      <c r="E66" s="17"/>
      <c r="F66" s="17"/>
      <c r="G66" s="17"/>
      <c r="H66" s="17"/>
      <c r="I66" s="17"/>
    </row>
    <row r="67" spans="3:9" x14ac:dyDescent="0.2">
      <c r="C67" s="19"/>
      <c r="D67" s="17"/>
      <c r="E67" s="17"/>
      <c r="F67" s="17"/>
      <c r="G67" s="17"/>
      <c r="H67" s="17"/>
      <c r="I67" s="17"/>
    </row>
    <row r="68" spans="3:9" x14ac:dyDescent="0.2">
      <c r="C68" s="19"/>
      <c r="D68" s="17"/>
      <c r="E68" s="17"/>
      <c r="F68" s="17"/>
      <c r="G68" s="17"/>
      <c r="H68" s="17"/>
      <c r="I68" s="17"/>
    </row>
    <row r="69" spans="3:9" x14ac:dyDescent="0.2">
      <c r="C69" s="19"/>
      <c r="D69" s="17"/>
      <c r="E69" s="17"/>
      <c r="F69" s="17"/>
      <c r="G69" s="17"/>
      <c r="H69" s="17"/>
      <c r="I69" s="17"/>
    </row>
    <row r="70" spans="3:9" x14ac:dyDescent="0.2">
      <c r="C70" s="19"/>
      <c r="D70" s="17"/>
      <c r="E70" s="17"/>
      <c r="F70" s="17"/>
      <c r="G70" s="17"/>
      <c r="H70" s="17"/>
      <c r="I70" s="17"/>
    </row>
    <row r="71" spans="3:9" x14ac:dyDescent="0.2">
      <c r="C71" s="19"/>
      <c r="D71" s="17"/>
      <c r="E71" s="17"/>
      <c r="F71" s="17"/>
      <c r="G71" s="17"/>
      <c r="H71" s="17"/>
      <c r="I71" s="17"/>
    </row>
    <row r="72" spans="3:9" x14ac:dyDescent="0.2">
      <c r="C72" s="19"/>
      <c r="D72" s="17"/>
      <c r="E72" s="17"/>
      <c r="F72" s="17"/>
      <c r="G72" s="17"/>
      <c r="H72" s="17"/>
      <c r="I72" s="17"/>
    </row>
    <row r="73" spans="3:9" x14ac:dyDescent="0.2">
      <c r="C73" s="19"/>
      <c r="D73" s="17"/>
      <c r="E73" s="17"/>
      <c r="F73" s="17"/>
      <c r="G73" s="17"/>
      <c r="H73" s="17"/>
      <c r="I73" s="17"/>
    </row>
    <row r="74" spans="3:9" x14ac:dyDescent="0.2">
      <c r="C74" s="19"/>
      <c r="D74" s="17"/>
      <c r="E74" s="17"/>
      <c r="F74" s="17"/>
      <c r="G74" s="17"/>
      <c r="H74" s="17"/>
      <c r="I74" s="17"/>
    </row>
    <row r="75" spans="3:9" x14ac:dyDescent="0.2">
      <c r="C75" s="19"/>
      <c r="D75" s="17"/>
      <c r="E75" s="17"/>
      <c r="F75" s="17"/>
      <c r="G75" s="17"/>
      <c r="H75" s="17"/>
      <c r="I75" s="17"/>
    </row>
    <row r="76" spans="3:9" x14ac:dyDescent="0.2">
      <c r="C76" s="22"/>
      <c r="D76" s="17"/>
      <c r="E76" s="17"/>
      <c r="F76" s="17"/>
      <c r="G76" s="17"/>
      <c r="H76" s="17"/>
      <c r="I76" s="17"/>
    </row>
    <row r="77" spans="3:9" x14ac:dyDescent="0.2">
      <c r="C77" s="22"/>
      <c r="D77" s="17"/>
      <c r="E77" s="17"/>
      <c r="F77" s="17"/>
      <c r="G77" s="17"/>
      <c r="H77" s="17"/>
      <c r="I77" s="17"/>
    </row>
    <row r="78" spans="3:9" x14ac:dyDescent="0.2">
      <c r="C78" s="22"/>
      <c r="D78" s="17"/>
      <c r="E78" s="17"/>
      <c r="F78" s="17"/>
      <c r="G78" s="17"/>
      <c r="H78" s="17"/>
      <c r="I78" s="17"/>
    </row>
    <row r="79" spans="3:9" x14ac:dyDescent="0.2">
      <c r="C79" s="22"/>
      <c r="D79" s="17"/>
      <c r="E79" s="17"/>
      <c r="F79" s="17"/>
      <c r="G79" s="17"/>
      <c r="H79" s="17"/>
      <c r="I79" s="17"/>
    </row>
    <row r="80" spans="3:9" x14ac:dyDescent="0.2">
      <c r="C80" s="37"/>
      <c r="D80" s="37"/>
      <c r="E80" s="17"/>
      <c r="F80" s="17"/>
      <c r="G80" s="17"/>
      <c r="H80" s="17"/>
      <c r="I80" s="17"/>
    </row>
    <row r="81" spans="2:9" x14ac:dyDescent="0.2">
      <c r="C81" s="26"/>
      <c r="D81" s="26"/>
      <c r="E81" s="17"/>
      <c r="F81" s="17"/>
      <c r="G81" s="17"/>
      <c r="H81" s="17"/>
      <c r="I81" s="17"/>
    </row>
    <row r="82" spans="2:9" x14ac:dyDescent="0.2">
      <c r="E82" s="17"/>
      <c r="F82" s="17"/>
      <c r="G82" s="17"/>
      <c r="H82" s="17"/>
      <c r="I82" s="17"/>
    </row>
    <row r="83" spans="2:9" x14ac:dyDescent="0.2">
      <c r="E83" s="17"/>
      <c r="F83" s="17"/>
      <c r="G83" s="17"/>
      <c r="H83" s="17"/>
      <c r="I83" s="17"/>
    </row>
    <row r="84" spans="2:9" x14ac:dyDescent="0.2">
      <c r="E84" s="17"/>
      <c r="F84" s="17"/>
      <c r="G84" s="17"/>
      <c r="H84" s="17"/>
      <c r="I84" s="17"/>
    </row>
    <row r="85" spans="2:9" x14ac:dyDescent="0.2">
      <c r="E85" s="17"/>
      <c r="F85" s="17"/>
      <c r="G85" s="17"/>
      <c r="H85" s="17"/>
      <c r="I85" s="17"/>
    </row>
    <row r="86" spans="2:9" x14ac:dyDescent="0.2">
      <c r="E86" s="17"/>
      <c r="F86" s="17"/>
      <c r="G86" s="17"/>
      <c r="H86" s="17"/>
      <c r="I86" s="17"/>
    </row>
    <row r="87" spans="2:9" x14ac:dyDescent="0.2">
      <c r="E87" s="17"/>
      <c r="F87" s="17"/>
      <c r="G87" s="17"/>
      <c r="H87" s="17"/>
      <c r="I87" s="17"/>
    </row>
    <row r="88" spans="2:9" x14ac:dyDescent="0.2">
      <c r="E88" s="17"/>
      <c r="F88" s="17"/>
      <c r="G88" s="17"/>
      <c r="H88" s="17"/>
      <c r="I88" s="17"/>
    </row>
    <row r="89" spans="2:9" x14ac:dyDescent="0.2">
      <c r="E89" s="17"/>
      <c r="F89" s="17"/>
      <c r="G89" s="17"/>
      <c r="H89" s="17"/>
      <c r="I89" s="17"/>
    </row>
    <row r="90" spans="2:9" x14ac:dyDescent="0.2">
      <c r="E90" s="17"/>
      <c r="F90" s="17"/>
      <c r="G90" s="17"/>
      <c r="H90" s="17"/>
      <c r="I90" s="17"/>
    </row>
    <row r="91" spans="2:9" x14ac:dyDescent="0.2">
      <c r="E91" s="17"/>
      <c r="F91" s="17"/>
      <c r="G91" s="17"/>
      <c r="H91" s="17"/>
      <c r="I91" s="17"/>
    </row>
    <row r="92" spans="2:9" x14ac:dyDescent="0.2">
      <c r="E92" s="37"/>
      <c r="F92" s="37"/>
      <c r="G92" s="37"/>
      <c r="H92" s="37"/>
      <c r="I92" s="37"/>
    </row>
    <row r="93" spans="2:9" x14ac:dyDescent="0.2">
      <c r="E93" s="26"/>
      <c r="F93" s="26"/>
      <c r="G93" s="26"/>
      <c r="H93" s="26"/>
      <c r="I93" s="26"/>
    </row>
    <row r="96" spans="2:9" x14ac:dyDescent="0.2">
      <c r="B96" s="3"/>
    </row>
    <row r="111" spans="9:9" x14ac:dyDescent="0.2">
      <c r="I111" s="3"/>
    </row>
  </sheetData>
  <mergeCells count="2">
    <mergeCell ref="C5:D5"/>
    <mergeCell ref="A6:H6"/>
  </mergeCells>
  <pageMargins left="0.7" right="0.7" top="0.75" bottom="0.75" header="0.3" footer="0.3"/>
  <pageSetup firstPageNumber="4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7F8B3-45B6-47D7-862C-096D092C3729}">
  <sheetPr>
    <pageSetUpPr fitToPage="1"/>
  </sheetPr>
  <dimension ref="A1:N108"/>
  <sheetViews>
    <sheetView topLeftCell="A32" zoomScaleNormal="100" zoomScaleSheetLayoutView="100" workbookViewId="0">
      <selection activeCell="I58" sqref="I58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9.85546875" style="2" customWidth="1"/>
    <col min="4" max="4" width="1.7109375" style="2" customWidth="1"/>
    <col min="5" max="5" width="14.85546875" style="2" customWidth="1"/>
    <col min="6" max="6" width="1.85546875" style="2" customWidth="1"/>
    <col min="7" max="7" width="16.85546875" style="2" customWidth="1"/>
    <col min="8" max="8" width="1.85546875" style="2" customWidth="1"/>
    <col min="9" max="9" width="16.85546875" style="2" customWidth="1"/>
    <col min="10" max="10" width="1.85546875" style="2" customWidth="1"/>
    <col min="11" max="11" width="16.85546875" style="2" customWidth="1"/>
    <col min="12" max="12" width="1.85546875" style="2" customWidth="1"/>
    <col min="13" max="13" width="16.5703125" style="2" customWidth="1"/>
    <col min="14" max="14" width="2.7109375" style="2" customWidth="1"/>
    <col min="15" max="16384" width="9.140625" style="2"/>
  </cols>
  <sheetData>
    <row r="1" spans="1:14" x14ac:dyDescent="0.2">
      <c r="M1" s="11"/>
    </row>
    <row r="2" spans="1:14" x14ac:dyDescent="0.2">
      <c r="M2" s="11"/>
    </row>
    <row r="3" spans="1:14" x14ac:dyDescent="0.2">
      <c r="M3" s="11"/>
    </row>
    <row r="4" spans="1:14" x14ac:dyDescent="0.2">
      <c r="M4" s="11"/>
    </row>
    <row r="5" spans="1:14" x14ac:dyDescent="0.2">
      <c r="M5" s="11"/>
    </row>
    <row r="6" spans="1:14" x14ac:dyDescent="0.2">
      <c r="A6" s="120" t="s">
        <v>373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1:14" x14ac:dyDescent="0.2">
      <c r="A7" s="120" t="s">
        <v>374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"/>
    </row>
    <row r="8" spans="1:14" x14ac:dyDescent="0.2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10" spans="1:14" ht="12.7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 t="s">
        <v>372</v>
      </c>
    </row>
    <row r="11" spans="1:14" ht="12.75" customHeight="1" x14ac:dyDescent="0.2">
      <c r="C11" s="1"/>
      <c r="D11" s="1"/>
      <c r="E11" s="1" t="s">
        <v>306</v>
      </c>
      <c r="F11" s="1"/>
      <c r="H11" s="1"/>
      <c r="I11" s="1" t="s">
        <v>95</v>
      </c>
      <c r="J11" s="1"/>
      <c r="K11" s="1"/>
      <c r="L11" s="1"/>
      <c r="M11" s="1" t="s">
        <v>98</v>
      </c>
    </row>
    <row r="12" spans="1:14" ht="12.75" customHeight="1" x14ac:dyDescent="0.2">
      <c r="C12" s="1"/>
      <c r="D12" s="1"/>
      <c r="E12" s="1" t="s">
        <v>89</v>
      </c>
      <c r="F12" s="1"/>
      <c r="G12" s="1"/>
      <c r="H12" s="1"/>
      <c r="I12" s="1" t="s">
        <v>89</v>
      </c>
      <c r="J12" s="1"/>
      <c r="K12" s="1"/>
      <c r="L12" s="1"/>
      <c r="M12" s="13" t="s">
        <v>158</v>
      </c>
      <c r="N12" s="1"/>
    </row>
    <row r="13" spans="1:14" ht="12.75" customHeight="1" x14ac:dyDescent="0.2">
      <c r="C13" s="12"/>
      <c r="D13" s="12"/>
      <c r="E13" s="1" t="s">
        <v>192</v>
      </c>
      <c r="F13" s="1"/>
      <c r="G13" s="1" t="s">
        <v>93</v>
      </c>
      <c r="H13" s="1"/>
      <c r="I13" s="1" t="s">
        <v>192</v>
      </c>
      <c r="J13" s="1"/>
      <c r="K13" s="1" t="s">
        <v>95</v>
      </c>
      <c r="L13" s="1"/>
      <c r="M13" s="1" t="s">
        <v>10</v>
      </c>
      <c r="N13" s="12"/>
    </row>
    <row r="14" spans="1:14" ht="12.75" customHeight="1" x14ac:dyDescent="0.2">
      <c r="A14" s="1" t="s">
        <v>12</v>
      </c>
      <c r="C14" s="1"/>
      <c r="E14" s="1" t="s">
        <v>266</v>
      </c>
      <c r="F14" s="1"/>
      <c r="G14" s="1" t="s">
        <v>195</v>
      </c>
      <c r="H14" s="1"/>
      <c r="I14" s="1" t="s">
        <v>266</v>
      </c>
      <c r="J14" s="1"/>
      <c r="K14" s="1" t="s">
        <v>195</v>
      </c>
      <c r="L14" s="1"/>
      <c r="M14" s="1" t="s">
        <v>199</v>
      </c>
      <c r="N14" s="56"/>
    </row>
    <row r="15" spans="1:14" ht="14.25" x14ac:dyDescent="0.2">
      <c r="A15" s="9" t="s">
        <v>18</v>
      </c>
      <c r="C15" s="7" t="s">
        <v>19</v>
      </c>
      <c r="E15" s="9" t="s">
        <v>196</v>
      </c>
      <c r="F15" s="1"/>
      <c r="G15" s="9" t="s">
        <v>308</v>
      </c>
      <c r="H15" s="1"/>
      <c r="I15" s="9" t="s">
        <v>196</v>
      </c>
      <c r="J15" s="1"/>
      <c r="K15" s="9" t="s">
        <v>309</v>
      </c>
      <c r="L15" s="1"/>
      <c r="M15" s="9" t="s">
        <v>196</v>
      </c>
      <c r="N15" s="1"/>
    </row>
    <row r="16" spans="1:14" x14ac:dyDescent="0.2">
      <c r="E16" s="1" t="s">
        <v>23</v>
      </c>
      <c r="F16" s="1"/>
      <c r="G16" s="1" t="s">
        <v>24</v>
      </c>
      <c r="H16" s="1"/>
      <c r="I16" s="1" t="s">
        <v>312</v>
      </c>
      <c r="J16" s="1"/>
      <c r="K16" s="1" t="s">
        <v>92</v>
      </c>
      <c r="L16" s="1"/>
      <c r="M16" s="5" t="s">
        <v>218</v>
      </c>
      <c r="N16" s="1"/>
    </row>
    <row r="17" spans="1:14" x14ac:dyDescent="0.2">
      <c r="E17" s="1"/>
      <c r="F17" s="1"/>
      <c r="G17" s="1"/>
      <c r="H17" s="1"/>
      <c r="I17" s="1"/>
      <c r="J17" s="1"/>
      <c r="K17" s="1"/>
      <c r="L17" s="1"/>
      <c r="M17" s="5"/>
      <c r="N17" s="1"/>
    </row>
    <row r="18" spans="1:14" x14ac:dyDescent="0.2">
      <c r="C18" s="12" t="s">
        <v>29</v>
      </c>
      <c r="D18" s="14"/>
      <c r="E18" s="38"/>
      <c r="F18" s="38"/>
      <c r="G18" s="38"/>
      <c r="H18" s="38"/>
      <c r="I18" s="38"/>
      <c r="J18" s="38"/>
      <c r="K18" s="38"/>
      <c r="L18" s="38"/>
      <c r="M18" s="6"/>
      <c r="N18" s="14"/>
    </row>
    <row r="19" spans="1:14" x14ac:dyDescent="0.2">
      <c r="A19" s="1">
        <v>1</v>
      </c>
      <c r="C19" s="2" t="s">
        <v>30</v>
      </c>
      <c r="D19" s="14"/>
      <c r="E19" s="38">
        <v>42285.555475942914</v>
      </c>
      <c r="F19" s="38"/>
      <c r="G19" s="38">
        <f>E19/$E$46*'Attachment 14 p.1'!$E$16</f>
        <v>941.20516563267768</v>
      </c>
      <c r="H19" s="38"/>
      <c r="I19" s="38">
        <v>20620.13502225672</v>
      </c>
      <c r="J19" s="38"/>
      <c r="K19" s="38">
        <f>I19/$I$46*'Attachment 14 p.1'!$E$18</f>
        <v>1606.6454058504185</v>
      </c>
      <c r="L19" s="38"/>
      <c r="M19" s="6">
        <f>G19+K19</f>
        <v>2547.8505714830962</v>
      </c>
      <c r="N19" s="15"/>
    </row>
    <row r="20" spans="1:14" x14ac:dyDescent="0.2">
      <c r="A20" s="1">
        <f>A19+1</f>
        <v>2</v>
      </c>
      <c r="C20" s="2" t="s">
        <v>31</v>
      </c>
      <c r="D20" s="14"/>
      <c r="E20" s="38">
        <v>33187.81547761539</v>
      </c>
      <c r="F20" s="38"/>
      <c r="G20" s="38">
        <f>E20/$E$46*'Attachment 14 p.1'!$E$16</f>
        <v>738.70481331070175</v>
      </c>
      <c r="H20" s="38"/>
      <c r="I20" s="38">
        <v>12582.658322721427</v>
      </c>
      <c r="J20" s="38"/>
      <c r="K20" s="38">
        <f>I20/$I$46*'Attachment 14 p.1'!$E$18</f>
        <v>980.39465627967729</v>
      </c>
      <c r="L20" s="38"/>
      <c r="M20" s="6">
        <f t="shared" ref="M20:M36" si="0">G20+K20</f>
        <v>1719.0994695903792</v>
      </c>
      <c r="N20" s="15"/>
    </row>
    <row r="21" spans="1:14" x14ac:dyDescent="0.2">
      <c r="A21" s="1">
        <f t="shared" ref="A21:A31" si="1">A20+1</f>
        <v>3</v>
      </c>
      <c r="C21" s="2" t="s">
        <v>32</v>
      </c>
      <c r="D21" s="14"/>
      <c r="E21" s="38">
        <v>5067.5990611205762</v>
      </c>
      <c r="F21" s="38"/>
      <c r="G21" s="38">
        <f>E21/$E$46*'Attachment 14 p.1'!$E$16</f>
        <v>112.79621043161043</v>
      </c>
      <c r="H21" s="38"/>
      <c r="I21" s="38">
        <v>3646.0096070945033</v>
      </c>
      <c r="J21" s="38"/>
      <c r="K21" s="38">
        <f>I21/$I$46*'Attachment 14 p.1'!$E$18</f>
        <v>284.08371616393885</v>
      </c>
      <c r="L21" s="38"/>
      <c r="M21" s="6">
        <f t="shared" si="0"/>
        <v>396.87992659554925</v>
      </c>
      <c r="N21" s="14"/>
    </row>
    <row r="22" spans="1:14" x14ac:dyDescent="0.2">
      <c r="A22" s="1">
        <f t="shared" si="1"/>
        <v>4</v>
      </c>
      <c r="C22" s="2" t="s">
        <v>33</v>
      </c>
      <c r="D22" s="14"/>
      <c r="E22" s="38">
        <f>0</f>
        <v>0</v>
      </c>
      <c r="F22" s="38"/>
      <c r="G22" s="38">
        <f>E22/$E$46*'Attachment 14 p.1'!$E$16</f>
        <v>0</v>
      </c>
      <c r="H22" s="38"/>
      <c r="I22" s="38">
        <v>5614.1069978822043</v>
      </c>
      <c r="J22" s="38"/>
      <c r="K22" s="38">
        <f>I22/$I$46*'Attachment 14 p.1'!$E$18</f>
        <v>437.43065728543274</v>
      </c>
      <c r="L22" s="38"/>
      <c r="M22" s="6">
        <f t="shared" si="0"/>
        <v>437.43065728543274</v>
      </c>
      <c r="N22" s="17"/>
    </row>
    <row r="23" spans="1:14" x14ac:dyDescent="0.2">
      <c r="A23" s="1">
        <f t="shared" si="1"/>
        <v>5</v>
      </c>
      <c r="C23" s="2" t="s">
        <v>34</v>
      </c>
      <c r="D23" s="14"/>
      <c r="E23" s="38">
        <f>0</f>
        <v>0</v>
      </c>
      <c r="F23" s="38"/>
      <c r="G23" s="38">
        <f>E23/$E$46*'Attachment 14 p.1'!$E$16</f>
        <v>0</v>
      </c>
      <c r="H23" s="38"/>
      <c r="I23" s="38">
        <f>0</f>
        <v>0</v>
      </c>
      <c r="J23" s="38"/>
      <c r="K23" s="38">
        <f>I23/$I$46*'Attachment 14 p.1'!$E$18</f>
        <v>0</v>
      </c>
      <c r="L23" s="38"/>
      <c r="M23" s="6">
        <f t="shared" si="0"/>
        <v>0</v>
      </c>
      <c r="N23" s="17"/>
    </row>
    <row r="24" spans="1:14" x14ac:dyDescent="0.2">
      <c r="A24" s="1">
        <f t="shared" si="1"/>
        <v>6</v>
      </c>
      <c r="C24" s="2" t="s">
        <v>35</v>
      </c>
      <c r="E24" s="38">
        <f>0</f>
        <v>0</v>
      </c>
      <c r="F24" s="38"/>
      <c r="G24" s="38">
        <f>E24/$E$46*'Attachment 14 p.1'!$E$16</f>
        <v>0</v>
      </c>
      <c r="H24" s="38"/>
      <c r="I24" s="38">
        <f>0</f>
        <v>0</v>
      </c>
      <c r="J24" s="38"/>
      <c r="K24" s="38">
        <f>I24/$I$46*'Attachment 14 p.1'!$E$18</f>
        <v>0</v>
      </c>
      <c r="L24" s="38"/>
      <c r="M24" s="6">
        <f t="shared" si="0"/>
        <v>0</v>
      </c>
      <c r="N24" s="16"/>
    </row>
    <row r="25" spans="1:14" x14ac:dyDescent="0.2">
      <c r="A25" s="1">
        <f t="shared" si="1"/>
        <v>7</v>
      </c>
      <c r="C25" s="2" t="s">
        <v>36</v>
      </c>
      <c r="E25" s="38">
        <f>0</f>
        <v>0</v>
      </c>
      <c r="F25" s="38"/>
      <c r="G25" s="38">
        <f>E25/$E$46*'Attachment 14 p.1'!$E$16</f>
        <v>0</v>
      </c>
      <c r="H25" s="38"/>
      <c r="I25" s="38">
        <f>0</f>
        <v>0</v>
      </c>
      <c r="J25" s="38"/>
      <c r="K25" s="38">
        <f>I25/$I$46*'Attachment 14 p.1'!$E$18</f>
        <v>0</v>
      </c>
      <c r="L25" s="38"/>
      <c r="M25" s="6">
        <f t="shared" si="0"/>
        <v>0</v>
      </c>
      <c r="N25" s="17"/>
    </row>
    <row r="26" spans="1:14" x14ac:dyDescent="0.2">
      <c r="A26" s="1">
        <f t="shared" si="1"/>
        <v>8</v>
      </c>
      <c r="C26" s="2" t="s">
        <v>37</v>
      </c>
      <c r="E26" s="38">
        <f>0</f>
        <v>0</v>
      </c>
      <c r="F26" s="38"/>
      <c r="G26" s="38">
        <f>E26/$E$46*'Attachment 14 p.1'!$E$16</f>
        <v>0</v>
      </c>
      <c r="H26" s="38"/>
      <c r="I26" s="38">
        <v>3480</v>
      </c>
      <c r="J26" s="38"/>
      <c r="K26" s="38">
        <f>I26/$I$46*'Attachment 14 p.1'!$E$18</f>
        <v>271.14885553972232</v>
      </c>
      <c r="L26" s="38"/>
      <c r="M26" s="6">
        <f t="shared" si="0"/>
        <v>271.14885553972232</v>
      </c>
      <c r="N26" s="17"/>
    </row>
    <row r="27" spans="1:14" x14ac:dyDescent="0.2">
      <c r="A27" s="1">
        <f t="shared" si="1"/>
        <v>9</v>
      </c>
      <c r="C27" s="2" t="s">
        <v>38</v>
      </c>
      <c r="E27" s="38">
        <f>0</f>
        <v>0</v>
      </c>
      <c r="F27" s="38"/>
      <c r="G27" s="38">
        <f>E27/$E$46*'Attachment 14 p.1'!$E$16</f>
        <v>0</v>
      </c>
      <c r="H27" s="38"/>
      <c r="I27" s="38">
        <f>0</f>
        <v>0</v>
      </c>
      <c r="J27" s="38"/>
      <c r="K27" s="38">
        <f>I27/$I$46*'Attachment 14 p.1'!$E$18</f>
        <v>0</v>
      </c>
      <c r="L27" s="38"/>
      <c r="M27" s="6">
        <f t="shared" si="0"/>
        <v>0</v>
      </c>
      <c r="N27" s="17"/>
    </row>
    <row r="28" spans="1:14" x14ac:dyDescent="0.2">
      <c r="A28" s="1">
        <f t="shared" si="1"/>
        <v>10</v>
      </c>
      <c r="C28" s="2" t="s">
        <v>39</v>
      </c>
      <c r="E28" s="38">
        <f>0</f>
        <v>0</v>
      </c>
      <c r="F28" s="38"/>
      <c r="G28" s="38">
        <f>E28/$E$46*'Attachment 14 p.1'!$E$16</f>
        <v>0</v>
      </c>
      <c r="H28" s="38"/>
      <c r="I28" s="38">
        <v>21.007835029782232</v>
      </c>
      <c r="J28" s="38"/>
      <c r="K28" s="38">
        <f>I28/$I$46*'Attachment 14 p.1'!$E$18</f>
        <v>1.6368535706013625</v>
      </c>
      <c r="L28" s="38"/>
      <c r="M28" s="6">
        <f t="shared" si="0"/>
        <v>1.6368535706013625</v>
      </c>
      <c r="N28" s="17"/>
    </row>
    <row r="29" spans="1:14" x14ac:dyDescent="0.2">
      <c r="A29" s="1">
        <f t="shared" si="1"/>
        <v>11</v>
      </c>
      <c r="C29" s="2" t="s">
        <v>41</v>
      </c>
      <c r="E29" s="38">
        <v>14.230023821023751</v>
      </c>
      <c r="F29" s="38"/>
      <c r="G29" s="38">
        <f>E29/$E$46*'Attachment 14 p.1'!$E$16</f>
        <v>0.31673633647885646</v>
      </c>
      <c r="H29" s="38"/>
      <c r="I29" s="38">
        <f>0</f>
        <v>0</v>
      </c>
      <c r="J29" s="38"/>
      <c r="K29" s="38">
        <f>I29/$I$46*'Attachment 14 p.1'!$E$18</f>
        <v>0</v>
      </c>
      <c r="L29" s="38"/>
      <c r="M29" s="6">
        <f t="shared" si="0"/>
        <v>0.31673633647885646</v>
      </c>
      <c r="N29" s="17"/>
    </row>
    <row r="30" spans="1:14" x14ac:dyDescent="0.2">
      <c r="A30" s="1">
        <f t="shared" si="1"/>
        <v>12</v>
      </c>
      <c r="C30" s="2" t="s">
        <v>42</v>
      </c>
      <c r="D30" s="17"/>
      <c r="E30" s="38">
        <f>0</f>
        <v>0</v>
      </c>
      <c r="F30" s="38"/>
      <c r="G30" s="38">
        <f>E30/$E$46*'Attachment 14 p.1'!$E$16</f>
        <v>0</v>
      </c>
      <c r="H30" s="38"/>
      <c r="I30" s="38">
        <f>0</f>
        <v>0</v>
      </c>
      <c r="J30" s="38"/>
      <c r="K30" s="38">
        <f>I30/$I$46*'Attachment 14 p.1'!$E$18</f>
        <v>0</v>
      </c>
      <c r="L30" s="38"/>
      <c r="M30" s="6">
        <f t="shared" si="0"/>
        <v>0</v>
      </c>
      <c r="N30" s="17"/>
    </row>
    <row r="31" spans="1:14" x14ac:dyDescent="0.2">
      <c r="A31" s="1">
        <f t="shared" si="1"/>
        <v>13</v>
      </c>
      <c r="C31" s="8" t="s">
        <v>43</v>
      </c>
      <c r="D31" s="17"/>
      <c r="E31" s="18">
        <f>SUM(E19:E30)</f>
        <v>80555.200038499912</v>
      </c>
      <c r="F31" s="38"/>
      <c r="G31" s="18">
        <f>SUM(G19:G30)</f>
        <v>1793.0229257114688</v>
      </c>
      <c r="H31" s="38"/>
      <c r="I31" s="18">
        <f>SUM(I19:I30)</f>
        <v>45963.917784984638</v>
      </c>
      <c r="J31" s="38"/>
      <c r="K31" s="18">
        <f>SUM(K19:K30)</f>
        <v>3581.340144689791</v>
      </c>
      <c r="L31" s="38"/>
      <c r="M31" s="18">
        <f>SUM(M19:M30)</f>
        <v>5374.3630704012612</v>
      </c>
      <c r="N31" s="17"/>
    </row>
    <row r="32" spans="1:14" x14ac:dyDescent="0.2">
      <c r="D32" s="17"/>
      <c r="E32" s="38"/>
      <c r="F32" s="38"/>
      <c r="G32" s="38"/>
      <c r="H32" s="38"/>
      <c r="I32" s="38"/>
      <c r="J32" s="38"/>
      <c r="K32" s="38"/>
      <c r="L32" s="38"/>
      <c r="M32" s="6"/>
      <c r="N32" s="17"/>
    </row>
    <row r="33" spans="1:14" x14ac:dyDescent="0.2">
      <c r="C33" s="12" t="s">
        <v>44</v>
      </c>
      <c r="D33" s="17"/>
      <c r="E33" s="38"/>
      <c r="F33" s="38"/>
      <c r="G33" s="38"/>
      <c r="H33" s="38"/>
      <c r="I33" s="38"/>
      <c r="J33" s="38"/>
      <c r="K33" s="38"/>
      <c r="L33" s="38"/>
      <c r="M33" s="6"/>
      <c r="N33" s="17"/>
    </row>
    <row r="34" spans="1:14" x14ac:dyDescent="0.2">
      <c r="A34" s="1">
        <f>A31+1</f>
        <v>14</v>
      </c>
      <c r="C34" s="2" t="s">
        <v>45</v>
      </c>
      <c r="D34" s="17"/>
      <c r="E34" s="38">
        <f>0</f>
        <v>0</v>
      </c>
      <c r="F34" s="38"/>
      <c r="G34" s="38">
        <f>0</f>
        <v>0</v>
      </c>
      <c r="H34" s="38"/>
      <c r="I34" s="38">
        <f>0</f>
        <v>0</v>
      </c>
      <c r="J34" s="38"/>
      <c r="K34" s="38">
        <f>I34/$I$46*'Attachment 14 p.1'!$E$18</f>
        <v>0</v>
      </c>
      <c r="L34" s="38"/>
      <c r="M34" s="38">
        <f>0</f>
        <v>0</v>
      </c>
      <c r="N34" s="17"/>
    </row>
    <row r="35" spans="1:14" x14ac:dyDescent="0.2">
      <c r="A35" s="1">
        <f>A34+1</f>
        <v>15</v>
      </c>
      <c r="C35" s="2" t="s">
        <v>46</v>
      </c>
      <c r="D35" s="17"/>
      <c r="E35" s="38">
        <v>946.89822147962639</v>
      </c>
      <c r="F35" s="38"/>
      <c r="G35" s="38">
        <f>E35/$E$46*'Attachment 14 p.1'!$E$16</f>
        <v>21.076357809513826</v>
      </c>
      <c r="H35" s="38"/>
      <c r="I35" s="38">
        <v>494.7475905824183</v>
      </c>
      <c r="J35" s="38"/>
      <c r="K35" s="38">
        <f>I35/$I$46*'Attachment 14 p.1'!$E$18</f>
        <v>38.54892039294765</v>
      </c>
      <c r="L35" s="38"/>
      <c r="M35" s="6">
        <f t="shared" si="0"/>
        <v>59.625278202461473</v>
      </c>
      <c r="N35" s="17"/>
    </row>
    <row r="36" spans="1:14" x14ac:dyDescent="0.2">
      <c r="A36" s="1">
        <f>A35+1</f>
        <v>16</v>
      </c>
      <c r="C36" s="2" t="s">
        <v>47</v>
      </c>
      <c r="D36" s="17"/>
      <c r="E36" s="38">
        <f>0</f>
        <v>0</v>
      </c>
      <c r="F36" s="38"/>
      <c r="G36" s="38">
        <f>E36/$E$37*'Attachment 14 p.1'!$E$16</f>
        <v>0</v>
      </c>
      <c r="H36" s="38"/>
      <c r="I36" s="38">
        <v>2601.29706252702</v>
      </c>
      <c r="J36" s="38"/>
      <c r="K36" s="38">
        <f>I36/$I$46*'Attachment 14 p.1'!$E$18</f>
        <v>202.68354063880548</v>
      </c>
      <c r="L36" s="38"/>
      <c r="M36" s="6">
        <f t="shared" si="0"/>
        <v>202.68354063880548</v>
      </c>
      <c r="N36" s="17"/>
    </row>
    <row r="37" spans="1:14" x14ac:dyDescent="0.2">
      <c r="A37" s="1">
        <f>A36+1</f>
        <v>17</v>
      </c>
      <c r="C37" s="8" t="s">
        <v>48</v>
      </c>
      <c r="D37" s="17"/>
      <c r="E37" s="18">
        <f>SUM(E34:E36)</f>
        <v>946.89822147962639</v>
      </c>
      <c r="F37" s="38"/>
      <c r="G37" s="18">
        <f>SUM(G34:G36)</f>
        <v>21.076357809513826</v>
      </c>
      <c r="H37" s="38"/>
      <c r="I37" s="18">
        <f>SUM(I34:I36)</f>
        <v>3096.0446531094385</v>
      </c>
      <c r="J37" s="38"/>
      <c r="K37" s="18">
        <f>SUM(K34:K36)</f>
        <v>241.23246103175313</v>
      </c>
      <c r="L37" s="38"/>
      <c r="M37" s="18">
        <f>SUM(M34:M36)</f>
        <v>262.30881884126694</v>
      </c>
      <c r="N37" s="17"/>
    </row>
    <row r="38" spans="1:14" x14ac:dyDescent="0.2">
      <c r="D38" s="17"/>
      <c r="E38" s="38"/>
      <c r="F38" s="38"/>
      <c r="G38" s="38"/>
      <c r="H38" s="38"/>
      <c r="I38" s="38"/>
      <c r="J38" s="38"/>
      <c r="K38" s="38"/>
      <c r="L38" s="38"/>
      <c r="M38" s="38"/>
      <c r="N38" s="17"/>
    </row>
    <row r="39" spans="1:14" x14ac:dyDescent="0.2">
      <c r="C39" s="12" t="s">
        <v>72</v>
      </c>
      <c r="D39" s="17"/>
      <c r="E39" s="38"/>
      <c r="F39" s="38"/>
      <c r="G39" s="38"/>
      <c r="H39" s="38"/>
      <c r="I39" s="38"/>
      <c r="J39" s="38"/>
      <c r="K39" s="38"/>
      <c r="L39" s="38"/>
      <c r="M39" s="38"/>
      <c r="N39" s="17"/>
    </row>
    <row r="40" spans="1:14" x14ac:dyDescent="0.2">
      <c r="A40" s="1">
        <f>A37+1</f>
        <v>18</v>
      </c>
      <c r="C40" s="2" t="s">
        <v>73</v>
      </c>
      <c r="D40" s="17"/>
      <c r="E40" s="38">
        <f>0</f>
        <v>0</v>
      </c>
      <c r="F40" s="38"/>
      <c r="G40" s="38">
        <f>0</f>
        <v>0</v>
      </c>
      <c r="H40" s="38"/>
      <c r="I40" s="38">
        <f>0</f>
        <v>0</v>
      </c>
      <c r="J40" s="38"/>
      <c r="K40" s="38">
        <f>0</f>
        <v>0</v>
      </c>
      <c r="L40" s="38"/>
      <c r="M40" s="38">
        <f>'Attachment 14 p.1'!E21</f>
        <v>13317.272262026612</v>
      </c>
      <c r="N40" s="98" t="s">
        <v>58</v>
      </c>
    </row>
    <row r="41" spans="1:14" x14ac:dyDescent="0.2">
      <c r="A41" s="1">
        <f t="shared" ref="A41:A43" si="2">A40+1</f>
        <v>19</v>
      </c>
      <c r="C41" s="2" t="s">
        <v>74</v>
      </c>
      <c r="D41" s="17"/>
      <c r="E41" s="38">
        <f>0</f>
        <v>0</v>
      </c>
      <c r="F41" s="38"/>
      <c r="G41" s="38">
        <f>0</f>
        <v>0</v>
      </c>
      <c r="H41" s="38"/>
      <c r="I41" s="38">
        <f>0</f>
        <v>0</v>
      </c>
      <c r="J41" s="38"/>
      <c r="K41" s="38">
        <f>0</f>
        <v>0</v>
      </c>
      <c r="L41" s="38"/>
      <c r="M41" s="38">
        <f>0</f>
        <v>0</v>
      </c>
      <c r="N41" s="17"/>
    </row>
    <row r="42" spans="1:14" x14ac:dyDescent="0.2">
      <c r="A42" s="1">
        <f t="shared" si="2"/>
        <v>20</v>
      </c>
      <c r="C42" s="2" t="s">
        <v>75</v>
      </c>
      <c r="D42" s="17"/>
      <c r="E42" s="38">
        <f>0</f>
        <v>0</v>
      </c>
      <c r="F42" s="38"/>
      <c r="G42" s="38">
        <f>0</f>
        <v>0</v>
      </c>
      <c r="H42" s="38"/>
      <c r="I42" s="38">
        <f>0</f>
        <v>0</v>
      </c>
      <c r="J42" s="38"/>
      <c r="K42" s="38">
        <f>0</f>
        <v>0</v>
      </c>
      <c r="L42" s="38"/>
      <c r="M42" s="38">
        <f>0</f>
        <v>0</v>
      </c>
      <c r="N42" s="17"/>
    </row>
    <row r="43" spans="1:14" x14ac:dyDescent="0.2">
      <c r="A43" s="1">
        <f t="shared" si="2"/>
        <v>21</v>
      </c>
      <c r="C43" s="2" t="s">
        <v>76</v>
      </c>
      <c r="D43" s="17"/>
      <c r="E43" s="38">
        <f>0</f>
        <v>0</v>
      </c>
      <c r="F43" s="38"/>
      <c r="G43" s="38">
        <f>0</f>
        <v>0</v>
      </c>
      <c r="H43" s="38"/>
      <c r="I43" s="38">
        <f>0</f>
        <v>0</v>
      </c>
      <c r="J43" s="38"/>
      <c r="K43" s="38">
        <f>0</f>
        <v>0</v>
      </c>
      <c r="L43" s="38"/>
      <c r="M43" s="38">
        <f>0</f>
        <v>0</v>
      </c>
      <c r="N43" s="17"/>
    </row>
    <row r="44" spans="1:14" x14ac:dyDescent="0.2">
      <c r="A44" s="1">
        <f>A43+1</f>
        <v>22</v>
      </c>
      <c r="C44" s="8" t="s">
        <v>77</v>
      </c>
      <c r="D44" s="17"/>
      <c r="E44" s="18">
        <f>0</f>
        <v>0</v>
      </c>
      <c r="F44" s="38"/>
      <c r="G44" s="18">
        <f>0</f>
        <v>0</v>
      </c>
      <c r="H44" s="38"/>
      <c r="I44" s="18">
        <f>0</f>
        <v>0</v>
      </c>
      <c r="J44" s="38"/>
      <c r="K44" s="18">
        <f>0</f>
        <v>0</v>
      </c>
      <c r="L44" s="38"/>
      <c r="M44" s="18">
        <f>SUM(M40:M43)</f>
        <v>13317.272262026612</v>
      </c>
      <c r="N44" s="17"/>
    </row>
    <row r="45" spans="1:14" x14ac:dyDescent="0.2">
      <c r="C45" s="1"/>
      <c r="D45" s="17"/>
      <c r="M45" s="16"/>
      <c r="N45" s="17"/>
    </row>
    <row r="46" spans="1:14" ht="13.5" thickBot="1" x14ac:dyDescent="0.25">
      <c r="A46" s="1">
        <f>A44+1</f>
        <v>23</v>
      </c>
      <c r="C46" s="2" t="s">
        <v>49</v>
      </c>
      <c r="D46" s="17"/>
      <c r="E46" s="35">
        <f>E31+E37+E44</f>
        <v>81502.098259979539</v>
      </c>
      <c r="F46" s="6"/>
      <c r="G46" s="35">
        <f>G31+G37+G44</f>
        <v>1814.0992835209827</v>
      </c>
      <c r="H46" s="6"/>
      <c r="I46" s="35">
        <f>I31+I37+I44</f>
        <v>49059.96243809408</v>
      </c>
      <c r="J46" s="6"/>
      <c r="K46" s="35">
        <f>K31+K37+K44</f>
        <v>3822.5726057215443</v>
      </c>
      <c r="L46" s="6"/>
      <c r="M46" s="35">
        <f>M31+M37+M44</f>
        <v>18953.944151269141</v>
      </c>
      <c r="N46" s="17"/>
    </row>
    <row r="47" spans="1:14" ht="13.5" thickTop="1" x14ac:dyDescent="0.2">
      <c r="C47" s="19"/>
      <c r="D47" s="17"/>
      <c r="E47" s="17"/>
      <c r="F47" s="16"/>
      <c r="G47" s="16"/>
      <c r="H47" s="16"/>
      <c r="I47" s="16"/>
      <c r="J47" s="16"/>
      <c r="K47" s="16"/>
      <c r="L47" s="16"/>
      <c r="M47" s="17"/>
      <c r="N47" s="17"/>
    </row>
    <row r="48" spans="1:14" x14ac:dyDescent="0.2">
      <c r="C48" s="19"/>
      <c r="D48" s="17"/>
      <c r="E48" s="17"/>
      <c r="F48" s="16"/>
      <c r="G48" s="16"/>
      <c r="H48" s="16"/>
      <c r="I48" s="16"/>
      <c r="J48" s="16"/>
      <c r="K48" s="16"/>
      <c r="L48" s="16"/>
      <c r="M48" s="17"/>
      <c r="N48" s="17"/>
    </row>
    <row r="49" spans="1:14" x14ac:dyDescent="0.2">
      <c r="A49" s="12" t="s">
        <v>50</v>
      </c>
      <c r="B49" s="20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</row>
    <row r="50" spans="1:14" x14ac:dyDescent="0.2">
      <c r="A50" s="5" t="s">
        <v>51</v>
      </c>
      <c r="C50" s="2" t="s">
        <v>278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</row>
    <row r="51" spans="1:14" x14ac:dyDescent="0.2">
      <c r="A51" s="5" t="s">
        <v>53</v>
      </c>
      <c r="C51" s="2" t="s">
        <v>375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</row>
    <row r="52" spans="1:14" x14ac:dyDescent="0.2">
      <c r="A52" s="5" t="s">
        <v>55</v>
      </c>
      <c r="C52" s="2" t="s">
        <v>376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</row>
    <row r="53" spans="1:14" x14ac:dyDescent="0.2">
      <c r="A53" s="5" t="s">
        <v>40</v>
      </c>
      <c r="C53" s="2" t="s">
        <v>377</v>
      </c>
      <c r="D53" s="17"/>
      <c r="E53" s="17"/>
      <c r="F53" s="16"/>
      <c r="G53" s="16"/>
      <c r="H53" s="16"/>
      <c r="I53" s="16"/>
      <c r="J53" s="16"/>
      <c r="K53" s="16"/>
      <c r="L53" s="16"/>
      <c r="M53" s="17"/>
      <c r="N53" s="17"/>
    </row>
    <row r="54" spans="1:14" x14ac:dyDescent="0.2">
      <c r="A54" s="5"/>
      <c r="C54" s="2" t="s">
        <v>378</v>
      </c>
      <c r="D54" s="17"/>
      <c r="E54" s="17"/>
      <c r="F54" s="16"/>
      <c r="G54" s="16"/>
      <c r="H54" s="16"/>
      <c r="I54" s="16"/>
      <c r="J54" s="16"/>
      <c r="K54" s="16"/>
      <c r="L54" s="16"/>
      <c r="M54" s="17"/>
      <c r="N54" s="17"/>
    </row>
    <row r="55" spans="1:14" x14ac:dyDescent="0.2">
      <c r="A55" s="5" t="s">
        <v>58</v>
      </c>
      <c r="C55" s="2" t="s">
        <v>379</v>
      </c>
      <c r="D55" s="17"/>
      <c r="E55" s="17"/>
      <c r="F55" s="16"/>
      <c r="G55" s="16"/>
      <c r="H55" s="16"/>
      <c r="I55" s="16"/>
      <c r="J55" s="16"/>
      <c r="K55" s="16"/>
      <c r="L55" s="16"/>
      <c r="M55" s="17"/>
      <c r="N55" s="17"/>
    </row>
    <row r="56" spans="1:14" x14ac:dyDescent="0.2">
      <c r="C56" s="19"/>
      <c r="D56" s="17"/>
      <c r="E56" s="17"/>
      <c r="F56" s="16"/>
      <c r="G56" s="16"/>
      <c r="H56" s="16"/>
      <c r="I56" s="16"/>
      <c r="J56" s="16"/>
      <c r="K56" s="16"/>
      <c r="L56" s="16"/>
      <c r="M56" s="17"/>
      <c r="N56" s="17"/>
    </row>
    <row r="57" spans="1:14" x14ac:dyDescent="0.2">
      <c r="C57" s="19"/>
      <c r="D57" s="17"/>
      <c r="E57" s="17"/>
      <c r="F57" s="16"/>
      <c r="G57" s="16"/>
      <c r="H57" s="16"/>
      <c r="I57" s="16"/>
      <c r="J57" s="16"/>
      <c r="K57" s="16"/>
      <c r="L57" s="16"/>
      <c r="M57" s="17"/>
      <c r="N57" s="17"/>
    </row>
    <row r="58" spans="1:14" x14ac:dyDescent="0.2">
      <c r="C58" s="19"/>
      <c r="D58" s="17"/>
      <c r="E58" s="17"/>
      <c r="F58" s="16"/>
      <c r="G58" s="16"/>
      <c r="H58" s="16"/>
      <c r="I58" s="16"/>
      <c r="J58" s="16"/>
      <c r="K58" s="16"/>
      <c r="L58" s="16"/>
      <c r="M58" s="17"/>
      <c r="N58" s="17"/>
    </row>
    <row r="59" spans="1:14" x14ac:dyDescent="0.2">
      <c r="C59" s="19"/>
      <c r="D59" s="17"/>
      <c r="E59" s="17"/>
      <c r="F59" s="16"/>
      <c r="G59" s="16"/>
      <c r="H59" s="16"/>
      <c r="I59" s="16"/>
      <c r="J59" s="16"/>
      <c r="K59" s="16"/>
      <c r="L59" s="16"/>
      <c r="M59" s="17"/>
      <c r="N59" s="17"/>
    </row>
    <row r="60" spans="1:14" x14ac:dyDescent="0.2">
      <c r="C60" s="21"/>
      <c r="D60" s="17"/>
      <c r="E60" s="17"/>
      <c r="F60" s="16"/>
      <c r="G60" s="16"/>
      <c r="H60" s="16"/>
      <c r="I60" s="16"/>
      <c r="J60" s="16"/>
      <c r="K60" s="16"/>
      <c r="L60" s="16"/>
      <c r="M60" s="17"/>
      <c r="N60" s="17"/>
    </row>
    <row r="61" spans="1:14" x14ac:dyDescent="0.2">
      <c r="C61" s="19"/>
      <c r="D61" s="17"/>
      <c r="E61" s="17"/>
      <c r="F61" s="16"/>
      <c r="G61" s="16"/>
      <c r="H61" s="16"/>
      <c r="I61" s="16"/>
      <c r="J61" s="16"/>
      <c r="K61" s="16"/>
      <c r="L61" s="16"/>
      <c r="M61" s="17"/>
      <c r="N61" s="17"/>
    </row>
    <row r="62" spans="1:14" x14ac:dyDescent="0.2">
      <c r="C62" s="19"/>
      <c r="D62" s="17"/>
      <c r="E62" s="17"/>
      <c r="F62" s="16"/>
      <c r="G62" s="16"/>
      <c r="H62" s="16"/>
      <c r="I62" s="16"/>
      <c r="J62" s="16"/>
      <c r="K62" s="16"/>
      <c r="L62" s="16"/>
      <c r="M62" s="17"/>
      <c r="N62" s="17"/>
    </row>
    <row r="63" spans="1:14" x14ac:dyDescent="0.2">
      <c r="C63" s="19"/>
      <c r="D63" s="17"/>
      <c r="E63" s="17"/>
      <c r="F63" s="16"/>
      <c r="G63" s="16"/>
      <c r="H63" s="16"/>
      <c r="I63" s="16"/>
      <c r="J63" s="16"/>
      <c r="K63" s="16"/>
      <c r="L63" s="16"/>
      <c r="M63" s="17"/>
      <c r="N63" s="17"/>
    </row>
    <row r="64" spans="1:14" x14ac:dyDescent="0.2">
      <c r="C64" s="19"/>
      <c r="D64" s="17"/>
      <c r="E64" s="17"/>
      <c r="F64" s="16"/>
      <c r="G64" s="16"/>
      <c r="H64" s="16"/>
      <c r="I64" s="16"/>
      <c r="J64" s="16"/>
      <c r="K64" s="16"/>
      <c r="L64" s="16"/>
      <c r="M64" s="17"/>
      <c r="N64" s="17"/>
    </row>
    <row r="65" spans="3:14" x14ac:dyDescent="0.2">
      <c r="C65" s="19"/>
      <c r="D65" s="17"/>
      <c r="E65" s="17"/>
      <c r="F65" s="16"/>
      <c r="G65" s="16"/>
      <c r="H65" s="16"/>
      <c r="I65" s="16"/>
      <c r="J65" s="16"/>
      <c r="K65" s="16"/>
      <c r="L65" s="16"/>
      <c r="M65" s="17"/>
      <c r="N65" s="17"/>
    </row>
    <row r="66" spans="3:14" x14ac:dyDescent="0.2">
      <c r="C66" s="19"/>
      <c r="D66" s="17"/>
      <c r="E66" s="17"/>
      <c r="F66" s="16"/>
      <c r="G66" s="16"/>
      <c r="H66" s="16"/>
      <c r="I66" s="16"/>
      <c r="J66" s="16"/>
      <c r="K66" s="16"/>
      <c r="L66" s="16"/>
      <c r="M66" s="17"/>
      <c r="N66" s="17"/>
    </row>
    <row r="67" spans="3:14" x14ac:dyDescent="0.2">
      <c r="C67" s="19"/>
      <c r="D67" s="17"/>
      <c r="E67" s="17"/>
      <c r="F67" s="16"/>
      <c r="G67" s="16"/>
      <c r="H67" s="16"/>
      <c r="I67" s="16"/>
      <c r="J67" s="16"/>
      <c r="K67" s="16"/>
      <c r="L67" s="16"/>
      <c r="M67" s="17"/>
      <c r="N67" s="17"/>
    </row>
    <row r="68" spans="3:14" x14ac:dyDescent="0.2">
      <c r="C68" s="19"/>
      <c r="D68" s="17"/>
      <c r="E68" s="17"/>
      <c r="F68" s="16"/>
      <c r="G68" s="16"/>
      <c r="H68" s="16"/>
      <c r="I68" s="16"/>
      <c r="J68" s="16"/>
      <c r="K68" s="16"/>
      <c r="L68" s="16"/>
      <c r="M68" s="17"/>
      <c r="N68" s="17"/>
    </row>
    <row r="69" spans="3:14" x14ac:dyDescent="0.2">
      <c r="C69" s="21"/>
      <c r="D69" s="17"/>
      <c r="E69" s="17"/>
      <c r="F69" s="16"/>
      <c r="G69" s="16"/>
      <c r="H69" s="16"/>
      <c r="I69" s="16"/>
      <c r="J69" s="16"/>
      <c r="K69" s="16"/>
      <c r="L69" s="16"/>
      <c r="M69" s="17"/>
      <c r="N69" s="17"/>
    </row>
    <row r="70" spans="3:14" x14ac:dyDescent="0.2">
      <c r="C70" s="21"/>
      <c r="D70" s="17"/>
      <c r="E70" s="17"/>
      <c r="F70" s="16"/>
      <c r="G70" s="16"/>
      <c r="H70" s="16"/>
      <c r="I70" s="16"/>
      <c r="J70" s="16"/>
      <c r="K70" s="16"/>
      <c r="L70" s="16"/>
      <c r="M70" s="17"/>
      <c r="N70" s="17"/>
    </row>
    <row r="71" spans="3:14" x14ac:dyDescent="0.2">
      <c r="C71" s="19"/>
      <c r="D71" s="17"/>
      <c r="E71" s="17"/>
      <c r="F71" s="16"/>
      <c r="G71" s="16"/>
      <c r="H71" s="16"/>
      <c r="I71" s="16"/>
      <c r="J71" s="16"/>
      <c r="K71" s="16"/>
      <c r="L71" s="16"/>
      <c r="M71" s="17"/>
      <c r="N71" s="17"/>
    </row>
    <row r="72" spans="3:14" x14ac:dyDescent="0.2">
      <c r="C72" s="21"/>
      <c r="D72" s="17"/>
      <c r="E72" s="17"/>
      <c r="F72" s="16"/>
      <c r="G72" s="16"/>
      <c r="H72" s="16"/>
      <c r="I72" s="16"/>
      <c r="J72" s="16"/>
      <c r="K72" s="16"/>
      <c r="L72" s="16"/>
      <c r="M72" s="17"/>
      <c r="N72" s="17"/>
    </row>
    <row r="73" spans="3:14" x14ac:dyDescent="0.2">
      <c r="C73" s="19"/>
      <c r="D73" s="17"/>
      <c r="E73" s="17"/>
      <c r="F73" s="16"/>
      <c r="G73" s="16"/>
      <c r="H73" s="16"/>
      <c r="I73" s="16"/>
      <c r="J73" s="16"/>
      <c r="K73" s="16"/>
      <c r="L73" s="16"/>
      <c r="M73" s="17"/>
      <c r="N73" s="17"/>
    </row>
    <row r="74" spans="3:14" x14ac:dyDescent="0.2">
      <c r="C74" s="19"/>
      <c r="D74" s="17"/>
      <c r="E74" s="17"/>
      <c r="F74" s="16"/>
      <c r="G74" s="16"/>
      <c r="H74" s="16"/>
      <c r="I74" s="16"/>
      <c r="J74" s="16"/>
      <c r="K74" s="16"/>
      <c r="L74" s="16"/>
      <c r="M74" s="17"/>
      <c r="N74" s="17"/>
    </row>
    <row r="75" spans="3:14" x14ac:dyDescent="0.2">
      <c r="C75" s="19"/>
      <c r="D75" s="17"/>
      <c r="E75" s="17"/>
      <c r="F75" s="16"/>
      <c r="G75" s="16"/>
      <c r="H75" s="16"/>
      <c r="I75" s="16"/>
      <c r="J75" s="16"/>
      <c r="K75" s="16"/>
      <c r="L75" s="16"/>
      <c r="M75" s="17"/>
      <c r="N75" s="17"/>
    </row>
    <row r="76" spans="3:14" x14ac:dyDescent="0.2">
      <c r="C76" s="19"/>
      <c r="D76" s="17"/>
      <c r="E76" s="17"/>
      <c r="F76" s="16"/>
      <c r="G76" s="16"/>
      <c r="H76" s="16"/>
      <c r="I76" s="16"/>
      <c r="J76" s="16"/>
      <c r="K76" s="16"/>
      <c r="L76" s="16"/>
      <c r="M76" s="17"/>
      <c r="N76" s="17"/>
    </row>
    <row r="77" spans="3:14" x14ac:dyDescent="0.2">
      <c r="C77" s="19"/>
      <c r="D77" s="17"/>
      <c r="E77" s="17"/>
      <c r="F77" s="16"/>
      <c r="G77" s="16"/>
      <c r="H77" s="16"/>
      <c r="I77" s="16"/>
      <c r="J77" s="16"/>
      <c r="K77" s="16"/>
      <c r="L77" s="16"/>
      <c r="M77" s="17"/>
      <c r="N77" s="17"/>
    </row>
    <row r="78" spans="3:14" x14ac:dyDescent="0.2">
      <c r="C78" s="19"/>
      <c r="D78" s="17"/>
      <c r="E78" s="17"/>
      <c r="F78" s="16"/>
      <c r="G78" s="16"/>
      <c r="H78" s="16"/>
      <c r="I78" s="16"/>
      <c r="J78" s="16"/>
      <c r="K78" s="16"/>
      <c r="L78" s="16"/>
      <c r="M78" s="17"/>
      <c r="N78" s="17"/>
    </row>
    <row r="79" spans="3:14" x14ac:dyDescent="0.2">
      <c r="C79" s="19"/>
      <c r="D79" s="17"/>
      <c r="E79" s="17"/>
      <c r="F79" s="16"/>
      <c r="G79" s="16"/>
      <c r="H79" s="16"/>
      <c r="I79" s="16"/>
      <c r="J79" s="16"/>
      <c r="K79" s="16"/>
      <c r="L79" s="16"/>
      <c r="M79" s="17"/>
      <c r="N79" s="17"/>
    </row>
    <row r="80" spans="3:14" x14ac:dyDescent="0.2">
      <c r="C80" s="19"/>
      <c r="D80" s="17"/>
      <c r="E80" s="17"/>
      <c r="F80" s="16"/>
      <c r="G80" s="16"/>
      <c r="H80" s="16"/>
      <c r="I80" s="16"/>
      <c r="J80" s="16"/>
      <c r="K80" s="16"/>
      <c r="L80" s="16"/>
      <c r="M80" s="17"/>
      <c r="N80" s="17"/>
    </row>
    <row r="81" spans="2:14" x14ac:dyDescent="0.2">
      <c r="C81" s="19"/>
      <c r="D81" s="17"/>
      <c r="E81" s="17"/>
      <c r="F81" s="16"/>
      <c r="G81" s="16"/>
      <c r="H81" s="16"/>
      <c r="I81" s="16"/>
      <c r="J81" s="16"/>
      <c r="K81" s="16"/>
      <c r="L81" s="16"/>
      <c r="M81" s="17"/>
      <c r="N81" s="17"/>
    </row>
    <row r="82" spans="2:14" x14ac:dyDescent="0.2">
      <c r="C82" s="19"/>
      <c r="D82" s="17"/>
      <c r="E82" s="17"/>
      <c r="F82" s="16"/>
      <c r="G82" s="16"/>
      <c r="H82" s="16"/>
      <c r="I82" s="16"/>
      <c r="J82" s="16"/>
      <c r="K82" s="16"/>
      <c r="L82" s="16"/>
      <c r="M82" s="17"/>
      <c r="N82" s="17"/>
    </row>
    <row r="83" spans="2:14" x14ac:dyDescent="0.2">
      <c r="C83" s="19"/>
      <c r="D83" s="17"/>
      <c r="E83" s="17"/>
      <c r="F83" s="16"/>
      <c r="G83" s="16"/>
      <c r="H83" s="16"/>
      <c r="I83" s="16"/>
      <c r="J83" s="16"/>
      <c r="K83" s="16"/>
      <c r="L83" s="16"/>
      <c r="M83" s="17"/>
      <c r="N83" s="17"/>
    </row>
    <row r="84" spans="2:14" x14ac:dyDescent="0.2">
      <c r="C84" s="19"/>
      <c r="D84" s="17"/>
      <c r="E84" s="17"/>
      <c r="F84" s="16"/>
      <c r="G84" s="16"/>
      <c r="H84" s="16"/>
      <c r="I84" s="16"/>
      <c r="J84" s="16"/>
      <c r="K84" s="16"/>
      <c r="L84" s="16"/>
      <c r="M84" s="17"/>
      <c r="N84" s="17"/>
    </row>
    <row r="85" spans="2:14" x14ac:dyDescent="0.2">
      <c r="C85" s="22"/>
      <c r="D85" s="17"/>
      <c r="E85" s="17"/>
      <c r="F85" s="16"/>
      <c r="G85" s="16"/>
      <c r="H85" s="16"/>
      <c r="I85" s="16"/>
      <c r="J85" s="16"/>
      <c r="K85" s="16"/>
      <c r="L85" s="16"/>
      <c r="M85" s="17"/>
      <c r="N85" s="17"/>
    </row>
    <row r="86" spans="2:14" x14ac:dyDescent="0.2">
      <c r="C86" s="22"/>
      <c r="D86" s="17"/>
      <c r="E86" s="17"/>
      <c r="F86" s="16"/>
      <c r="G86" s="16"/>
      <c r="H86" s="16"/>
      <c r="I86" s="16"/>
      <c r="J86" s="16"/>
      <c r="K86" s="16"/>
      <c r="L86" s="16"/>
      <c r="M86" s="17"/>
      <c r="N86" s="17"/>
    </row>
    <row r="87" spans="2:14" x14ac:dyDescent="0.2">
      <c r="C87" s="22"/>
      <c r="D87" s="17"/>
      <c r="E87" s="17"/>
      <c r="F87" s="16"/>
      <c r="G87" s="16"/>
      <c r="H87" s="16"/>
      <c r="I87" s="16"/>
      <c r="J87" s="16"/>
      <c r="K87" s="16"/>
      <c r="L87" s="16"/>
      <c r="M87" s="17"/>
      <c r="N87" s="17"/>
    </row>
    <row r="88" spans="2:14" x14ac:dyDescent="0.2">
      <c r="C88" s="22"/>
      <c r="D88" s="17"/>
      <c r="E88" s="17"/>
      <c r="F88" s="16"/>
      <c r="G88" s="16"/>
      <c r="H88" s="16"/>
      <c r="I88" s="16"/>
      <c r="J88" s="16"/>
      <c r="K88" s="16"/>
      <c r="L88" s="16"/>
      <c r="M88" s="17"/>
      <c r="N88" s="17"/>
    </row>
    <row r="89" spans="2:14" x14ac:dyDescent="0.2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2:14" x14ac:dyDescent="0.2">
      <c r="C90" s="23"/>
      <c r="D90" s="23"/>
      <c r="E90" s="23"/>
      <c r="F90" s="24"/>
      <c r="G90" s="24"/>
      <c r="H90" s="24"/>
      <c r="I90" s="24"/>
      <c r="J90" s="24"/>
      <c r="K90" s="24"/>
      <c r="L90" s="24"/>
      <c r="M90" s="23"/>
      <c r="N90" s="23"/>
    </row>
    <row r="91" spans="2:14" x14ac:dyDescent="0.2">
      <c r="M91" s="26"/>
      <c r="N91" s="26"/>
    </row>
    <row r="92" spans="2:14" x14ac:dyDescent="0.2">
      <c r="M92" s="17"/>
      <c r="N92" s="17"/>
    </row>
    <row r="93" spans="2:14" x14ac:dyDescent="0.2">
      <c r="B93" s="3"/>
      <c r="M93" s="17"/>
      <c r="N93" s="17"/>
    </row>
    <row r="94" spans="2:14" x14ac:dyDescent="0.2">
      <c r="M94" s="17"/>
      <c r="N94" s="17"/>
    </row>
    <row r="95" spans="2:14" x14ac:dyDescent="0.2">
      <c r="M95" s="17"/>
      <c r="N95" s="17"/>
    </row>
    <row r="96" spans="2:14" x14ac:dyDescent="0.2">
      <c r="M96" s="3"/>
      <c r="N96" s="17"/>
    </row>
    <row r="97" spans="5:14" x14ac:dyDescent="0.2">
      <c r="M97" s="17"/>
      <c r="N97" s="17"/>
    </row>
    <row r="98" spans="5:14" x14ac:dyDescent="0.2">
      <c r="M98" s="17"/>
      <c r="N98" s="17"/>
    </row>
    <row r="99" spans="5:14" x14ac:dyDescent="0.2">
      <c r="M99" s="17"/>
      <c r="N99" s="17"/>
    </row>
    <row r="100" spans="5:14" x14ac:dyDescent="0.2">
      <c r="M100" s="17"/>
      <c r="N100" s="17"/>
    </row>
    <row r="101" spans="5:14" x14ac:dyDescent="0.2">
      <c r="M101" s="17"/>
      <c r="N101" s="17"/>
    </row>
    <row r="102" spans="5:14" x14ac:dyDescent="0.2">
      <c r="M102" s="17"/>
      <c r="N102" s="17"/>
    </row>
    <row r="103" spans="5:14" x14ac:dyDescent="0.2">
      <c r="M103" s="17"/>
      <c r="N103" s="17"/>
    </row>
    <row r="108" spans="5:14" x14ac:dyDescent="0.2">
      <c r="E108" s="27"/>
      <c r="F108" s="27"/>
      <c r="G108" s="27"/>
      <c r="H108" s="27"/>
      <c r="I108" s="27"/>
      <c r="J108" s="27"/>
      <c r="K108" s="27"/>
      <c r="L108" s="27"/>
    </row>
  </sheetData>
  <mergeCells count="2">
    <mergeCell ref="A6:M6"/>
    <mergeCell ref="A7:M7"/>
  </mergeCells>
  <printOptions horizontalCentered="1"/>
  <pageMargins left="0.7" right="0.7" top="0.75" bottom="0.75" header="0.3" footer="0.3"/>
  <pageSetup scale="69" firstPageNumber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F748-9DFB-4290-B347-E9FCAA90E4ED}">
  <sheetPr>
    <pageSetUpPr fitToPage="1"/>
  </sheetPr>
  <dimension ref="A6:F123"/>
  <sheetViews>
    <sheetView topLeftCell="A10" zoomScaleNormal="100" zoomScaleSheetLayoutView="100" workbookViewId="0">
      <selection activeCell="I34" sqref="I34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6.85546875" style="2" customWidth="1"/>
    <col min="4" max="4" width="1.7109375" style="2" customWidth="1"/>
    <col min="5" max="5" width="16" style="2" customWidth="1"/>
    <col min="6" max="6" width="2.28515625" style="2" customWidth="1"/>
    <col min="7" max="16384" width="9.140625" style="2"/>
  </cols>
  <sheetData>
    <row r="6" spans="1:6" ht="15" customHeight="1" x14ac:dyDescent="0.2">
      <c r="A6" s="120" t="s">
        <v>380</v>
      </c>
      <c r="B6" s="120"/>
      <c r="C6" s="120"/>
      <c r="D6" s="120"/>
      <c r="E6" s="120"/>
      <c r="F6" s="12"/>
    </row>
    <row r="7" spans="1:6" x14ac:dyDescent="0.2">
      <c r="C7" s="37"/>
      <c r="D7" s="37"/>
      <c r="E7" s="37"/>
      <c r="F7" s="37"/>
    </row>
    <row r="8" spans="1:6" x14ac:dyDescent="0.2">
      <c r="C8" s="37"/>
      <c r="D8" s="37"/>
      <c r="E8" s="37"/>
      <c r="F8" s="37"/>
    </row>
    <row r="9" spans="1:6" x14ac:dyDescent="0.2">
      <c r="C9" s="37"/>
      <c r="D9" s="37"/>
      <c r="E9" s="13" t="s">
        <v>381</v>
      </c>
      <c r="F9" s="37"/>
    </row>
    <row r="10" spans="1:6" x14ac:dyDescent="0.2">
      <c r="C10" s="12"/>
      <c r="D10" s="12"/>
      <c r="E10" s="1" t="s">
        <v>157</v>
      </c>
      <c r="F10" s="12"/>
    </row>
    <row r="11" spans="1:6" x14ac:dyDescent="0.2">
      <c r="A11" s="1" t="s">
        <v>12</v>
      </c>
      <c r="C11" s="1"/>
      <c r="E11" s="13" t="s">
        <v>382</v>
      </c>
    </row>
    <row r="12" spans="1:6" x14ac:dyDescent="0.2">
      <c r="A12" s="9" t="s">
        <v>18</v>
      </c>
      <c r="C12" s="7" t="s">
        <v>19</v>
      </c>
      <c r="E12" s="9" t="s">
        <v>171</v>
      </c>
    </row>
    <row r="13" spans="1:6" x14ac:dyDescent="0.2">
      <c r="E13" s="1" t="s">
        <v>23</v>
      </c>
      <c r="F13" s="1"/>
    </row>
    <row r="14" spans="1:6" x14ac:dyDescent="0.2">
      <c r="C14" s="61"/>
    </row>
    <row r="15" spans="1:6" x14ac:dyDescent="0.2">
      <c r="C15" s="12" t="s">
        <v>383</v>
      </c>
    </row>
    <row r="16" spans="1:6" x14ac:dyDescent="0.2">
      <c r="A16" s="1">
        <v>1</v>
      </c>
      <c r="C16" s="49" t="s">
        <v>384</v>
      </c>
      <c r="D16" s="16"/>
      <c r="E16" s="38">
        <v>27530.517387322485</v>
      </c>
      <c r="F16" s="83"/>
    </row>
    <row r="17" spans="1:6" x14ac:dyDescent="0.2">
      <c r="A17" s="1">
        <v>2</v>
      </c>
      <c r="C17" s="49" t="s">
        <v>148</v>
      </c>
      <c r="D17" s="16"/>
      <c r="E17" s="38">
        <v>118942.25897282068</v>
      </c>
      <c r="F17" s="16"/>
    </row>
    <row r="18" spans="1:6" x14ac:dyDescent="0.2">
      <c r="A18" s="1">
        <v>3</v>
      </c>
      <c r="C18" s="49" t="s">
        <v>149</v>
      </c>
      <c r="D18" s="16"/>
      <c r="E18" s="38">
        <v>15013.636797140984</v>
      </c>
      <c r="F18" s="16"/>
    </row>
    <row r="19" spans="1:6" x14ac:dyDescent="0.2">
      <c r="A19" s="1">
        <v>4</v>
      </c>
      <c r="C19" s="49" t="s">
        <v>150</v>
      </c>
      <c r="D19" s="16"/>
      <c r="E19" s="38">
        <v>0</v>
      </c>
      <c r="F19" s="16"/>
    </row>
    <row r="20" spans="1:6" x14ac:dyDescent="0.2">
      <c r="A20" s="1">
        <v>5</v>
      </c>
      <c r="C20" s="2" t="s">
        <v>78</v>
      </c>
      <c r="D20" s="16"/>
      <c r="E20" s="18">
        <f>SUM(E16:E19)</f>
        <v>161486.41315728414</v>
      </c>
      <c r="F20" s="57" t="s">
        <v>51</v>
      </c>
    </row>
    <row r="21" spans="1:6" x14ac:dyDescent="0.2">
      <c r="D21" s="16"/>
      <c r="E21" s="38"/>
      <c r="F21" s="16"/>
    </row>
    <row r="22" spans="1:6" x14ac:dyDescent="0.2">
      <c r="D22" s="16"/>
      <c r="E22" s="38"/>
      <c r="F22" s="16"/>
    </row>
    <row r="23" spans="1:6" x14ac:dyDescent="0.2">
      <c r="A23" s="12" t="s">
        <v>151</v>
      </c>
    </row>
    <row r="24" spans="1:6" x14ac:dyDescent="0.2">
      <c r="A24" s="10" t="s">
        <v>51</v>
      </c>
      <c r="C24" s="2" t="s">
        <v>385</v>
      </c>
    </row>
    <row r="25" spans="1:6" x14ac:dyDescent="0.2">
      <c r="C25" s="2" t="s">
        <v>386</v>
      </c>
    </row>
    <row r="27" spans="1:6" x14ac:dyDescent="0.2">
      <c r="C27" s="19"/>
      <c r="D27" s="16"/>
      <c r="E27" s="16"/>
      <c r="F27" s="16"/>
    </row>
    <row r="28" spans="1:6" x14ac:dyDescent="0.2">
      <c r="C28" s="19"/>
      <c r="D28" s="16"/>
      <c r="E28" s="16"/>
      <c r="F28" s="16"/>
    </row>
    <row r="29" spans="1:6" x14ac:dyDescent="0.2">
      <c r="C29" s="19"/>
      <c r="D29" s="16"/>
      <c r="E29" s="16"/>
      <c r="F29" s="16"/>
    </row>
    <row r="30" spans="1:6" x14ac:dyDescent="0.2">
      <c r="C30" s="19"/>
      <c r="D30" s="16"/>
      <c r="E30" s="16"/>
      <c r="F30" s="16"/>
    </row>
    <row r="31" spans="1:6" x14ac:dyDescent="0.2">
      <c r="C31" s="19"/>
      <c r="D31" s="16"/>
      <c r="E31" s="16"/>
      <c r="F31" s="16"/>
    </row>
    <row r="32" spans="1:6" x14ac:dyDescent="0.2">
      <c r="C32" s="19"/>
      <c r="D32" s="16"/>
      <c r="E32" s="16"/>
      <c r="F32" s="16"/>
    </row>
    <row r="33" spans="3:6" x14ac:dyDescent="0.2">
      <c r="C33" s="19"/>
      <c r="D33" s="16"/>
      <c r="E33" s="16"/>
      <c r="F33" s="16"/>
    </row>
    <row r="34" spans="3:6" x14ac:dyDescent="0.2">
      <c r="C34" s="19"/>
      <c r="D34" s="16"/>
      <c r="E34" s="16"/>
      <c r="F34" s="16"/>
    </row>
    <row r="35" spans="3:6" x14ac:dyDescent="0.2">
      <c r="C35" s="19"/>
      <c r="D35" s="16"/>
      <c r="E35" s="16"/>
      <c r="F35" s="16"/>
    </row>
    <row r="36" spans="3:6" x14ac:dyDescent="0.2">
      <c r="C36" s="19"/>
      <c r="D36" s="16"/>
      <c r="E36" s="16"/>
      <c r="F36" s="16"/>
    </row>
    <row r="37" spans="3:6" x14ac:dyDescent="0.2">
      <c r="C37" s="19"/>
      <c r="D37" s="16"/>
      <c r="E37" s="16"/>
      <c r="F37" s="16"/>
    </row>
    <row r="38" spans="3:6" x14ac:dyDescent="0.2">
      <c r="C38" s="19"/>
      <c r="D38" s="16"/>
      <c r="E38" s="16"/>
      <c r="F38" s="16"/>
    </row>
    <row r="39" spans="3:6" x14ac:dyDescent="0.2">
      <c r="C39" s="19"/>
      <c r="D39" s="16"/>
      <c r="E39" s="16"/>
      <c r="F39" s="16"/>
    </row>
    <row r="40" spans="3:6" x14ac:dyDescent="0.2">
      <c r="C40" s="19"/>
      <c r="D40" s="16"/>
      <c r="E40" s="16"/>
      <c r="F40" s="16"/>
    </row>
    <row r="41" spans="3:6" x14ac:dyDescent="0.2">
      <c r="C41" s="19"/>
      <c r="D41" s="16"/>
      <c r="E41" s="17"/>
      <c r="F41" s="16"/>
    </row>
    <row r="42" spans="3:6" x14ac:dyDescent="0.2">
      <c r="C42" s="21"/>
      <c r="D42" s="16"/>
      <c r="E42" s="17"/>
      <c r="F42" s="16"/>
    </row>
    <row r="43" spans="3:6" x14ac:dyDescent="0.2">
      <c r="C43" s="19"/>
      <c r="D43" s="16"/>
      <c r="E43" s="17"/>
      <c r="F43" s="16"/>
    </row>
    <row r="44" spans="3:6" x14ac:dyDescent="0.2">
      <c r="C44" s="19"/>
      <c r="D44" s="16"/>
      <c r="E44" s="17"/>
      <c r="F44" s="16"/>
    </row>
    <row r="45" spans="3:6" x14ac:dyDescent="0.2">
      <c r="C45" s="19"/>
      <c r="D45" s="16"/>
      <c r="E45" s="17"/>
      <c r="F45" s="16"/>
    </row>
    <row r="46" spans="3:6" x14ac:dyDescent="0.2">
      <c r="C46" s="19"/>
      <c r="D46" s="16"/>
      <c r="E46" s="17"/>
      <c r="F46" s="16"/>
    </row>
    <row r="47" spans="3:6" x14ac:dyDescent="0.2">
      <c r="C47" s="19"/>
      <c r="D47" s="16"/>
      <c r="E47" s="17"/>
      <c r="F47" s="16"/>
    </row>
    <row r="48" spans="3:6" x14ac:dyDescent="0.2">
      <c r="C48" s="19"/>
      <c r="D48" s="16"/>
      <c r="E48" s="17"/>
      <c r="F48" s="16"/>
    </row>
    <row r="49" spans="3:6" x14ac:dyDescent="0.2">
      <c r="C49" s="19"/>
      <c r="D49" s="16"/>
      <c r="E49" s="17"/>
      <c r="F49" s="16"/>
    </row>
    <row r="50" spans="3:6" x14ac:dyDescent="0.2">
      <c r="C50" s="19"/>
      <c r="D50" s="16"/>
      <c r="E50" s="17"/>
      <c r="F50" s="16"/>
    </row>
    <row r="51" spans="3:6" x14ac:dyDescent="0.2">
      <c r="C51" s="69"/>
      <c r="D51" s="16"/>
      <c r="E51" s="17"/>
      <c r="F51" s="16"/>
    </row>
    <row r="52" spans="3:6" x14ac:dyDescent="0.2">
      <c r="C52" s="19"/>
      <c r="D52" s="16"/>
      <c r="E52" s="17"/>
      <c r="F52" s="16"/>
    </row>
    <row r="53" spans="3:6" x14ac:dyDescent="0.2">
      <c r="C53" s="19"/>
      <c r="D53" s="16"/>
      <c r="E53" s="17"/>
      <c r="F53" s="16"/>
    </row>
    <row r="54" spans="3:6" x14ac:dyDescent="0.2">
      <c r="C54" s="19"/>
      <c r="D54" s="16"/>
      <c r="E54" s="17"/>
      <c r="F54" s="16"/>
    </row>
    <row r="55" spans="3:6" x14ac:dyDescent="0.2">
      <c r="C55" s="19"/>
      <c r="D55" s="16"/>
      <c r="E55" s="17"/>
      <c r="F55" s="16"/>
    </row>
    <row r="56" spans="3:6" x14ac:dyDescent="0.2">
      <c r="C56" s="19"/>
      <c r="D56" s="16"/>
      <c r="E56" s="17"/>
      <c r="F56" s="16"/>
    </row>
    <row r="57" spans="3:6" x14ac:dyDescent="0.2">
      <c r="C57" s="69"/>
      <c r="D57" s="16"/>
      <c r="E57" s="17"/>
      <c r="F57" s="16"/>
    </row>
    <row r="58" spans="3:6" x14ac:dyDescent="0.2">
      <c r="C58" s="19"/>
      <c r="D58" s="16"/>
      <c r="E58" s="17"/>
      <c r="F58" s="16"/>
    </row>
    <row r="59" spans="3:6" x14ac:dyDescent="0.2">
      <c r="C59" s="19"/>
      <c r="D59" s="16"/>
      <c r="E59" s="17"/>
      <c r="F59" s="16"/>
    </row>
    <row r="60" spans="3:6" x14ac:dyDescent="0.2">
      <c r="C60" s="19"/>
      <c r="D60" s="16"/>
      <c r="E60" s="17"/>
      <c r="F60" s="16"/>
    </row>
    <row r="61" spans="3:6" x14ac:dyDescent="0.2">
      <c r="C61" s="19"/>
      <c r="D61" s="16"/>
      <c r="E61" s="17"/>
      <c r="F61" s="16"/>
    </row>
    <row r="62" spans="3:6" x14ac:dyDescent="0.2">
      <c r="C62" s="19"/>
      <c r="D62" s="16"/>
      <c r="E62" s="17"/>
      <c r="F62" s="16"/>
    </row>
    <row r="63" spans="3:6" x14ac:dyDescent="0.2">
      <c r="C63" s="22"/>
      <c r="D63" s="16"/>
      <c r="E63" s="17"/>
      <c r="F63" s="16"/>
    </row>
    <row r="64" spans="3:6" x14ac:dyDescent="0.2">
      <c r="C64" s="22"/>
      <c r="D64" s="16"/>
      <c r="E64" s="17"/>
      <c r="F64" s="16"/>
    </row>
    <row r="65" spans="3:6" x14ac:dyDescent="0.2">
      <c r="C65" s="22"/>
      <c r="D65" s="16"/>
      <c r="E65" s="17"/>
      <c r="F65" s="16"/>
    </row>
    <row r="66" spans="3:6" x14ac:dyDescent="0.2">
      <c r="C66" s="22"/>
      <c r="D66" s="16"/>
      <c r="E66" s="17"/>
      <c r="F66" s="16"/>
    </row>
    <row r="67" spans="3:6" x14ac:dyDescent="0.2">
      <c r="C67" s="22"/>
      <c r="D67" s="16"/>
      <c r="E67" s="17"/>
      <c r="F67" s="16"/>
    </row>
    <row r="68" spans="3:6" x14ac:dyDescent="0.2">
      <c r="C68" s="22"/>
      <c r="D68" s="16"/>
      <c r="E68" s="17"/>
      <c r="F68" s="16"/>
    </row>
    <row r="69" spans="3:6" x14ac:dyDescent="0.2">
      <c r="C69" s="22"/>
      <c r="D69" s="16"/>
      <c r="E69" s="17"/>
      <c r="F69" s="16"/>
    </row>
    <row r="70" spans="3:6" x14ac:dyDescent="0.2">
      <c r="C70" s="70"/>
      <c r="D70" s="16"/>
      <c r="E70" s="17"/>
      <c r="F70" s="16"/>
    </row>
    <row r="71" spans="3:6" x14ac:dyDescent="0.2">
      <c r="C71" s="22"/>
      <c r="D71" s="16"/>
      <c r="E71" s="17"/>
      <c r="F71" s="16"/>
    </row>
    <row r="72" spans="3:6" x14ac:dyDescent="0.2">
      <c r="C72" s="22"/>
      <c r="D72" s="16"/>
      <c r="E72" s="17"/>
      <c r="F72" s="16"/>
    </row>
    <row r="73" spans="3:6" x14ac:dyDescent="0.2">
      <c r="C73" s="22"/>
      <c r="D73" s="16"/>
      <c r="E73" s="17"/>
      <c r="F73" s="16"/>
    </row>
    <row r="74" spans="3:6" x14ac:dyDescent="0.2">
      <c r="C74" s="22"/>
      <c r="D74" s="16"/>
      <c r="E74" s="17"/>
      <c r="F74" s="16"/>
    </row>
    <row r="75" spans="3:6" x14ac:dyDescent="0.2">
      <c r="C75" s="70"/>
      <c r="D75" s="16"/>
      <c r="E75" s="17"/>
      <c r="F75" s="16"/>
    </row>
    <row r="76" spans="3:6" x14ac:dyDescent="0.2">
      <c r="C76" s="22"/>
      <c r="D76" s="16"/>
      <c r="E76" s="17"/>
      <c r="F76" s="16"/>
    </row>
    <row r="77" spans="3:6" x14ac:dyDescent="0.2">
      <c r="C77" s="22"/>
      <c r="D77" s="16"/>
      <c r="E77" s="17"/>
      <c r="F77" s="16"/>
    </row>
    <row r="78" spans="3:6" x14ac:dyDescent="0.2">
      <c r="C78" s="22"/>
      <c r="D78" s="16"/>
      <c r="E78" s="17"/>
      <c r="F78" s="16"/>
    </row>
    <row r="79" spans="3:6" x14ac:dyDescent="0.2">
      <c r="C79" s="22"/>
      <c r="D79" s="16"/>
      <c r="E79" s="17"/>
      <c r="F79" s="16"/>
    </row>
    <row r="80" spans="3:6" x14ac:dyDescent="0.2">
      <c r="C80" s="22"/>
      <c r="D80" s="16"/>
      <c r="E80" s="17"/>
      <c r="F80" s="16"/>
    </row>
    <row r="81" spans="3:6" x14ac:dyDescent="0.2">
      <c r="C81" s="22"/>
      <c r="D81" s="16"/>
      <c r="E81" s="17"/>
      <c r="F81" s="16"/>
    </row>
    <row r="82" spans="3:6" x14ac:dyDescent="0.2">
      <c r="C82" s="22"/>
      <c r="D82" s="16"/>
      <c r="E82" s="17"/>
      <c r="F82" s="16"/>
    </row>
    <row r="83" spans="3:6" x14ac:dyDescent="0.2">
      <c r="C83" s="22"/>
      <c r="D83" s="16"/>
      <c r="E83" s="17"/>
      <c r="F83" s="16"/>
    </row>
    <row r="84" spans="3:6" x14ac:dyDescent="0.2">
      <c r="C84" s="70"/>
      <c r="D84" s="16"/>
      <c r="E84" s="17"/>
      <c r="F84" s="16"/>
    </row>
    <row r="85" spans="3:6" x14ac:dyDescent="0.2">
      <c r="C85" s="70"/>
      <c r="D85" s="16"/>
      <c r="E85" s="17"/>
      <c r="F85" s="16"/>
    </row>
    <row r="86" spans="3:6" x14ac:dyDescent="0.2">
      <c r="C86" s="22"/>
      <c r="D86" s="16"/>
      <c r="E86" s="17"/>
      <c r="F86" s="16"/>
    </row>
    <row r="87" spans="3:6" x14ac:dyDescent="0.2">
      <c r="C87" s="70"/>
      <c r="D87" s="16"/>
      <c r="E87" s="17"/>
      <c r="F87" s="16"/>
    </row>
    <row r="88" spans="3:6" x14ac:dyDescent="0.2">
      <c r="C88" s="22"/>
      <c r="D88" s="16"/>
      <c r="E88" s="17"/>
      <c r="F88" s="16"/>
    </row>
    <row r="89" spans="3:6" x14ac:dyDescent="0.2">
      <c r="C89" s="22"/>
      <c r="D89" s="16"/>
      <c r="E89" s="17"/>
      <c r="F89" s="16"/>
    </row>
    <row r="90" spans="3:6" x14ac:dyDescent="0.2">
      <c r="C90" s="22"/>
      <c r="D90" s="16"/>
      <c r="E90" s="17"/>
      <c r="F90" s="16"/>
    </row>
    <row r="91" spans="3:6" x14ac:dyDescent="0.2">
      <c r="C91" s="22"/>
      <c r="D91" s="16"/>
      <c r="E91" s="17"/>
      <c r="F91" s="16"/>
    </row>
    <row r="92" spans="3:6" x14ac:dyDescent="0.2">
      <c r="C92" s="22"/>
      <c r="D92" s="16"/>
      <c r="E92" s="17"/>
      <c r="F92" s="16"/>
    </row>
    <row r="93" spans="3:6" x14ac:dyDescent="0.2">
      <c r="C93" s="22"/>
      <c r="D93" s="16"/>
      <c r="E93" s="17"/>
      <c r="F93" s="16"/>
    </row>
    <row r="94" spans="3:6" x14ac:dyDescent="0.2">
      <c r="C94" s="22"/>
      <c r="D94" s="16"/>
      <c r="E94" s="17"/>
      <c r="F94" s="16"/>
    </row>
    <row r="95" spans="3:6" x14ac:dyDescent="0.2">
      <c r="C95" s="22"/>
      <c r="D95" s="16"/>
      <c r="E95" s="17"/>
      <c r="F95" s="16"/>
    </row>
    <row r="96" spans="3:6" x14ac:dyDescent="0.2">
      <c r="C96" s="22"/>
      <c r="D96" s="16"/>
      <c r="E96" s="17"/>
      <c r="F96" s="16"/>
    </row>
    <row r="97" spans="2:6" x14ac:dyDescent="0.2">
      <c r="C97" s="22"/>
      <c r="D97" s="16"/>
      <c r="E97" s="17"/>
      <c r="F97" s="16"/>
    </row>
    <row r="98" spans="2:6" x14ac:dyDescent="0.2">
      <c r="C98" s="22"/>
      <c r="D98" s="16"/>
      <c r="E98" s="17"/>
      <c r="F98" s="16"/>
    </row>
    <row r="99" spans="2:6" x14ac:dyDescent="0.2">
      <c r="C99" s="22"/>
      <c r="D99" s="16"/>
      <c r="E99" s="17"/>
      <c r="F99" s="16"/>
    </row>
    <row r="100" spans="2:6" x14ac:dyDescent="0.2">
      <c r="C100" s="22"/>
      <c r="D100" s="16"/>
      <c r="E100" s="17"/>
      <c r="F100" s="16"/>
    </row>
    <row r="101" spans="2:6" x14ac:dyDescent="0.2">
      <c r="C101" s="22"/>
      <c r="D101" s="16"/>
      <c r="E101" s="17"/>
      <c r="F101" s="16"/>
    </row>
    <row r="102" spans="2:6" x14ac:dyDescent="0.2">
      <c r="C102" s="22"/>
      <c r="D102" s="16"/>
      <c r="E102" s="17"/>
      <c r="F102" s="16"/>
    </row>
    <row r="103" spans="2:6" x14ac:dyDescent="0.2">
      <c r="C103" s="22"/>
      <c r="D103" s="16"/>
      <c r="E103" s="17"/>
      <c r="F103" s="16"/>
    </row>
    <row r="104" spans="2:6" x14ac:dyDescent="0.2">
      <c r="C104" s="120"/>
      <c r="D104" s="120"/>
      <c r="E104" s="120"/>
      <c r="F104" s="120"/>
    </row>
    <row r="105" spans="2:6" x14ac:dyDescent="0.2">
      <c r="C105" s="123"/>
      <c r="D105" s="123"/>
      <c r="E105" s="123"/>
      <c r="F105" s="123"/>
    </row>
    <row r="108" spans="2:6" x14ac:dyDescent="0.2">
      <c r="B108" s="3"/>
    </row>
    <row r="123" spans="5:5" x14ac:dyDescent="0.2">
      <c r="E123" s="27"/>
    </row>
  </sheetData>
  <mergeCells count="3">
    <mergeCell ref="A6:E6"/>
    <mergeCell ref="C104:F104"/>
    <mergeCell ref="C105:F105"/>
  </mergeCells>
  <printOptions horizontalCentered="1"/>
  <pageMargins left="0.7" right="0.7" top="0.75" bottom="0.75" header="0.3" footer="0.3"/>
  <pageSetup firstPageNumber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A037-4A18-464C-BA7F-3292EE78EF93}">
  <sheetPr>
    <pageSetUpPr fitToPage="1"/>
  </sheetPr>
  <dimension ref="A1:P102"/>
  <sheetViews>
    <sheetView topLeftCell="A22" zoomScaleNormal="100" zoomScaleSheetLayoutView="100" workbookViewId="0">
      <selection activeCell="K38" sqref="K38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5.28515625" style="2" customWidth="1"/>
    <col min="6" max="6" width="1.7109375" style="2" customWidth="1"/>
    <col min="7" max="7" width="15" style="2" bestFit="1" customWidth="1"/>
    <col min="8" max="8" width="1.7109375" style="2" customWidth="1"/>
    <col min="9" max="9" width="15" style="2" bestFit="1" customWidth="1"/>
    <col min="10" max="10" width="1.7109375" style="2" customWidth="1"/>
    <col min="11" max="11" width="19.5703125" style="2" customWidth="1"/>
    <col min="12" max="12" width="1.7109375" style="2" customWidth="1"/>
    <col min="13" max="13" width="16.5703125" style="2" customWidth="1"/>
    <col min="14" max="14" width="1.7109375" style="2" customWidth="1"/>
    <col min="15" max="15" width="18.140625" style="2" customWidth="1"/>
    <col min="16" max="16" width="1.7109375" style="2" customWidth="1"/>
    <col min="17" max="16384" width="9.140625" style="2"/>
  </cols>
  <sheetData>
    <row r="1" spans="1:16" x14ac:dyDescent="0.2">
      <c r="O1" s="11"/>
    </row>
    <row r="2" spans="1:16" x14ac:dyDescent="0.2">
      <c r="O2" s="11"/>
    </row>
    <row r="3" spans="1:16" x14ac:dyDescent="0.2">
      <c r="O3" s="11"/>
    </row>
    <row r="4" spans="1:16" x14ac:dyDescent="0.2">
      <c r="O4" s="11"/>
    </row>
    <row r="5" spans="1:16" x14ac:dyDescent="0.2">
      <c r="O5" s="11"/>
    </row>
    <row r="6" spans="1:16" x14ac:dyDescent="0.2">
      <c r="A6" s="120" t="s">
        <v>387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"/>
    </row>
    <row r="7" spans="1:16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2">
      <c r="C8" s="1"/>
      <c r="D8" s="1"/>
      <c r="E8" s="1"/>
      <c r="F8" s="1"/>
      <c r="N8" s="1"/>
    </row>
    <row r="9" spans="1:16" x14ac:dyDescent="0.2">
      <c r="C9" s="1"/>
      <c r="D9" s="1"/>
      <c r="E9" s="1"/>
      <c r="F9" s="1"/>
      <c r="K9" s="1" t="s">
        <v>1</v>
      </c>
      <c r="M9" s="1" t="s">
        <v>388</v>
      </c>
      <c r="O9" s="1" t="s">
        <v>388</v>
      </c>
    </row>
    <row r="10" spans="1:16" x14ac:dyDescent="0.2">
      <c r="C10" s="1"/>
      <c r="D10" s="1"/>
      <c r="E10" s="1" t="s">
        <v>389</v>
      </c>
      <c r="F10" s="1"/>
      <c r="H10" s="1"/>
      <c r="I10" s="1" t="s">
        <v>192</v>
      </c>
      <c r="J10" s="1"/>
      <c r="K10" s="1" t="s">
        <v>4</v>
      </c>
      <c r="L10" s="1"/>
      <c r="M10" s="1" t="s">
        <v>390</v>
      </c>
      <c r="N10" s="1"/>
      <c r="O10" s="1" t="s">
        <v>390</v>
      </c>
      <c r="P10" s="1"/>
    </row>
    <row r="11" spans="1:16" x14ac:dyDescent="0.2">
      <c r="C11" s="12"/>
      <c r="D11" s="12"/>
      <c r="E11" s="1" t="s">
        <v>192</v>
      </c>
      <c r="F11" s="1"/>
      <c r="G11" s="1" t="s">
        <v>3</v>
      </c>
      <c r="H11" s="12"/>
      <c r="I11" s="1" t="s">
        <v>388</v>
      </c>
      <c r="J11" s="12"/>
      <c r="K11" s="1" t="s">
        <v>391</v>
      </c>
      <c r="L11" s="12"/>
      <c r="M11" s="1" t="s">
        <v>158</v>
      </c>
      <c r="N11" s="1"/>
      <c r="O11" s="1" t="s">
        <v>392</v>
      </c>
      <c r="P11" s="1"/>
    </row>
    <row r="12" spans="1:16" x14ac:dyDescent="0.2">
      <c r="A12" s="1" t="s">
        <v>12</v>
      </c>
      <c r="C12" s="1"/>
      <c r="E12" s="1" t="s">
        <v>266</v>
      </c>
      <c r="F12" s="1"/>
      <c r="G12" s="1" t="s">
        <v>393</v>
      </c>
      <c r="H12" s="13"/>
      <c r="I12" s="1" t="s">
        <v>394</v>
      </c>
      <c r="J12" s="13"/>
      <c r="K12" s="1" t="s">
        <v>395</v>
      </c>
      <c r="L12" s="1"/>
      <c r="M12" s="1" t="s">
        <v>396</v>
      </c>
      <c r="N12" s="13"/>
      <c r="O12" s="1" t="s">
        <v>397</v>
      </c>
      <c r="P12" s="13"/>
    </row>
    <row r="13" spans="1:16" ht="14.25" x14ac:dyDescent="0.2">
      <c r="A13" s="9" t="s">
        <v>18</v>
      </c>
      <c r="C13" s="7" t="s">
        <v>19</v>
      </c>
      <c r="E13" s="9" t="s">
        <v>196</v>
      </c>
      <c r="F13" s="1"/>
      <c r="G13" s="9" t="s">
        <v>196</v>
      </c>
      <c r="H13" s="1"/>
      <c r="I13" s="9" t="s">
        <v>196</v>
      </c>
      <c r="J13" s="1"/>
      <c r="K13" s="9" t="s">
        <v>398</v>
      </c>
      <c r="L13" s="1"/>
      <c r="M13" s="9" t="s">
        <v>196</v>
      </c>
      <c r="N13" s="1"/>
      <c r="O13" s="9" t="s">
        <v>399</v>
      </c>
      <c r="P13" s="1"/>
    </row>
    <row r="14" spans="1:16" x14ac:dyDescent="0.2">
      <c r="E14" s="1" t="s">
        <v>23</v>
      </c>
      <c r="F14" s="1"/>
      <c r="G14" s="5" t="s">
        <v>400</v>
      </c>
      <c r="H14" s="1"/>
      <c r="I14" s="5" t="s">
        <v>364</v>
      </c>
      <c r="J14" s="1"/>
      <c r="K14" s="5" t="s">
        <v>92</v>
      </c>
      <c r="L14" s="1"/>
      <c r="M14" s="5" t="s">
        <v>401</v>
      </c>
      <c r="N14" s="5"/>
      <c r="O14" s="5" t="s">
        <v>402</v>
      </c>
      <c r="P14" s="5"/>
    </row>
    <row r="15" spans="1:16" x14ac:dyDescent="0.2">
      <c r="E15" s="1"/>
      <c r="F15" s="1"/>
      <c r="G15" s="5"/>
      <c r="H15" s="1"/>
      <c r="I15" s="5"/>
      <c r="J15" s="1"/>
      <c r="K15" s="5"/>
      <c r="L15" s="1"/>
      <c r="M15" s="5"/>
      <c r="N15" s="5"/>
      <c r="O15" s="5"/>
      <c r="P15" s="5"/>
    </row>
    <row r="16" spans="1:16" x14ac:dyDescent="0.2">
      <c r="C16" s="12" t="s">
        <v>29</v>
      </c>
      <c r="D16" s="14"/>
      <c r="E16" s="38"/>
      <c r="F16" s="38"/>
      <c r="G16" s="6"/>
      <c r="H16" s="6"/>
      <c r="I16" s="73"/>
      <c r="J16" s="6"/>
      <c r="K16" s="38"/>
      <c r="L16" s="6"/>
      <c r="M16" s="6"/>
      <c r="N16" s="6"/>
      <c r="O16" s="6"/>
      <c r="P16" s="6"/>
    </row>
    <row r="17" spans="1:16" x14ac:dyDescent="0.2">
      <c r="A17" s="1">
        <v>1</v>
      </c>
      <c r="C17" s="2" t="s">
        <v>30</v>
      </c>
      <c r="D17" s="14"/>
      <c r="E17" s="38">
        <v>5522.6404944568458</v>
      </c>
      <c r="F17" s="38"/>
      <c r="G17" s="6">
        <v>1670.3431449366506</v>
      </c>
      <c r="H17" s="6"/>
      <c r="I17" s="73">
        <f>E17-G17</f>
        <v>3852.297349520195</v>
      </c>
      <c r="J17" s="6"/>
      <c r="K17" s="38">
        <v>0</v>
      </c>
      <c r="L17" s="6"/>
      <c r="M17" s="6">
        <f>I17+K17</f>
        <v>3852.297349520195</v>
      </c>
      <c r="N17" s="6"/>
      <c r="O17" s="6">
        <v>150.54778041924919</v>
      </c>
      <c r="P17" s="6"/>
    </row>
    <row r="18" spans="1:16" x14ac:dyDescent="0.2">
      <c r="A18" s="1">
        <f>A17+1</f>
        <v>2</v>
      </c>
      <c r="C18" s="2" t="s">
        <v>31</v>
      </c>
      <c r="D18" s="14"/>
      <c r="E18" s="38">
        <v>2877.7041598627475</v>
      </c>
      <c r="F18" s="38"/>
      <c r="G18" s="6">
        <v>800.02072915392785</v>
      </c>
      <c r="H18" s="6"/>
      <c r="I18" s="73">
        <f t="shared" ref="I18:I28" si="0">E18-G18</f>
        <v>2077.6834307088197</v>
      </c>
      <c r="J18" s="6"/>
      <c r="K18" s="38">
        <v>0</v>
      </c>
      <c r="L18" s="6"/>
      <c r="M18" s="6">
        <f t="shared" ref="M18:M28" si="1">I18+K18</f>
        <v>2077.6834307088197</v>
      </c>
      <c r="N18" s="6"/>
      <c r="O18" s="6">
        <v>81.19586847210067</v>
      </c>
      <c r="P18" s="6"/>
    </row>
    <row r="19" spans="1:16" x14ac:dyDescent="0.2">
      <c r="A19" s="1">
        <f t="shared" ref="A19:A29" si="2">A18+1</f>
        <v>3</v>
      </c>
      <c r="C19" s="2" t="s">
        <v>32</v>
      </c>
      <c r="D19" s="14"/>
      <c r="E19" s="38">
        <v>329.39574444926558</v>
      </c>
      <c r="F19" s="38"/>
      <c r="G19" s="6">
        <v>144.61984699974042</v>
      </c>
      <c r="H19" s="6"/>
      <c r="I19" s="73">
        <f t="shared" si="0"/>
        <v>184.77589744952516</v>
      </c>
      <c r="J19" s="6"/>
      <c r="K19" s="38">
        <v>0</v>
      </c>
      <c r="L19" s="6"/>
      <c r="M19" s="6">
        <f t="shared" si="1"/>
        <v>184.77589744952516</v>
      </c>
      <c r="N19" s="6"/>
      <c r="O19" s="6">
        <v>7.2210420723274424</v>
      </c>
      <c r="P19" s="6"/>
    </row>
    <row r="20" spans="1:16" x14ac:dyDescent="0.2">
      <c r="A20" s="1">
        <f t="shared" si="2"/>
        <v>4</v>
      </c>
      <c r="C20" s="2" t="s">
        <v>33</v>
      </c>
      <c r="D20" s="14"/>
      <c r="E20" s="38">
        <v>0</v>
      </c>
      <c r="F20" s="38"/>
      <c r="G20" s="6">
        <v>0</v>
      </c>
      <c r="H20" s="6"/>
      <c r="I20" s="73">
        <f t="shared" si="0"/>
        <v>0</v>
      </c>
      <c r="J20" s="6"/>
      <c r="K20" s="38">
        <v>0</v>
      </c>
      <c r="L20" s="6"/>
      <c r="M20" s="6">
        <f t="shared" si="1"/>
        <v>0</v>
      </c>
      <c r="N20" s="6"/>
      <c r="O20" s="6">
        <v>0</v>
      </c>
      <c r="P20" s="6"/>
    </row>
    <row r="21" spans="1:16" x14ac:dyDescent="0.2">
      <c r="A21" s="1">
        <f t="shared" si="2"/>
        <v>5</v>
      </c>
      <c r="C21" s="2" t="s">
        <v>34</v>
      </c>
      <c r="D21" s="14"/>
      <c r="E21" s="38">
        <v>0</v>
      </c>
      <c r="F21" s="38"/>
      <c r="G21" s="6">
        <v>0</v>
      </c>
      <c r="H21" s="6"/>
      <c r="I21" s="73">
        <f t="shared" si="0"/>
        <v>0</v>
      </c>
      <c r="J21" s="6"/>
      <c r="K21" s="38">
        <v>0</v>
      </c>
      <c r="L21" s="6"/>
      <c r="M21" s="6">
        <f t="shared" si="1"/>
        <v>0</v>
      </c>
      <c r="N21" s="6"/>
      <c r="O21" s="6">
        <v>0</v>
      </c>
      <c r="P21" s="6"/>
    </row>
    <row r="22" spans="1:16" x14ac:dyDescent="0.2">
      <c r="A22" s="1">
        <f t="shared" si="2"/>
        <v>6</v>
      </c>
      <c r="C22" s="2" t="s">
        <v>35</v>
      </c>
      <c r="E22" s="38">
        <v>0</v>
      </c>
      <c r="F22" s="38"/>
      <c r="G22" s="6">
        <v>0</v>
      </c>
      <c r="H22" s="6"/>
      <c r="I22" s="73">
        <f t="shared" si="0"/>
        <v>0</v>
      </c>
      <c r="J22" s="6"/>
      <c r="K22" s="38">
        <v>0</v>
      </c>
      <c r="L22" s="6"/>
      <c r="M22" s="6">
        <f t="shared" si="1"/>
        <v>0</v>
      </c>
      <c r="N22" s="6"/>
      <c r="O22" s="6">
        <v>0</v>
      </c>
      <c r="P22" s="6"/>
    </row>
    <row r="23" spans="1:16" x14ac:dyDescent="0.2">
      <c r="A23" s="1">
        <f t="shared" si="2"/>
        <v>7</v>
      </c>
      <c r="C23" s="2" t="s">
        <v>36</v>
      </c>
      <c r="E23" s="38">
        <v>0</v>
      </c>
      <c r="F23" s="38"/>
      <c r="G23" s="6">
        <v>0</v>
      </c>
      <c r="H23" s="6"/>
      <c r="I23" s="73">
        <f t="shared" si="0"/>
        <v>0</v>
      </c>
      <c r="J23" s="6"/>
      <c r="K23" s="38">
        <v>0</v>
      </c>
      <c r="L23" s="30"/>
      <c r="M23" s="6">
        <f t="shared" si="1"/>
        <v>0</v>
      </c>
      <c r="N23" s="6"/>
      <c r="O23" s="6">
        <v>0</v>
      </c>
      <c r="P23" s="6"/>
    </row>
    <row r="24" spans="1:16" x14ac:dyDescent="0.2">
      <c r="A24" s="1">
        <f t="shared" si="2"/>
        <v>8</v>
      </c>
      <c r="C24" s="2" t="s">
        <v>37</v>
      </c>
      <c r="E24" s="38">
        <v>0</v>
      </c>
      <c r="F24" s="38"/>
      <c r="G24" s="6">
        <v>0</v>
      </c>
      <c r="H24" s="6"/>
      <c r="I24" s="73">
        <f t="shared" si="0"/>
        <v>0</v>
      </c>
      <c r="J24" s="6"/>
      <c r="K24" s="38">
        <v>0</v>
      </c>
      <c r="L24" s="30"/>
      <c r="M24" s="6">
        <f t="shared" si="1"/>
        <v>0</v>
      </c>
      <c r="N24" s="6"/>
      <c r="O24" s="6">
        <v>0</v>
      </c>
      <c r="P24" s="6"/>
    </row>
    <row r="25" spans="1:16" x14ac:dyDescent="0.2">
      <c r="A25" s="1">
        <f t="shared" si="2"/>
        <v>9</v>
      </c>
      <c r="C25" s="2" t="s">
        <v>38</v>
      </c>
      <c r="E25" s="38">
        <v>0</v>
      </c>
      <c r="F25" s="38"/>
      <c r="G25" s="6">
        <v>0</v>
      </c>
      <c r="H25" s="6"/>
      <c r="I25" s="73">
        <f t="shared" si="0"/>
        <v>0</v>
      </c>
      <c r="J25" s="6"/>
      <c r="K25" s="38">
        <v>0</v>
      </c>
      <c r="L25" s="30"/>
      <c r="M25" s="6">
        <f t="shared" si="1"/>
        <v>0</v>
      </c>
      <c r="N25" s="6"/>
      <c r="O25" s="6">
        <v>0</v>
      </c>
      <c r="P25" s="6"/>
    </row>
    <row r="26" spans="1:16" x14ac:dyDescent="0.2">
      <c r="A26" s="1">
        <f t="shared" si="2"/>
        <v>10</v>
      </c>
      <c r="C26" s="2" t="s">
        <v>39</v>
      </c>
      <c r="E26" s="38">
        <v>0</v>
      </c>
      <c r="F26" s="38"/>
      <c r="G26" s="6">
        <v>0</v>
      </c>
      <c r="H26" s="6"/>
      <c r="I26" s="73">
        <f t="shared" si="0"/>
        <v>0</v>
      </c>
      <c r="J26" s="6"/>
      <c r="K26" s="38">
        <v>0</v>
      </c>
      <c r="L26" s="30"/>
      <c r="M26" s="6">
        <f t="shared" si="1"/>
        <v>0</v>
      </c>
      <c r="N26" s="6"/>
      <c r="O26" s="6">
        <v>0</v>
      </c>
      <c r="P26" s="6"/>
    </row>
    <row r="27" spans="1:16" x14ac:dyDescent="0.2">
      <c r="A27" s="1">
        <f t="shared" si="2"/>
        <v>11</v>
      </c>
      <c r="C27" s="2" t="s">
        <v>41</v>
      </c>
      <c r="E27" s="38">
        <v>0</v>
      </c>
      <c r="G27" s="6">
        <v>0</v>
      </c>
      <c r="I27" s="73">
        <f t="shared" si="0"/>
        <v>0</v>
      </c>
      <c r="K27" s="38">
        <v>0</v>
      </c>
      <c r="M27" s="6">
        <f t="shared" si="1"/>
        <v>0</v>
      </c>
      <c r="O27" s="6">
        <v>0</v>
      </c>
      <c r="P27" s="30"/>
    </row>
    <row r="28" spans="1:16" x14ac:dyDescent="0.2">
      <c r="A28" s="1">
        <f t="shared" si="2"/>
        <v>12</v>
      </c>
      <c r="C28" s="2" t="s">
        <v>42</v>
      </c>
      <c r="E28" s="30">
        <v>0</v>
      </c>
      <c r="F28" s="30"/>
      <c r="G28" s="6">
        <v>0</v>
      </c>
      <c r="H28" s="14"/>
      <c r="I28" s="73">
        <f t="shared" si="0"/>
        <v>0</v>
      </c>
      <c r="J28" s="14"/>
      <c r="K28" s="38">
        <v>301.74002047082911</v>
      </c>
      <c r="M28" s="6">
        <f t="shared" si="1"/>
        <v>301.74002047082911</v>
      </c>
      <c r="O28" s="6">
        <v>11.792000000000002</v>
      </c>
    </row>
    <row r="29" spans="1:16" x14ac:dyDescent="0.2">
      <c r="A29" s="1">
        <f t="shared" si="2"/>
        <v>13</v>
      </c>
      <c r="C29" s="8" t="s">
        <v>43</v>
      </c>
      <c r="E29" s="31">
        <f>SUM(E17:E28)</f>
        <v>8729.7403987688594</v>
      </c>
      <c r="F29" s="30"/>
      <c r="G29" s="31">
        <f>SUM(G17:G28)</f>
        <v>2614.9837210903188</v>
      </c>
      <c r="H29" s="14"/>
      <c r="I29" s="31">
        <f>SUM(I17:I28)</f>
        <v>6114.7566776785397</v>
      </c>
      <c r="J29" s="14"/>
      <c r="K29" s="31">
        <f>SUM(K17:K28)</f>
        <v>301.74002047082911</v>
      </c>
      <c r="M29" s="31">
        <f>SUM(M17:M28)</f>
        <v>6416.496698149369</v>
      </c>
      <c r="N29" s="30"/>
      <c r="O29" s="31">
        <f>SUM(O17:O28)</f>
        <v>250.7566909636773</v>
      </c>
    </row>
    <row r="30" spans="1:16" x14ac:dyDescent="0.2">
      <c r="E30" s="38"/>
      <c r="F30" s="38"/>
      <c r="G30" s="6"/>
      <c r="H30" s="16"/>
      <c r="I30" s="73"/>
      <c r="J30" s="16"/>
      <c r="K30" s="38"/>
      <c r="M30" s="6"/>
      <c r="N30" s="6"/>
      <c r="O30" s="6"/>
      <c r="P30" s="6"/>
    </row>
    <row r="31" spans="1:16" x14ac:dyDescent="0.2">
      <c r="C31" s="12" t="s">
        <v>44</v>
      </c>
      <c r="E31" s="38"/>
      <c r="F31" s="38"/>
      <c r="G31" s="6"/>
      <c r="H31" s="16"/>
      <c r="I31" s="73"/>
      <c r="J31" s="16"/>
      <c r="K31" s="38"/>
      <c r="M31" s="6"/>
      <c r="N31" s="6"/>
      <c r="O31" s="6"/>
      <c r="P31" s="6"/>
    </row>
    <row r="32" spans="1:16" x14ac:dyDescent="0.2">
      <c r="A32" s="1">
        <f>A29+1</f>
        <v>14</v>
      </c>
      <c r="C32" s="2" t="s">
        <v>45</v>
      </c>
      <c r="E32" s="38">
        <v>0</v>
      </c>
      <c r="F32" s="38"/>
      <c r="G32" s="6">
        <v>0</v>
      </c>
      <c r="H32" s="16"/>
      <c r="I32" s="73">
        <v>0</v>
      </c>
      <c r="J32" s="16"/>
      <c r="K32" s="38">
        <v>0</v>
      </c>
      <c r="L32" s="68"/>
      <c r="M32" s="6">
        <v>0</v>
      </c>
      <c r="N32" s="6"/>
      <c r="O32" s="6">
        <v>0</v>
      </c>
      <c r="P32" s="6"/>
    </row>
    <row r="33" spans="1:16" x14ac:dyDescent="0.2">
      <c r="A33" s="1">
        <f>A32+1</f>
        <v>15</v>
      </c>
      <c r="C33" s="2" t="s">
        <v>46</v>
      </c>
      <c r="E33" s="38">
        <v>0</v>
      </c>
      <c r="F33" s="38"/>
      <c r="G33" s="6">
        <v>0</v>
      </c>
      <c r="H33" s="16"/>
      <c r="I33" s="73">
        <v>0</v>
      </c>
      <c r="J33" s="16"/>
      <c r="K33" s="38">
        <v>0</v>
      </c>
      <c r="M33" s="6">
        <v>0</v>
      </c>
      <c r="N33" s="6"/>
      <c r="O33" s="6">
        <v>0</v>
      </c>
      <c r="P33" s="6"/>
    </row>
    <row r="34" spans="1:16" x14ac:dyDescent="0.2">
      <c r="A34" s="1">
        <f>A33+1</f>
        <v>16</v>
      </c>
      <c r="C34" s="2" t="s">
        <v>47</v>
      </c>
      <c r="D34" s="17"/>
      <c r="E34" s="38">
        <v>0</v>
      </c>
      <c r="F34" s="38"/>
      <c r="G34" s="6">
        <v>0</v>
      </c>
      <c r="H34" s="16"/>
      <c r="I34" s="73">
        <v>0</v>
      </c>
      <c r="J34" s="16"/>
      <c r="K34" s="38">
        <v>0</v>
      </c>
      <c r="L34" s="16"/>
      <c r="M34" s="6">
        <v>0</v>
      </c>
      <c r="N34" s="6"/>
      <c r="O34" s="6">
        <v>0</v>
      </c>
      <c r="P34" s="6"/>
    </row>
    <row r="35" spans="1:16" x14ac:dyDescent="0.2">
      <c r="A35" s="1">
        <f>A34+1</f>
        <v>17</v>
      </c>
      <c r="C35" s="8" t="s">
        <v>48</v>
      </c>
      <c r="D35" s="17"/>
      <c r="E35" s="18">
        <v>0</v>
      </c>
      <c r="F35" s="6"/>
      <c r="G35" s="18">
        <v>0</v>
      </c>
      <c r="H35" s="16"/>
      <c r="I35" s="18">
        <v>0</v>
      </c>
      <c r="J35" s="16"/>
      <c r="K35" s="18">
        <v>0</v>
      </c>
      <c r="L35" s="16"/>
      <c r="M35" s="18">
        <v>0</v>
      </c>
      <c r="N35" s="6"/>
      <c r="O35" s="18">
        <v>0</v>
      </c>
      <c r="P35" s="6"/>
    </row>
    <row r="36" spans="1:16" x14ac:dyDescent="0.2">
      <c r="D36" s="17"/>
      <c r="E36" s="6"/>
      <c r="F36" s="6"/>
      <c r="G36" s="16"/>
      <c r="H36" s="16"/>
      <c r="I36" s="16"/>
      <c r="J36" s="16"/>
      <c r="K36" s="16"/>
      <c r="L36" s="16"/>
      <c r="M36" s="16"/>
      <c r="N36" s="14"/>
      <c r="O36" s="14"/>
      <c r="P36" s="14"/>
    </row>
    <row r="37" spans="1:16" ht="13.5" thickBot="1" x14ac:dyDescent="0.25">
      <c r="A37" s="1">
        <f>A35+1</f>
        <v>18</v>
      </c>
      <c r="C37" s="95" t="s">
        <v>49</v>
      </c>
      <c r="D37" s="17"/>
      <c r="E37" s="35">
        <f>E29+E35</f>
        <v>8729.7403987688594</v>
      </c>
      <c r="F37" s="6"/>
      <c r="G37" s="35">
        <f>G29+G35</f>
        <v>2614.9837210903188</v>
      </c>
      <c r="H37" s="16"/>
      <c r="I37" s="35">
        <f>I29+I35</f>
        <v>6114.7566776785397</v>
      </c>
      <c r="J37" s="16"/>
      <c r="K37" s="35">
        <f>K29+K35</f>
        <v>301.74002047082911</v>
      </c>
      <c r="L37" s="16"/>
      <c r="M37" s="35">
        <f>M29+M35</f>
        <v>6416.496698149369</v>
      </c>
      <c r="N37" s="6"/>
      <c r="O37" s="35">
        <f>O29+O35</f>
        <v>250.7566909636773</v>
      </c>
      <c r="P37" s="6"/>
    </row>
    <row r="38" spans="1:16" ht="13.5" thickTop="1" x14ac:dyDescent="0.2">
      <c r="C38" s="49"/>
      <c r="D38" s="17"/>
      <c r="E38" s="38"/>
      <c r="F38" s="38"/>
      <c r="G38" s="6"/>
      <c r="H38" s="38"/>
      <c r="I38" s="73"/>
      <c r="J38" s="38"/>
      <c r="K38" s="38"/>
      <c r="L38" s="38"/>
      <c r="M38" s="6"/>
      <c r="N38" s="6"/>
      <c r="O38" s="6"/>
      <c r="P38" s="6"/>
    </row>
    <row r="39" spans="1:16" x14ac:dyDescent="0.2">
      <c r="C39" s="19"/>
      <c r="D39" s="17"/>
      <c r="E39" s="17"/>
      <c r="F39" s="16"/>
      <c r="G39" s="17"/>
      <c r="H39" s="16"/>
      <c r="I39" s="17"/>
      <c r="J39" s="16"/>
      <c r="K39" s="17"/>
      <c r="L39" s="16"/>
      <c r="M39" s="17"/>
      <c r="N39" s="15"/>
      <c r="O39" s="15"/>
      <c r="P39" s="15"/>
    </row>
    <row r="40" spans="1:16" x14ac:dyDescent="0.2">
      <c r="A40" s="12" t="s">
        <v>50</v>
      </c>
      <c r="B40" s="20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4"/>
      <c r="O40" s="14"/>
      <c r="P40" s="14"/>
    </row>
    <row r="41" spans="1:16" x14ac:dyDescent="0.2">
      <c r="A41" s="5" t="s">
        <v>51</v>
      </c>
      <c r="C41" s="2" t="s">
        <v>403</v>
      </c>
      <c r="E41" s="16"/>
      <c r="F41" s="16"/>
      <c r="G41" s="16"/>
      <c r="H41" s="16"/>
      <c r="I41" s="16"/>
      <c r="J41" s="16"/>
      <c r="K41" s="16"/>
      <c r="L41" s="16"/>
      <c r="M41" s="16"/>
      <c r="N41" s="14"/>
      <c r="O41" s="14"/>
      <c r="P41" s="14"/>
    </row>
    <row r="42" spans="1:16" x14ac:dyDescent="0.2">
      <c r="A42" s="5" t="s">
        <v>53</v>
      </c>
      <c r="C42" s="2" t="s">
        <v>404</v>
      </c>
      <c r="E42" s="16"/>
      <c r="F42" s="16"/>
      <c r="G42" s="16"/>
      <c r="H42" s="16"/>
      <c r="I42" s="16"/>
      <c r="J42" s="16"/>
      <c r="K42" s="16"/>
      <c r="L42" s="16"/>
      <c r="M42" s="16"/>
      <c r="N42" s="14"/>
      <c r="O42" s="14"/>
      <c r="P42" s="14"/>
    </row>
    <row r="43" spans="1:16" x14ac:dyDescent="0.2">
      <c r="A43" s="33" t="s">
        <v>55</v>
      </c>
      <c r="C43" s="2" t="s">
        <v>56</v>
      </c>
      <c r="E43" s="16"/>
      <c r="F43" s="16"/>
      <c r="G43" s="16"/>
      <c r="H43" s="16"/>
      <c r="I43" s="16"/>
      <c r="J43" s="16"/>
      <c r="K43" s="16"/>
      <c r="L43" s="16"/>
      <c r="M43" s="16"/>
      <c r="N43" s="14"/>
      <c r="O43" s="14"/>
      <c r="P43" s="14"/>
    </row>
    <row r="44" spans="1:16" x14ac:dyDescent="0.2">
      <c r="A44" s="33" t="s">
        <v>40</v>
      </c>
      <c r="C44" s="2" t="s">
        <v>405</v>
      </c>
      <c r="E44" s="16"/>
      <c r="F44" s="16"/>
      <c r="G44" s="16"/>
      <c r="H44" s="16"/>
      <c r="I44" s="16"/>
      <c r="J44" s="16"/>
      <c r="K44" s="16"/>
      <c r="L44" s="16"/>
      <c r="M44" s="16"/>
      <c r="N44" s="14"/>
      <c r="O44" s="14"/>
      <c r="P44" s="14"/>
    </row>
    <row r="45" spans="1:16" x14ac:dyDescent="0.2">
      <c r="A45" s="33"/>
      <c r="B45" s="42"/>
      <c r="E45" s="16"/>
      <c r="F45" s="16"/>
      <c r="G45" s="16"/>
      <c r="H45" s="16"/>
      <c r="I45" s="16"/>
      <c r="J45" s="16"/>
      <c r="K45" s="16"/>
      <c r="L45" s="16"/>
      <c r="M45" s="17"/>
      <c r="N45" s="15"/>
      <c r="O45" s="15"/>
      <c r="P45" s="15"/>
    </row>
    <row r="46" spans="1:16" x14ac:dyDescent="0.2">
      <c r="A46" s="10"/>
      <c r="B46" s="42"/>
      <c r="D46" s="17"/>
      <c r="E46" s="17"/>
      <c r="F46" s="16"/>
      <c r="G46" s="17"/>
      <c r="H46" s="16"/>
      <c r="I46" s="17"/>
      <c r="J46" s="16"/>
      <c r="K46" s="17"/>
      <c r="L46" s="16"/>
      <c r="M46" s="17"/>
      <c r="N46" s="15"/>
      <c r="O46" s="15"/>
      <c r="P46" s="15"/>
    </row>
    <row r="47" spans="1:16" x14ac:dyDescent="0.2">
      <c r="A47" s="10"/>
      <c r="D47" s="17"/>
      <c r="E47" s="17"/>
      <c r="F47" s="16"/>
      <c r="G47" s="17"/>
      <c r="H47" s="16"/>
      <c r="I47" s="17"/>
      <c r="J47" s="16"/>
      <c r="K47" s="17"/>
      <c r="L47" s="16"/>
      <c r="M47" s="17"/>
      <c r="N47" s="15"/>
      <c r="O47" s="15"/>
      <c r="P47" s="15"/>
    </row>
    <row r="48" spans="1:16" x14ac:dyDescent="0.2">
      <c r="A48" s="10"/>
      <c r="D48" s="17"/>
      <c r="E48" s="17"/>
      <c r="F48" s="16"/>
      <c r="G48" s="17"/>
      <c r="H48" s="16"/>
      <c r="I48" s="17"/>
      <c r="J48" s="16"/>
      <c r="K48" s="17"/>
      <c r="L48" s="16"/>
      <c r="M48" s="17"/>
      <c r="N48" s="15"/>
      <c r="O48" s="15"/>
      <c r="P48" s="15"/>
    </row>
    <row r="49" spans="1:16" x14ac:dyDescent="0.2">
      <c r="A49" s="10"/>
      <c r="D49" s="17"/>
      <c r="E49" s="17"/>
      <c r="F49" s="16"/>
      <c r="G49" s="17"/>
      <c r="H49" s="16"/>
      <c r="I49" s="17"/>
      <c r="J49" s="16"/>
      <c r="K49" s="17"/>
      <c r="L49" s="16"/>
      <c r="M49" s="17"/>
      <c r="N49" s="15"/>
      <c r="O49" s="15"/>
      <c r="P49" s="15"/>
    </row>
    <row r="50" spans="1:16" x14ac:dyDescent="0.2">
      <c r="A50" s="10"/>
      <c r="C50" s="19"/>
      <c r="D50" s="17"/>
      <c r="E50" s="17"/>
      <c r="F50" s="16"/>
      <c r="G50" s="17"/>
      <c r="H50" s="16"/>
      <c r="I50" s="17"/>
      <c r="J50" s="16"/>
      <c r="K50" s="17"/>
      <c r="L50" s="16"/>
      <c r="M50" s="17"/>
      <c r="N50" s="15"/>
      <c r="O50" s="15"/>
      <c r="P50" s="15"/>
    </row>
    <row r="51" spans="1:16" x14ac:dyDescent="0.2">
      <c r="A51" s="10"/>
      <c r="C51" s="19"/>
      <c r="D51" s="17"/>
      <c r="E51" s="17"/>
      <c r="F51" s="16"/>
      <c r="G51" s="17"/>
      <c r="H51" s="16"/>
      <c r="I51" s="17"/>
      <c r="J51" s="16"/>
      <c r="K51" s="17"/>
      <c r="L51" s="16"/>
      <c r="M51" s="17"/>
      <c r="N51" s="15"/>
      <c r="O51" s="15"/>
      <c r="P51" s="15"/>
    </row>
    <row r="52" spans="1:16" x14ac:dyDescent="0.2">
      <c r="A52" s="10"/>
      <c r="C52" s="19"/>
      <c r="D52" s="17"/>
      <c r="E52" s="17"/>
      <c r="F52" s="16"/>
      <c r="G52" s="17"/>
      <c r="H52" s="16"/>
      <c r="I52" s="17"/>
      <c r="J52" s="16"/>
      <c r="K52" s="17"/>
      <c r="L52" s="16"/>
      <c r="M52" s="17"/>
      <c r="N52" s="15"/>
      <c r="O52" s="15"/>
      <c r="P52" s="15"/>
    </row>
    <row r="53" spans="1:16" x14ac:dyDescent="0.2">
      <c r="C53" s="19"/>
      <c r="D53" s="17"/>
      <c r="E53" s="17"/>
      <c r="F53" s="16"/>
      <c r="G53" s="17"/>
      <c r="H53" s="16"/>
      <c r="I53" s="17"/>
      <c r="J53" s="16"/>
      <c r="K53" s="17"/>
      <c r="L53" s="16"/>
      <c r="M53" s="17"/>
      <c r="N53" s="15"/>
      <c r="O53" s="15"/>
      <c r="P53" s="15"/>
    </row>
    <row r="54" spans="1:16" x14ac:dyDescent="0.2">
      <c r="C54" s="21"/>
      <c r="D54" s="17"/>
      <c r="E54" s="17"/>
      <c r="F54" s="16"/>
      <c r="G54" s="17"/>
      <c r="H54" s="16"/>
      <c r="I54" s="17"/>
      <c r="J54" s="16"/>
      <c r="K54" s="17"/>
      <c r="L54" s="16"/>
      <c r="M54" s="17"/>
      <c r="N54" s="17"/>
      <c r="O54" s="17"/>
      <c r="P54" s="17"/>
    </row>
    <row r="55" spans="1:16" x14ac:dyDescent="0.2">
      <c r="C55" s="19"/>
      <c r="D55" s="17"/>
      <c r="E55" s="17"/>
      <c r="F55" s="16"/>
      <c r="G55" s="17"/>
      <c r="H55" s="16"/>
      <c r="I55" s="17"/>
      <c r="J55" s="16"/>
      <c r="K55" s="17"/>
      <c r="L55" s="16"/>
      <c r="M55" s="17"/>
      <c r="N55" s="17"/>
      <c r="O55" s="17"/>
      <c r="P55" s="17"/>
    </row>
    <row r="56" spans="1:16" x14ac:dyDescent="0.2">
      <c r="C56" s="19"/>
      <c r="D56" s="17"/>
      <c r="E56" s="17"/>
      <c r="F56" s="16"/>
      <c r="G56" s="17"/>
      <c r="H56" s="16"/>
      <c r="I56" s="17"/>
      <c r="J56" s="16"/>
      <c r="K56" s="17"/>
      <c r="L56" s="16"/>
      <c r="M56" s="17"/>
      <c r="N56" s="17"/>
      <c r="O56" s="17"/>
      <c r="P56" s="17"/>
    </row>
    <row r="57" spans="1:16" x14ac:dyDescent="0.2">
      <c r="C57" s="19"/>
      <c r="D57" s="17"/>
      <c r="E57" s="17"/>
      <c r="F57" s="16"/>
      <c r="G57" s="17"/>
      <c r="H57" s="16"/>
      <c r="I57" s="17"/>
      <c r="J57" s="16"/>
      <c r="K57" s="17"/>
      <c r="L57" s="16"/>
      <c r="M57" s="17"/>
      <c r="N57" s="17"/>
      <c r="O57" s="17"/>
      <c r="P57" s="17"/>
    </row>
    <row r="58" spans="1:16" x14ac:dyDescent="0.2">
      <c r="C58" s="19"/>
      <c r="D58" s="17"/>
      <c r="E58" s="17"/>
      <c r="F58" s="16"/>
      <c r="G58" s="17"/>
      <c r="H58" s="16"/>
      <c r="I58" s="17"/>
      <c r="J58" s="16"/>
      <c r="K58" s="17"/>
      <c r="L58" s="16"/>
      <c r="M58" s="17"/>
      <c r="N58" s="17"/>
      <c r="O58" s="17"/>
      <c r="P58" s="17"/>
    </row>
    <row r="59" spans="1:16" x14ac:dyDescent="0.2">
      <c r="C59" s="19"/>
      <c r="D59" s="17"/>
      <c r="E59" s="17"/>
      <c r="F59" s="16"/>
      <c r="G59" s="17"/>
      <c r="H59" s="16"/>
      <c r="I59" s="17"/>
      <c r="J59" s="16"/>
      <c r="K59" s="17"/>
      <c r="L59" s="16"/>
      <c r="M59" s="17"/>
      <c r="N59" s="17"/>
      <c r="O59" s="17"/>
      <c r="P59" s="17"/>
    </row>
    <row r="60" spans="1:16" x14ac:dyDescent="0.2">
      <c r="C60" s="19"/>
      <c r="D60" s="17"/>
      <c r="E60" s="17"/>
      <c r="F60" s="16"/>
      <c r="G60" s="17"/>
      <c r="H60" s="16"/>
      <c r="I60" s="17"/>
      <c r="J60" s="16"/>
      <c r="K60" s="17"/>
      <c r="L60" s="16"/>
      <c r="M60" s="17"/>
      <c r="N60" s="17"/>
      <c r="O60" s="17"/>
      <c r="P60" s="17"/>
    </row>
    <row r="61" spans="1:16" x14ac:dyDescent="0.2">
      <c r="C61" s="19"/>
      <c r="D61" s="17"/>
      <c r="E61" s="17"/>
      <c r="F61" s="16"/>
      <c r="G61" s="17"/>
      <c r="H61" s="16"/>
      <c r="I61" s="17"/>
      <c r="J61" s="16"/>
      <c r="K61" s="17"/>
      <c r="L61" s="16"/>
      <c r="M61" s="17"/>
      <c r="N61" s="17"/>
      <c r="O61" s="17"/>
      <c r="P61" s="17"/>
    </row>
    <row r="62" spans="1:16" x14ac:dyDescent="0.2">
      <c r="C62" s="19"/>
      <c r="D62" s="17"/>
      <c r="E62" s="17"/>
      <c r="F62" s="16"/>
      <c r="G62" s="17"/>
      <c r="H62" s="16"/>
      <c r="I62" s="17"/>
      <c r="J62" s="16"/>
      <c r="K62" s="17"/>
      <c r="L62" s="16"/>
      <c r="M62" s="17"/>
      <c r="N62" s="17"/>
      <c r="O62" s="17"/>
      <c r="P62" s="17"/>
    </row>
    <row r="63" spans="1:16" x14ac:dyDescent="0.2">
      <c r="C63" s="21"/>
      <c r="D63" s="17"/>
      <c r="E63" s="17"/>
      <c r="F63" s="16"/>
      <c r="G63" s="17"/>
      <c r="H63" s="16"/>
      <c r="I63" s="17"/>
      <c r="J63" s="16"/>
      <c r="K63" s="17"/>
      <c r="L63" s="16"/>
      <c r="M63" s="17"/>
      <c r="N63" s="17"/>
      <c r="O63" s="17"/>
      <c r="P63" s="17"/>
    </row>
    <row r="64" spans="1:16" x14ac:dyDescent="0.2">
      <c r="C64" s="21"/>
      <c r="D64" s="17"/>
      <c r="E64" s="17"/>
      <c r="F64" s="16"/>
      <c r="G64" s="17"/>
      <c r="H64" s="16"/>
      <c r="I64" s="17"/>
      <c r="J64" s="16"/>
      <c r="K64" s="17"/>
      <c r="L64" s="16"/>
      <c r="M64" s="17"/>
      <c r="N64" s="17"/>
      <c r="O64" s="17"/>
      <c r="P64" s="17"/>
    </row>
    <row r="65" spans="3:16" x14ac:dyDescent="0.2">
      <c r="C65" s="19"/>
      <c r="D65" s="17"/>
      <c r="E65" s="17"/>
      <c r="F65" s="16"/>
      <c r="G65" s="17"/>
      <c r="H65" s="16"/>
      <c r="I65" s="17"/>
      <c r="J65" s="16"/>
      <c r="K65" s="17"/>
      <c r="L65" s="16"/>
      <c r="M65" s="17"/>
      <c r="N65" s="17"/>
      <c r="O65" s="17"/>
      <c r="P65" s="17"/>
    </row>
    <row r="66" spans="3:16" x14ac:dyDescent="0.2">
      <c r="C66" s="21"/>
      <c r="D66" s="17"/>
      <c r="E66" s="17"/>
      <c r="F66" s="16"/>
      <c r="G66" s="17"/>
      <c r="H66" s="16"/>
      <c r="I66" s="17"/>
      <c r="J66" s="16"/>
      <c r="K66" s="17"/>
      <c r="L66" s="16"/>
      <c r="M66" s="17"/>
      <c r="N66" s="17"/>
      <c r="O66" s="17"/>
      <c r="P66" s="17"/>
    </row>
    <row r="67" spans="3:16" x14ac:dyDescent="0.2">
      <c r="C67" s="19"/>
      <c r="D67" s="17"/>
      <c r="E67" s="17"/>
      <c r="F67" s="16"/>
      <c r="G67" s="17"/>
      <c r="H67" s="16"/>
      <c r="I67" s="17"/>
      <c r="J67" s="16"/>
      <c r="K67" s="17"/>
      <c r="L67" s="16"/>
      <c r="M67" s="17"/>
      <c r="N67" s="17"/>
      <c r="O67" s="17"/>
      <c r="P67" s="17"/>
    </row>
    <row r="68" spans="3:16" x14ac:dyDescent="0.2">
      <c r="C68" s="19"/>
      <c r="D68" s="17"/>
      <c r="E68" s="17"/>
      <c r="F68" s="16"/>
      <c r="G68" s="17"/>
      <c r="H68" s="16"/>
      <c r="I68" s="17"/>
      <c r="J68" s="16"/>
      <c r="K68" s="17"/>
      <c r="L68" s="16"/>
      <c r="M68" s="17"/>
      <c r="N68" s="17"/>
      <c r="O68" s="17"/>
      <c r="P68" s="17"/>
    </row>
    <row r="69" spans="3:16" x14ac:dyDescent="0.2">
      <c r="C69" s="19"/>
      <c r="D69" s="17"/>
      <c r="E69" s="17"/>
      <c r="F69" s="16"/>
      <c r="G69" s="17"/>
      <c r="H69" s="16"/>
      <c r="I69" s="17"/>
      <c r="J69" s="16"/>
      <c r="K69" s="17"/>
      <c r="L69" s="16"/>
      <c r="M69" s="17"/>
      <c r="N69" s="17"/>
      <c r="O69" s="17"/>
      <c r="P69" s="17"/>
    </row>
    <row r="70" spans="3:16" x14ac:dyDescent="0.2">
      <c r="C70" s="19"/>
      <c r="D70" s="17"/>
      <c r="E70" s="17"/>
      <c r="F70" s="16"/>
      <c r="G70" s="17"/>
      <c r="H70" s="16"/>
      <c r="I70" s="17"/>
      <c r="J70" s="16"/>
      <c r="K70" s="17"/>
      <c r="L70" s="16"/>
      <c r="M70" s="17"/>
      <c r="N70" s="17"/>
      <c r="O70" s="17"/>
      <c r="P70" s="17"/>
    </row>
    <row r="71" spans="3:16" x14ac:dyDescent="0.2">
      <c r="C71" s="19"/>
      <c r="D71" s="17"/>
      <c r="E71" s="17"/>
      <c r="F71" s="16"/>
      <c r="G71" s="17"/>
      <c r="H71" s="16"/>
      <c r="I71" s="17"/>
      <c r="J71" s="16"/>
      <c r="K71" s="17"/>
      <c r="L71" s="16"/>
      <c r="M71" s="17"/>
      <c r="N71" s="17"/>
      <c r="O71" s="17"/>
      <c r="P71" s="17"/>
    </row>
    <row r="72" spans="3:16" x14ac:dyDescent="0.2">
      <c r="C72" s="19"/>
      <c r="D72" s="17"/>
      <c r="E72" s="17"/>
      <c r="F72" s="16"/>
      <c r="G72" s="17"/>
      <c r="H72" s="16"/>
      <c r="I72" s="17"/>
      <c r="J72" s="16"/>
      <c r="K72" s="17"/>
      <c r="L72" s="16"/>
      <c r="M72" s="17"/>
      <c r="N72" s="17"/>
      <c r="O72" s="17"/>
      <c r="P72" s="17"/>
    </row>
    <row r="73" spans="3:16" x14ac:dyDescent="0.2">
      <c r="C73" s="19"/>
      <c r="D73" s="17"/>
      <c r="E73" s="17"/>
      <c r="F73" s="16"/>
      <c r="G73" s="17"/>
      <c r="H73" s="16"/>
      <c r="I73" s="17"/>
      <c r="J73" s="16"/>
      <c r="K73" s="17"/>
      <c r="L73" s="16"/>
      <c r="M73" s="17"/>
      <c r="N73" s="17"/>
      <c r="O73" s="17"/>
      <c r="P73" s="17"/>
    </row>
    <row r="74" spans="3:16" x14ac:dyDescent="0.2">
      <c r="C74" s="19"/>
      <c r="D74" s="17"/>
      <c r="E74" s="17"/>
      <c r="F74" s="16"/>
      <c r="G74" s="17"/>
      <c r="H74" s="16"/>
      <c r="I74" s="17"/>
      <c r="J74" s="16"/>
      <c r="K74" s="17"/>
      <c r="L74" s="16"/>
      <c r="M74" s="17"/>
      <c r="N74" s="17"/>
      <c r="O74" s="17"/>
      <c r="P74" s="17"/>
    </row>
    <row r="75" spans="3:16" x14ac:dyDescent="0.2">
      <c r="C75" s="19"/>
      <c r="D75" s="17"/>
      <c r="E75" s="17"/>
      <c r="F75" s="16"/>
      <c r="G75" s="17"/>
      <c r="H75" s="16"/>
      <c r="I75" s="17"/>
      <c r="J75" s="16"/>
      <c r="K75" s="17"/>
      <c r="L75" s="16"/>
      <c r="M75" s="17"/>
      <c r="N75" s="17"/>
      <c r="O75" s="17"/>
      <c r="P75" s="17"/>
    </row>
    <row r="76" spans="3:16" x14ac:dyDescent="0.2">
      <c r="C76" s="19"/>
      <c r="D76" s="17"/>
      <c r="E76" s="17"/>
      <c r="F76" s="16"/>
      <c r="G76" s="17"/>
      <c r="H76" s="16"/>
      <c r="I76" s="17"/>
      <c r="J76" s="16"/>
      <c r="K76" s="17"/>
      <c r="L76" s="16"/>
      <c r="M76" s="17"/>
      <c r="N76" s="17"/>
      <c r="O76" s="17"/>
      <c r="P76" s="17"/>
    </row>
    <row r="77" spans="3:16" x14ac:dyDescent="0.2">
      <c r="C77" s="19"/>
      <c r="D77" s="17"/>
      <c r="E77" s="17"/>
      <c r="F77" s="16"/>
      <c r="G77" s="17"/>
      <c r="H77" s="16"/>
      <c r="I77" s="17"/>
      <c r="J77" s="16"/>
      <c r="K77" s="17"/>
      <c r="L77" s="16"/>
      <c r="M77" s="17"/>
      <c r="N77" s="17"/>
      <c r="O77" s="17"/>
      <c r="P77" s="17"/>
    </row>
    <row r="78" spans="3:16" x14ac:dyDescent="0.2">
      <c r="C78" s="19"/>
      <c r="D78" s="17"/>
      <c r="E78" s="17"/>
      <c r="F78" s="16"/>
      <c r="G78" s="17"/>
      <c r="H78" s="16"/>
      <c r="I78" s="17"/>
      <c r="J78" s="16"/>
      <c r="K78" s="17"/>
      <c r="L78" s="16"/>
      <c r="M78" s="17"/>
      <c r="N78" s="17"/>
      <c r="O78" s="17"/>
      <c r="P78" s="17"/>
    </row>
    <row r="79" spans="3:16" x14ac:dyDescent="0.2">
      <c r="C79" s="22"/>
      <c r="D79" s="17"/>
      <c r="E79" s="17"/>
      <c r="F79" s="16"/>
      <c r="G79" s="17"/>
      <c r="H79" s="16"/>
      <c r="I79" s="17"/>
      <c r="J79" s="16"/>
      <c r="K79" s="17"/>
      <c r="L79" s="16"/>
      <c r="M79" s="17"/>
      <c r="N79" s="17"/>
      <c r="O79" s="17"/>
      <c r="P79" s="17"/>
    </row>
    <row r="80" spans="3:16" x14ac:dyDescent="0.2">
      <c r="C80" s="22"/>
      <c r="D80" s="17"/>
      <c r="E80" s="17"/>
      <c r="F80" s="16"/>
      <c r="G80" s="17"/>
      <c r="H80" s="16"/>
      <c r="I80" s="17"/>
      <c r="J80" s="16"/>
      <c r="K80" s="17"/>
      <c r="L80" s="16"/>
      <c r="M80" s="17"/>
      <c r="N80" s="17"/>
      <c r="O80" s="17"/>
      <c r="P80" s="17"/>
    </row>
    <row r="81" spans="2:16" x14ac:dyDescent="0.2">
      <c r="C81" s="22"/>
      <c r="D81" s="17"/>
      <c r="E81" s="17"/>
      <c r="F81" s="16"/>
      <c r="G81" s="17"/>
      <c r="H81" s="16"/>
      <c r="I81" s="17"/>
      <c r="J81" s="16"/>
      <c r="K81" s="17"/>
      <c r="L81" s="16"/>
      <c r="M81" s="17"/>
      <c r="N81" s="17"/>
      <c r="O81" s="17"/>
      <c r="P81" s="17"/>
    </row>
    <row r="82" spans="2:16" x14ac:dyDescent="0.2">
      <c r="C82" s="22"/>
      <c r="D82" s="17"/>
      <c r="E82" s="17"/>
      <c r="F82" s="16"/>
      <c r="G82" s="17"/>
      <c r="H82" s="16"/>
      <c r="I82" s="17"/>
      <c r="J82" s="16"/>
      <c r="K82" s="17"/>
      <c r="L82" s="16"/>
      <c r="M82" s="17"/>
      <c r="N82" s="17"/>
      <c r="O82" s="17"/>
      <c r="P82" s="17"/>
    </row>
    <row r="83" spans="2:16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x14ac:dyDescent="0.2">
      <c r="C84" s="23"/>
      <c r="D84" s="23"/>
      <c r="E84" s="23"/>
      <c r="F84" s="24"/>
      <c r="G84" s="23"/>
      <c r="H84" s="24"/>
      <c r="I84" s="23"/>
      <c r="J84" s="24"/>
      <c r="K84" s="23"/>
      <c r="L84" s="24"/>
      <c r="M84" s="23"/>
      <c r="N84" s="23"/>
      <c r="O84" s="23"/>
      <c r="P84" s="23"/>
    </row>
    <row r="85" spans="2:16" x14ac:dyDescent="0.2">
      <c r="H85" s="25"/>
      <c r="J85" s="25"/>
    </row>
    <row r="86" spans="2:16" x14ac:dyDescent="0.2">
      <c r="H86" s="16"/>
      <c r="J86" s="16"/>
    </row>
    <row r="87" spans="2:16" x14ac:dyDescent="0.2">
      <c r="B87" s="3"/>
      <c r="H87" s="16"/>
      <c r="J87" s="16"/>
    </row>
    <row r="88" spans="2:16" x14ac:dyDescent="0.2">
      <c r="H88" s="16"/>
      <c r="J88" s="16"/>
    </row>
    <row r="89" spans="2:16" x14ac:dyDescent="0.2">
      <c r="H89" s="16"/>
      <c r="J89" s="16"/>
    </row>
    <row r="90" spans="2:16" x14ac:dyDescent="0.2">
      <c r="H90" s="16"/>
      <c r="J90" s="16"/>
    </row>
    <row r="91" spans="2:16" x14ac:dyDescent="0.2">
      <c r="H91" s="16"/>
      <c r="J91" s="16"/>
    </row>
    <row r="92" spans="2:16" x14ac:dyDescent="0.2">
      <c r="H92" s="16"/>
      <c r="J92" s="16"/>
    </row>
    <row r="93" spans="2:16" x14ac:dyDescent="0.2">
      <c r="H93" s="16"/>
      <c r="J93" s="16"/>
    </row>
    <row r="94" spans="2:16" x14ac:dyDescent="0.2">
      <c r="H94" s="16"/>
      <c r="J94" s="16"/>
    </row>
    <row r="95" spans="2:16" x14ac:dyDescent="0.2">
      <c r="H95" s="16"/>
      <c r="J95" s="16"/>
    </row>
    <row r="96" spans="2:16" x14ac:dyDescent="0.2">
      <c r="H96" s="16"/>
      <c r="J96" s="16"/>
    </row>
    <row r="97" spans="5:16" x14ac:dyDescent="0.2">
      <c r="H97" s="16"/>
      <c r="J97" s="16"/>
    </row>
    <row r="102" spans="5:16" x14ac:dyDescent="0.2">
      <c r="E102" s="27"/>
      <c r="F102" s="27"/>
      <c r="G102" s="3"/>
      <c r="I102" s="3"/>
      <c r="M102" s="3"/>
      <c r="N102" s="3"/>
      <c r="O102" s="3"/>
      <c r="P102" s="3"/>
    </row>
  </sheetData>
  <mergeCells count="1">
    <mergeCell ref="A6:O6"/>
  </mergeCells>
  <pageMargins left="0.7" right="0.7" top="0.75" bottom="0.75" header="0.3" footer="0.3"/>
  <pageSetup scale="62" firstPageNumber="4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1662-7E44-4C14-9199-8C42E2174044}">
  <sheetPr>
    <pageSetUpPr fitToPage="1"/>
  </sheetPr>
  <dimension ref="A1:P102"/>
  <sheetViews>
    <sheetView topLeftCell="A27" zoomScaleNormal="100" zoomScaleSheetLayoutView="100" workbookViewId="0">
      <selection activeCell="I20" sqref="I20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5.28515625" style="2" customWidth="1"/>
    <col min="6" max="6" width="1.7109375" style="2" customWidth="1"/>
    <col min="7" max="7" width="15" style="2" bestFit="1" customWidth="1"/>
    <col min="8" max="8" width="1.7109375" style="2" customWidth="1"/>
    <col min="9" max="9" width="15" style="2" bestFit="1" customWidth="1"/>
    <col min="10" max="10" width="1.7109375" style="2" customWidth="1"/>
    <col min="11" max="11" width="19.5703125" style="2" customWidth="1"/>
    <col min="12" max="12" width="1.7109375" style="2" customWidth="1"/>
    <col min="13" max="13" width="16.5703125" style="2" customWidth="1"/>
    <col min="14" max="14" width="1.7109375" style="2" customWidth="1"/>
    <col min="15" max="15" width="18.140625" style="2" customWidth="1"/>
    <col min="16" max="16" width="2.140625" style="2" customWidth="1"/>
    <col min="17" max="16384" width="9.140625" style="2"/>
  </cols>
  <sheetData>
    <row r="1" spans="1:16" x14ac:dyDescent="0.2">
      <c r="O1" s="11"/>
    </row>
    <row r="2" spans="1:16" x14ac:dyDescent="0.2">
      <c r="O2" s="11"/>
    </row>
    <row r="3" spans="1:16" x14ac:dyDescent="0.2">
      <c r="O3" s="11"/>
    </row>
    <row r="4" spans="1:16" x14ac:dyDescent="0.2">
      <c r="O4" s="11"/>
    </row>
    <row r="5" spans="1:16" x14ac:dyDescent="0.2">
      <c r="O5" s="11"/>
    </row>
    <row r="6" spans="1:16" x14ac:dyDescent="0.2">
      <c r="A6" s="120" t="s">
        <v>406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"/>
    </row>
    <row r="7" spans="1:16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2">
      <c r="C8" s="1"/>
      <c r="D8" s="1"/>
      <c r="E8" s="1"/>
      <c r="F8" s="1"/>
      <c r="N8" s="1"/>
    </row>
    <row r="9" spans="1:16" x14ac:dyDescent="0.2">
      <c r="C9" s="1"/>
      <c r="D9" s="1"/>
      <c r="E9" s="1"/>
      <c r="F9" s="1"/>
      <c r="K9" s="1" t="s">
        <v>1</v>
      </c>
      <c r="M9" s="1" t="s">
        <v>388</v>
      </c>
      <c r="O9" s="1" t="s">
        <v>388</v>
      </c>
    </row>
    <row r="10" spans="1:16" x14ac:dyDescent="0.2">
      <c r="C10" s="1"/>
      <c r="D10" s="1"/>
      <c r="E10" s="1" t="s">
        <v>389</v>
      </c>
      <c r="F10" s="1"/>
      <c r="H10" s="1"/>
      <c r="I10" s="1" t="s">
        <v>192</v>
      </c>
      <c r="J10" s="1"/>
      <c r="K10" s="1" t="s">
        <v>4</v>
      </c>
      <c r="L10" s="1"/>
      <c r="M10" s="1" t="s">
        <v>390</v>
      </c>
      <c r="N10" s="1"/>
      <c r="O10" s="1" t="s">
        <v>390</v>
      </c>
      <c r="P10" s="1"/>
    </row>
    <row r="11" spans="1:16" x14ac:dyDescent="0.2">
      <c r="C11" s="12"/>
      <c r="D11" s="12"/>
      <c r="E11" s="1" t="s">
        <v>192</v>
      </c>
      <c r="F11" s="1"/>
      <c r="G11" s="1" t="s">
        <v>3</v>
      </c>
      <c r="H11" s="12"/>
      <c r="I11" s="1" t="s">
        <v>388</v>
      </c>
      <c r="J11" s="12"/>
      <c r="K11" s="1" t="s">
        <v>391</v>
      </c>
      <c r="L11" s="12"/>
      <c r="M11" s="1" t="s">
        <v>158</v>
      </c>
      <c r="N11" s="1"/>
      <c r="O11" s="1" t="s">
        <v>392</v>
      </c>
      <c r="P11" s="1"/>
    </row>
    <row r="12" spans="1:16" x14ac:dyDescent="0.2">
      <c r="A12" s="1" t="s">
        <v>12</v>
      </c>
      <c r="C12" s="1"/>
      <c r="E12" s="1" t="s">
        <v>266</v>
      </c>
      <c r="F12" s="1"/>
      <c r="G12" s="1" t="s">
        <v>393</v>
      </c>
      <c r="H12" s="13"/>
      <c r="I12" s="1" t="s">
        <v>394</v>
      </c>
      <c r="J12" s="13"/>
      <c r="K12" s="1" t="s">
        <v>395</v>
      </c>
      <c r="L12" s="1"/>
      <c r="M12" s="1" t="s">
        <v>396</v>
      </c>
      <c r="N12" s="13"/>
      <c r="O12" s="1" t="s">
        <v>397</v>
      </c>
      <c r="P12" s="13"/>
    </row>
    <row r="13" spans="1:16" ht="14.25" x14ac:dyDescent="0.2">
      <c r="A13" s="9" t="s">
        <v>18</v>
      </c>
      <c r="C13" s="7" t="s">
        <v>19</v>
      </c>
      <c r="E13" s="9" t="s">
        <v>196</v>
      </c>
      <c r="F13" s="1"/>
      <c r="G13" s="9" t="s">
        <v>196</v>
      </c>
      <c r="H13" s="1"/>
      <c r="I13" s="9" t="s">
        <v>196</v>
      </c>
      <c r="J13" s="1"/>
      <c r="K13" s="9" t="s">
        <v>398</v>
      </c>
      <c r="L13" s="1"/>
      <c r="M13" s="9" t="s">
        <v>196</v>
      </c>
      <c r="N13" s="1"/>
      <c r="O13" s="9" t="s">
        <v>399</v>
      </c>
      <c r="P13" s="1"/>
    </row>
    <row r="14" spans="1:16" x14ac:dyDescent="0.2">
      <c r="E14" s="1" t="s">
        <v>23</v>
      </c>
      <c r="F14" s="1"/>
      <c r="G14" s="5" t="s">
        <v>400</v>
      </c>
      <c r="H14" s="1"/>
      <c r="I14" s="5" t="s">
        <v>364</v>
      </c>
      <c r="J14" s="1"/>
      <c r="K14" s="5" t="s">
        <v>92</v>
      </c>
      <c r="L14" s="1"/>
      <c r="M14" s="5" t="s">
        <v>401</v>
      </c>
      <c r="N14" s="5"/>
      <c r="O14" s="5" t="s">
        <v>402</v>
      </c>
      <c r="P14" s="5"/>
    </row>
    <row r="15" spans="1:16" x14ac:dyDescent="0.2">
      <c r="E15" s="1"/>
      <c r="F15" s="1"/>
      <c r="G15" s="5"/>
      <c r="H15" s="1"/>
      <c r="I15" s="5"/>
      <c r="J15" s="1"/>
      <c r="K15" s="5"/>
      <c r="L15" s="1"/>
      <c r="M15" s="5"/>
      <c r="N15" s="5"/>
      <c r="O15" s="5"/>
      <c r="P15" s="5"/>
    </row>
    <row r="16" spans="1:16" x14ac:dyDescent="0.2">
      <c r="C16" s="12" t="s">
        <v>29</v>
      </c>
      <c r="D16" s="14"/>
      <c r="E16" s="38"/>
      <c r="F16" s="38"/>
      <c r="G16" s="6"/>
      <c r="H16" s="6"/>
      <c r="I16" s="73"/>
      <c r="J16" s="6"/>
      <c r="K16" s="38"/>
      <c r="L16" s="6"/>
      <c r="M16" s="6"/>
      <c r="N16" s="6"/>
      <c r="O16" s="6"/>
      <c r="P16" s="6"/>
    </row>
    <row r="17" spans="1:16" x14ac:dyDescent="0.2">
      <c r="A17" s="1">
        <v>1</v>
      </c>
      <c r="C17" s="2" t="s">
        <v>30</v>
      </c>
      <c r="D17" s="14"/>
      <c r="E17" s="38">
        <v>11338.132103205757</v>
      </c>
      <c r="F17" s="38"/>
      <c r="G17" s="6">
        <v>2951.9087864856415</v>
      </c>
      <c r="H17" s="6"/>
      <c r="I17" s="73">
        <f>E17-G17</f>
        <v>8386.2233167201157</v>
      </c>
      <c r="J17" s="6"/>
      <c r="K17" s="38">
        <v>0</v>
      </c>
      <c r="L17" s="6"/>
      <c r="M17" s="6">
        <f>I17+K17</f>
        <v>8386.2233167201157</v>
      </c>
      <c r="N17" s="6"/>
      <c r="O17" s="6">
        <v>327.7336072174221</v>
      </c>
      <c r="P17" s="6"/>
    </row>
    <row r="18" spans="1:16" x14ac:dyDescent="0.2">
      <c r="A18" s="1">
        <f>A17+1</f>
        <v>2</v>
      </c>
      <c r="C18" s="2" t="s">
        <v>31</v>
      </c>
      <c r="D18" s="14"/>
      <c r="E18" s="38">
        <v>7992.0722632812449</v>
      </c>
      <c r="F18" s="38"/>
      <c r="G18" s="6">
        <v>1872.6092126046967</v>
      </c>
      <c r="H18" s="6"/>
      <c r="I18" s="73">
        <f t="shared" ref="I18:I28" si="0">E18-G18</f>
        <v>6119.4630506765479</v>
      </c>
      <c r="J18" s="6"/>
      <c r="K18" s="38">
        <v>0</v>
      </c>
      <c r="L18" s="6"/>
      <c r="M18" s="6">
        <f t="shared" ref="M18:M28" si="1">I18+K18</f>
        <v>6119.4630506765479</v>
      </c>
      <c r="N18" s="6"/>
      <c r="O18" s="6">
        <v>239.14861602043948</v>
      </c>
      <c r="P18" s="6"/>
    </row>
    <row r="19" spans="1:16" x14ac:dyDescent="0.2">
      <c r="A19" s="1">
        <f t="shared" ref="A19:A29" si="2">A18+1</f>
        <v>3</v>
      </c>
      <c r="C19" s="2" t="s">
        <v>32</v>
      </c>
      <c r="D19" s="14"/>
      <c r="E19" s="38">
        <v>1260.6705532000149</v>
      </c>
      <c r="F19" s="38"/>
      <c r="G19" s="6">
        <v>725.32386096583502</v>
      </c>
      <c r="H19" s="6"/>
      <c r="I19" s="73">
        <f t="shared" si="0"/>
        <v>535.34669223417984</v>
      </c>
      <c r="J19" s="6"/>
      <c r="K19" s="38">
        <v>0</v>
      </c>
      <c r="L19" s="6"/>
      <c r="M19" s="6">
        <f t="shared" si="1"/>
        <v>535.34669223417984</v>
      </c>
      <c r="N19" s="6"/>
      <c r="O19" s="6">
        <v>20.921348732511746</v>
      </c>
      <c r="P19" s="6"/>
    </row>
    <row r="20" spans="1:16" x14ac:dyDescent="0.2">
      <c r="A20" s="1">
        <f t="shared" si="2"/>
        <v>4</v>
      </c>
      <c r="C20" s="2" t="s">
        <v>33</v>
      </c>
      <c r="D20" s="14"/>
      <c r="E20" s="38">
        <v>0</v>
      </c>
      <c r="F20" s="38"/>
      <c r="G20" s="6">
        <v>0</v>
      </c>
      <c r="H20" s="6"/>
      <c r="I20" s="73">
        <f t="shared" si="0"/>
        <v>0</v>
      </c>
      <c r="J20" s="6"/>
      <c r="K20" s="38">
        <v>0</v>
      </c>
      <c r="L20" s="6"/>
      <c r="M20" s="6">
        <f t="shared" si="1"/>
        <v>0</v>
      </c>
      <c r="N20" s="6"/>
      <c r="O20" s="6">
        <v>0</v>
      </c>
      <c r="P20" s="6"/>
    </row>
    <row r="21" spans="1:16" x14ac:dyDescent="0.2">
      <c r="A21" s="1">
        <f t="shared" si="2"/>
        <v>5</v>
      </c>
      <c r="C21" s="2" t="s">
        <v>34</v>
      </c>
      <c r="D21" s="14"/>
      <c r="E21" s="38">
        <v>0</v>
      </c>
      <c r="F21" s="38"/>
      <c r="G21" s="6">
        <v>0</v>
      </c>
      <c r="H21" s="6"/>
      <c r="I21" s="73">
        <f t="shared" si="0"/>
        <v>0</v>
      </c>
      <c r="J21" s="6"/>
      <c r="K21" s="38">
        <v>0</v>
      </c>
      <c r="L21" s="6"/>
      <c r="M21" s="6">
        <f t="shared" si="1"/>
        <v>0</v>
      </c>
      <c r="N21" s="6"/>
      <c r="O21" s="6">
        <v>0</v>
      </c>
      <c r="P21" s="6"/>
    </row>
    <row r="22" spans="1:16" x14ac:dyDescent="0.2">
      <c r="A22" s="1">
        <f t="shared" si="2"/>
        <v>6</v>
      </c>
      <c r="C22" s="2" t="s">
        <v>35</v>
      </c>
      <c r="E22" s="38">
        <v>0</v>
      </c>
      <c r="F22" s="38"/>
      <c r="G22" s="6">
        <v>0</v>
      </c>
      <c r="H22" s="6"/>
      <c r="I22" s="73">
        <f t="shared" si="0"/>
        <v>0</v>
      </c>
      <c r="J22" s="6"/>
      <c r="K22" s="38">
        <v>0</v>
      </c>
      <c r="L22" s="6"/>
      <c r="M22" s="6">
        <f t="shared" si="1"/>
        <v>0</v>
      </c>
      <c r="N22" s="6"/>
      <c r="O22" s="6">
        <v>0</v>
      </c>
      <c r="P22" s="6"/>
    </row>
    <row r="23" spans="1:16" x14ac:dyDescent="0.2">
      <c r="A23" s="1">
        <f t="shared" si="2"/>
        <v>7</v>
      </c>
      <c r="C23" s="2" t="s">
        <v>36</v>
      </c>
      <c r="E23" s="38">
        <v>0</v>
      </c>
      <c r="F23" s="38"/>
      <c r="G23" s="6">
        <v>0</v>
      </c>
      <c r="H23" s="6"/>
      <c r="I23" s="73">
        <f t="shared" si="0"/>
        <v>0</v>
      </c>
      <c r="J23" s="6"/>
      <c r="K23" s="38">
        <v>0</v>
      </c>
      <c r="L23" s="30"/>
      <c r="M23" s="6">
        <f t="shared" si="1"/>
        <v>0</v>
      </c>
      <c r="N23" s="6"/>
      <c r="O23" s="6">
        <v>0</v>
      </c>
      <c r="P23" s="6"/>
    </row>
    <row r="24" spans="1:16" x14ac:dyDescent="0.2">
      <c r="A24" s="1">
        <f t="shared" si="2"/>
        <v>8</v>
      </c>
      <c r="C24" s="2" t="s">
        <v>37</v>
      </c>
      <c r="E24" s="38">
        <v>0</v>
      </c>
      <c r="F24" s="38"/>
      <c r="G24" s="6">
        <v>0</v>
      </c>
      <c r="H24" s="6"/>
      <c r="I24" s="73">
        <f t="shared" si="0"/>
        <v>0</v>
      </c>
      <c r="J24" s="6"/>
      <c r="K24" s="38">
        <v>0</v>
      </c>
      <c r="L24" s="30"/>
      <c r="M24" s="6">
        <f t="shared" si="1"/>
        <v>0</v>
      </c>
      <c r="N24" s="6"/>
      <c r="O24" s="6">
        <v>0</v>
      </c>
      <c r="P24" s="6"/>
    </row>
    <row r="25" spans="1:16" x14ac:dyDescent="0.2">
      <c r="A25" s="1">
        <f t="shared" si="2"/>
        <v>9</v>
      </c>
      <c r="C25" s="2" t="s">
        <v>38</v>
      </c>
      <c r="E25" s="38">
        <v>0</v>
      </c>
      <c r="F25" s="38"/>
      <c r="G25" s="6">
        <v>0</v>
      </c>
      <c r="H25" s="6"/>
      <c r="I25" s="73">
        <f t="shared" si="0"/>
        <v>0</v>
      </c>
      <c r="J25" s="6"/>
      <c r="K25" s="38">
        <v>0</v>
      </c>
      <c r="L25" s="30"/>
      <c r="M25" s="6">
        <f t="shared" si="1"/>
        <v>0</v>
      </c>
      <c r="N25" s="6"/>
      <c r="O25" s="6">
        <v>0</v>
      </c>
      <c r="P25" s="6"/>
    </row>
    <row r="26" spans="1:16" x14ac:dyDescent="0.2">
      <c r="A26" s="1">
        <f t="shared" si="2"/>
        <v>10</v>
      </c>
      <c r="C26" s="2" t="s">
        <v>39</v>
      </c>
      <c r="E26" s="38">
        <v>0</v>
      </c>
      <c r="F26" s="38"/>
      <c r="G26" s="6">
        <v>0</v>
      </c>
      <c r="H26" s="6"/>
      <c r="I26" s="73">
        <f t="shared" si="0"/>
        <v>0</v>
      </c>
      <c r="J26" s="6"/>
      <c r="K26" s="38">
        <v>0</v>
      </c>
      <c r="L26" s="30"/>
      <c r="M26" s="6">
        <f t="shared" si="1"/>
        <v>0</v>
      </c>
      <c r="N26" s="6"/>
      <c r="O26" s="6">
        <v>1.555925781202072E-2</v>
      </c>
      <c r="P26" s="6"/>
    </row>
    <row r="27" spans="1:16" x14ac:dyDescent="0.2">
      <c r="A27" s="1">
        <f t="shared" si="2"/>
        <v>11</v>
      </c>
      <c r="C27" s="2" t="s">
        <v>41</v>
      </c>
      <c r="E27" s="38">
        <v>0</v>
      </c>
      <c r="G27" s="6">
        <v>0</v>
      </c>
      <c r="I27" s="73">
        <f t="shared" si="0"/>
        <v>0</v>
      </c>
      <c r="K27" s="38">
        <v>0</v>
      </c>
      <c r="M27" s="6">
        <f t="shared" si="1"/>
        <v>0</v>
      </c>
      <c r="O27" s="6">
        <v>0</v>
      </c>
      <c r="P27" s="30"/>
    </row>
    <row r="28" spans="1:16" x14ac:dyDescent="0.2">
      <c r="A28" s="1">
        <f t="shared" si="2"/>
        <v>12</v>
      </c>
      <c r="C28" s="2" t="s">
        <v>42</v>
      </c>
      <c r="E28" s="30">
        <v>0</v>
      </c>
      <c r="F28" s="30"/>
      <c r="G28" s="6">
        <v>0</v>
      </c>
      <c r="H28" s="14"/>
      <c r="I28" s="73">
        <f t="shared" si="0"/>
        <v>0</v>
      </c>
      <c r="J28" s="14"/>
      <c r="K28" s="38">
        <v>0</v>
      </c>
      <c r="M28" s="6">
        <f t="shared" si="1"/>
        <v>0</v>
      </c>
      <c r="O28" s="6">
        <v>0</v>
      </c>
    </row>
    <row r="29" spans="1:16" x14ac:dyDescent="0.2">
      <c r="A29" s="1">
        <f t="shared" si="2"/>
        <v>13</v>
      </c>
      <c r="C29" s="8" t="s">
        <v>43</v>
      </c>
      <c r="E29" s="31">
        <f>SUM(E17:E28)</f>
        <v>20590.874919687016</v>
      </c>
      <c r="F29" s="30"/>
      <c r="G29" s="31">
        <f>SUM(G17:G28)</f>
        <v>5549.8418600561727</v>
      </c>
      <c r="H29" s="14"/>
      <c r="I29" s="31">
        <f>SUM(I17:I28)</f>
        <v>15041.033059630843</v>
      </c>
      <c r="J29" s="14"/>
      <c r="K29" s="31">
        <f>SUM(K17:K28)</f>
        <v>0</v>
      </c>
      <c r="M29" s="31">
        <f>SUM(M17:M28)</f>
        <v>15041.033059630843</v>
      </c>
      <c r="N29" s="30"/>
      <c r="O29" s="31">
        <f>SUM(O17:O28)</f>
        <v>587.81913122818537</v>
      </c>
    </row>
    <row r="30" spans="1:16" x14ac:dyDescent="0.2">
      <c r="E30" s="38"/>
      <c r="F30" s="38"/>
      <c r="G30" s="6"/>
      <c r="H30" s="16"/>
      <c r="I30" s="73"/>
      <c r="J30" s="16"/>
      <c r="K30" s="38"/>
      <c r="M30" s="6"/>
      <c r="N30" s="6"/>
      <c r="O30" s="6"/>
      <c r="P30" s="6"/>
    </row>
    <row r="31" spans="1:16" x14ac:dyDescent="0.2">
      <c r="C31" s="12" t="s">
        <v>44</v>
      </c>
      <c r="E31" s="38"/>
      <c r="F31" s="38"/>
      <c r="G31" s="6"/>
      <c r="H31" s="16"/>
      <c r="I31" s="73"/>
      <c r="J31" s="16"/>
      <c r="K31" s="38"/>
      <c r="M31" s="6"/>
      <c r="N31" s="6"/>
      <c r="O31" s="6"/>
      <c r="P31" s="6"/>
    </row>
    <row r="32" spans="1:16" x14ac:dyDescent="0.2">
      <c r="A32" s="1">
        <f>A29+1</f>
        <v>14</v>
      </c>
      <c r="C32" s="2" t="s">
        <v>45</v>
      </c>
      <c r="E32" s="38">
        <v>0</v>
      </c>
      <c r="F32" s="38"/>
      <c r="G32" s="6">
        <v>0</v>
      </c>
      <c r="H32" s="16"/>
      <c r="I32" s="73">
        <f>E32-G32</f>
        <v>0</v>
      </c>
      <c r="J32" s="16"/>
      <c r="K32" s="38">
        <v>0</v>
      </c>
      <c r="L32" s="68"/>
      <c r="M32" s="6">
        <f>I32+K32</f>
        <v>0</v>
      </c>
      <c r="N32" s="6"/>
      <c r="O32" s="6">
        <v>0</v>
      </c>
      <c r="P32" s="6"/>
    </row>
    <row r="33" spans="1:16" x14ac:dyDescent="0.2">
      <c r="A33" s="1">
        <f>A32+1</f>
        <v>15</v>
      </c>
      <c r="C33" s="2" t="s">
        <v>46</v>
      </c>
      <c r="E33" s="38">
        <v>1252.0999999999999</v>
      </c>
      <c r="F33" s="38"/>
      <c r="G33" s="6">
        <v>515.98934426229505</v>
      </c>
      <c r="H33" s="16"/>
      <c r="I33" s="73">
        <f>E33-G33</f>
        <v>736.11065573770486</v>
      </c>
      <c r="J33" s="16"/>
      <c r="K33" s="38">
        <v>0</v>
      </c>
      <c r="M33" s="6">
        <f>I33+K33</f>
        <v>736.11065573770486</v>
      </c>
      <c r="N33" s="6"/>
      <c r="O33" s="6">
        <v>28.767204426229505</v>
      </c>
      <c r="P33" s="6"/>
    </row>
    <row r="34" spans="1:16" x14ac:dyDescent="0.2">
      <c r="A34" s="1">
        <f>A33+1</f>
        <v>16</v>
      </c>
      <c r="C34" s="2" t="s">
        <v>47</v>
      </c>
      <c r="D34" s="17"/>
      <c r="E34" s="38">
        <v>0</v>
      </c>
      <c r="F34" s="38"/>
      <c r="G34" s="6">
        <v>0</v>
      </c>
      <c r="H34" s="16"/>
      <c r="I34" s="73">
        <f>E34-G34</f>
        <v>0</v>
      </c>
      <c r="J34" s="16"/>
      <c r="K34" s="38">
        <v>0</v>
      </c>
      <c r="L34" s="16"/>
      <c r="M34" s="6">
        <f>I34+K34</f>
        <v>0</v>
      </c>
      <c r="N34" s="6"/>
      <c r="O34" s="6">
        <v>0</v>
      </c>
      <c r="P34" s="6"/>
    </row>
    <row r="35" spans="1:16" x14ac:dyDescent="0.2">
      <c r="A35" s="1">
        <f>A34+1</f>
        <v>17</v>
      </c>
      <c r="C35" s="8" t="s">
        <v>48</v>
      </c>
      <c r="D35" s="17"/>
      <c r="E35" s="18">
        <f>SUM(E32:E34)</f>
        <v>1252.0999999999999</v>
      </c>
      <c r="F35" s="6"/>
      <c r="G35" s="18">
        <f>SUM(G32:G34)</f>
        <v>515.98934426229505</v>
      </c>
      <c r="H35" s="16"/>
      <c r="I35" s="18">
        <f>SUM(I32:I34)</f>
        <v>736.11065573770486</v>
      </c>
      <c r="J35" s="16"/>
      <c r="K35" s="18">
        <f>SUM(K32:K34)</f>
        <v>0</v>
      </c>
      <c r="L35" s="16"/>
      <c r="M35" s="18">
        <f>SUM(M32:M34)</f>
        <v>736.11065573770486</v>
      </c>
      <c r="N35" s="6"/>
      <c r="O35" s="18">
        <f>SUM(O32:O34)</f>
        <v>28.767204426229505</v>
      </c>
      <c r="P35" s="6"/>
    </row>
    <row r="36" spans="1:16" x14ac:dyDescent="0.2">
      <c r="D36" s="17"/>
      <c r="E36" s="6"/>
      <c r="F36" s="6"/>
      <c r="G36" s="16"/>
      <c r="H36" s="16"/>
      <c r="I36" s="16"/>
      <c r="J36" s="16"/>
      <c r="K36" s="16"/>
      <c r="L36" s="16"/>
      <c r="M36" s="16"/>
      <c r="N36" s="14"/>
      <c r="O36" s="14"/>
      <c r="P36" s="14"/>
    </row>
    <row r="37" spans="1:16" ht="13.5" thickBot="1" x14ac:dyDescent="0.25">
      <c r="A37" s="1">
        <f>A35+1</f>
        <v>18</v>
      </c>
      <c r="C37" s="8" t="s">
        <v>49</v>
      </c>
      <c r="D37" s="17"/>
      <c r="E37" s="35">
        <f>E29+E35</f>
        <v>21842.974919687014</v>
      </c>
      <c r="F37" s="6"/>
      <c r="G37" s="35">
        <f>G29+G35</f>
        <v>6065.8312043184678</v>
      </c>
      <c r="H37" s="16"/>
      <c r="I37" s="35">
        <f>I29+I35</f>
        <v>15777.143715368547</v>
      </c>
      <c r="J37" s="16"/>
      <c r="K37" s="35">
        <f>K29+K35</f>
        <v>0</v>
      </c>
      <c r="L37" s="16"/>
      <c r="M37" s="35">
        <f>M29+M35</f>
        <v>15777.143715368547</v>
      </c>
      <c r="N37" s="6"/>
      <c r="O37" s="35">
        <f>O29+O35</f>
        <v>616.58633565441482</v>
      </c>
      <c r="P37" s="6"/>
    </row>
    <row r="38" spans="1:16" ht="13.5" thickTop="1" x14ac:dyDescent="0.2">
      <c r="C38" s="49"/>
      <c r="D38" s="17"/>
      <c r="E38" s="38"/>
      <c r="F38" s="38"/>
      <c r="G38" s="6"/>
      <c r="H38" s="38"/>
      <c r="I38" s="73"/>
      <c r="J38" s="38"/>
      <c r="K38" s="38"/>
      <c r="L38" s="38"/>
      <c r="M38" s="6"/>
      <c r="N38" s="6"/>
      <c r="O38" s="6"/>
      <c r="P38" s="6"/>
    </row>
    <row r="39" spans="1:16" x14ac:dyDescent="0.2">
      <c r="C39" s="19"/>
      <c r="D39" s="17"/>
      <c r="E39" s="17"/>
      <c r="F39" s="16"/>
      <c r="G39" s="17"/>
      <c r="H39" s="16"/>
      <c r="I39" s="17"/>
      <c r="J39" s="16"/>
      <c r="K39" s="17"/>
      <c r="L39" s="16"/>
      <c r="M39" s="17"/>
      <c r="N39" s="15"/>
      <c r="O39" s="15"/>
      <c r="P39" s="15"/>
    </row>
    <row r="40" spans="1:16" x14ac:dyDescent="0.2">
      <c r="A40" s="12" t="s">
        <v>50</v>
      </c>
      <c r="B40" s="20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4"/>
      <c r="O40" s="14"/>
      <c r="P40" s="14"/>
    </row>
    <row r="41" spans="1:16" x14ac:dyDescent="0.2">
      <c r="A41" s="5" t="s">
        <v>51</v>
      </c>
      <c r="C41" s="2" t="s">
        <v>403</v>
      </c>
      <c r="E41" s="16"/>
      <c r="F41" s="16"/>
      <c r="G41" s="16"/>
      <c r="H41" s="16"/>
      <c r="I41" s="16"/>
      <c r="J41" s="16"/>
      <c r="K41" s="16"/>
      <c r="L41" s="16"/>
      <c r="M41" s="16"/>
      <c r="N41" s="14"/>
      <c r="O41" s="14"/>
      <c r="P41" s="14"/>
    </row>
    <row r="42" spans="1:16" x14ac:dyDescent="0.2">
      <c r="A42" s="5" t="s">
        <v>53</v>
      </c>
      <c r="C42" s="2" t="s">
        <v>404</v>
      </c>
      <c r="E42" s="16"/>
      <c r="F42" s="16"/>
      <c r="G42" s="16"/>
      <c r="H42" s="16"/>
      <c r="I42" s="16"/>
      <c r="J42" s="16"/>
      <c r="K42" s="16"/>
      <c r="L42" s="16"/>
      <c r="M42" s="16"/>
      <c r="N42" s="14"/>
      <c r="O42" s="14"/>
      <c r="P42" s="14"/>
    </row>
    <row r="43" spans="1:16" x14ac:dyDescent="0.2">
      <c r="A43" s="33" t="s">
        <v>55</v>
      </c>
      <c r="C43" s="2" t="s">
        <v>56</v>
      </c>
      <c r="E43" s="16"/>
      <c r="F43" s="16"/>
      <c r="G43" s="16"/>
      <c r="H43" s="16"/>
      <c r="I43" s="16"/>
      <c r="J43" s="16"/>
      <c r="K43" s="16"/>
      <c r="L43" s="16"/>
      <c r="M43" s="16"/>
      <c r="N43" s="14"/>
      <c r="O43" s="14"/>
      <c r="P43" s="14"/>
    </row>
    <row r="44" spans="1:16" x14ac:dyDescent="0.2">
      <c r="A44" s="33" t="s">
        <v>40</v>
      </c>
      <c r="C44" s="2" t="s">
        <v>405</v>
      </c>
      <c r="E44" s="16"/>
      <c r="F44" s="16"/>
      <c r="G44" s="16"/>
      <c r="H44" s="16"/>
      <c r="I44" s="16"/>
      <c r="J44" s="16"/>
      <c r="K44" s="16"/>
      <c r="L44" s="16"/>
      <c r="M44" s="16"/>
      <c r="N44" s="14"/>
      <c r="O44" s="14"/>
      <c r="P44" s="14"/>
    </row>
    <row r="45" spans="1:16" x14ac:dyDescent="0.2">
      <c r="A45" s="33"/>
      <c r="B45" s="42"/>
      <c r="E45" s="16"/>
      <c r="F45" s="16"/>
      <c r="G45" s="16"/>
      <c r="H45" s="16"/>
      <c r="I45" s="16"/>
      <c r="J45" s="16"/>
      <c r="K45" s="16"/>
      <c r="L45" s="16"/>
      <c r="M45" s="17"/>
      <c r="N45" s="15"/>
      <c r="O45" s="15"/>
      <c r="P45" s="15"/>
    </row>
    <row r="46" spans="1:16" x14ac:dyDescent="0.2">
      <c r="A46" s="10"/>
      <c r="B46" s="42"/>
      <c r="D46" s="17"/>
      <c r="E46" s="17"/>
      <c r="F46" s="16"/>
      <c r="G46" s="17"/>
      <c r="H46" s="16"/>
      <c r="I46" s="17"/>
      <c r="J46" s="16"/>
      <c r="K46" s="17"/>
      <c r="L46" s="16"/>
      <c r="M46" s="17"/>
      <c r="N46" s="15"/>
      <c r="O46" s="15"/>
      <c r="P46" s="15"/>
    </row>
    <row r="47" spans="1:16" x14ac:dyDescent="0.2">
      <c r="A47" s="10"/>
      <c r="D47" s="17"/>
      <c r="E47" s="17"/>
      <c r="F47" s="16"/>
      <c r="G47" s="17"/>
      <c r="H47" s="16"/>
      <c r="I47" s="17"/>
      <c r="J47" s="16"/>
      <c r="K47" s="17"/>
      <c r="L47" s="16"/>
      <c r="M47" s="17"/>
      <c r="N47" s="15"/>
      <c r="O47" s="15"/>
      <c r="P47" s="15"/>
    </row>
    <row r="48" spans="1:16" x14ac:dyDescent="0.2">
      <c r="A48" s="10"/>
      <c r="D48" s="17"/>
      <c r="E48" s="17"/>
      <c r="F48" s="16"/>
      <c r="G48" s="17"/>
      <c r="H48" s="16"/>
      <c r="I48" s="17"/>
      <c r="J48" s="16"/>
      <c r="K48" s="17"/>
      <c r="L48" s="16"/>
      <c r="M48" s="17"/>
      <c r="N48" s="15"/>
      <c r="O48" s="15"/>
      <c r="P48" s="15"/>
    </row>
    <row r="49" spans="1:16" x14ac:dyDescent="0.2">
      <c r="A49" s="10"/>
      <c r="D49" s="17"/>
      <c r="E49" s="17"/>
      <c r="F49" s="16"/>
      <c r="G49" s="17"/>
      <c r="H49" s="16"/>
      <c r="I49" s="17"/>
      <c r="J49" s="16"/>
      <c r="K49" s="17"/>
      <c r="L49" s="16"/>
      <c r="M49" s="17"/>
      <c r="N49" s="15"/>
      <c r="O49" s="15"/>
      <c r="P49" s="15"/>
    </row>
    <row r="50" spans="1:16" x14ac:dyDescent="0.2">
      <c r="A50" s="10"/>
      <c r="C50" s="19"/>
      <c r="D50" s="17"/>
      <c r="E50" s="17"/>
      <c r="F50" s="16"/>
      <c r="G50" s="17"/>
      <c r="H50" s="16"/>
      <c r="I50" s="17"/>
      <c r="J50" s="16"/>
      <c r="K50" s="17"/>
      <c r="L50" s="16"/>
      <c r="M50" s="17"/>
      <c r="N50" s="15"/>
      <c r="O50" s="15"/>
      <c r="P50" s="15"/>
    </row>
    <row r="51" spans="1:16" x14ac:dyDescent="0.2">
      <c r="A51" s="10"/>
      <c r="C51" s="19"/>
      <c r="D51" s="17"/>
      <c r="E51" s="17"/>
      <c r="F51" s="16"/>
      <c r="G51" s="17"/>
      <c r="H51" s="16"/>
      <c r="I51" s="17"/>
      <c r="J51" s="16"/>
      <c r="K51" s="17"/>
      <c r="L51" s="16"/>
      <c r="M51" s="17"/>
      <c r="N51" s="15"/>
      <c r="O51" s="15"/>
      <c r="P51" s="15"/>
    </row>
    <row r="52" spans="1:16" x14ac:dyDescent="0.2">
      <c r="A52" s="10"/>
      <c r="C52" s="19"/>
      <c r="D52" s="17"/>
      <c r="E52" s="17"/>
      <c r="F52" s="16"/>
      <c r="G52" s="17"/>
      <c r="H52" s="16"/>
      <c r="I52" s="17"/>
      <c r="J52" s="16"/>
      <c r="K52" s="17"/>
      <c r="L52" s="16"/>
      <c r="M52" s="17"/>
      <c r="N52" s="15"/>
      <c r="O52" s="15"/>
      <c r="P52" s="15"/>
    </row>
    <row r="53" spans="1:16" x14ac:dyDescent="0.2">
      <c r="C53" s="19"/>
      <c r="D53" s="17"/>
      <c r="E53" s="17"/>
      <c r="F53" s="16"/>
      <c r="G53" s="17"/>
      <c r="H53" s="16"/>
      <c r="I53" s="17"/>
      <c r="J53" s="16"/>
      <c r="K53" s="17"/>
      <c r="L53" s="16"/>
      <c r="M53" s="17"/>
      <c r="N53" s="15"/>
      <c r="O53" s="15"/>
      <c r="P53" s="15"/>
    </row>
    <row r="54" spans="1:16" x14ac:dyDescent="0.2">
      <c r="C54" s="21"/>
      <c r="D54" s="17"/>
      <c r="E54" s="17"/>
      <c r="F54" s="16"/>
      <c r="G54" s="17"/>
      <c r="H54" s="16"/>
      <c r="I54" s="17"/>
      <c r="J54" s="16"/>
      <c r="K54" s="17"/>
      <c r="L54" s="16"/>
      <c r="M54" s="17"/>
      <c r="N54" s="17"/>
      <c r="O54" s="17"/>
      <c r="P54" s="17"/>
    </row>
    <row r="55" spans="1:16" x14ac:dyDescent="0.2">
      <c r="C55" s="19"/>
      <c r="D55" s="17"/>
      <c r="E55" s="17"/>
      <c r="F55" s="16"/>
      <c r="G55" s="17"/>
      <c r="H55" s="16"/>
      <c r="I55" s="17"/>
      <c r="J55" s="16"/>
      <c r="K55" s="17"/>
      <c r="L55" s="16"/>
      <c r="M55" s="17"/>
      <c r="N55" s="17"/>
      <c r="O55" s="17"/>
      <c r="P55" s="17"/>
    </row>
    <row r="56" spans="1:16" x14ac:dyDescent="0.2">
      <c r="C56" s="19"/>
      <c r="D56" s="17"/>
      <c r="E56" s="17"/>
      <c r="F56" s="16"/>
      <c r="G56" s="17"/>
      <c r="H56" s="16"/>
      <c r="I56" s="17"/>
      <c r="J56" s="16"/>
      <c r="K56" s="17"/>
      <c r="L56" s="16"/>
      <c r="M56" s="17"/>
      <c r="N56" s="17"/>
      <c r="O56" s="17"/>
      <c r="P56" s="17"/>
    </row>
    <row r="57" spans="1:16" x14ac:dyDescent="0.2">
      <c r="C57" s="19"/>
      <c r="D57" s="17"/>
      <c r="E57" s="17"/>
      <c r="F57" s="16"/>
      <c r="G57" s="17"/>
      <c r="H57" s="16"/>
      <c r="I57" s="17"/>
      <c r="J57" s="16"/>
      <c r="K57" s="17"/>
      <c r="L57" s="16"/>
      <c r="M57" s="17"/>
      <c r="N57" s="17"/>
      <c r="O57" s="17"/>
      <c r="P57" s="17"/>
    </row>
    <row r="58" spans="1:16" x14ac:dyDescent="0.2">
      <c r="C58" s="19"/>
      <c r="D58" s="17"/>
      <c r="E58" s="17"/>
      <c r="F58" s="16"/>
      <c r="G58" s="17"/>
      <c r="H58" s="16"/>
      <c r="I58" s="17"/>
      <c r="J58" s="16"/>
      <c r="K58" s="17"/>
      <c r="L58" s="16"/>
      <c r="M58" s="17"/>
      <c r="N58" s="17"/>
      <c r="O58" s="17"/>
      <c r="P58" s="17"/>
    </row>
    <row r="59" spans="1:16" x14ac:dyDescent="0.2">
      <c r="C59" s="19"/>
      <c r="D59" s="17"/>
      <c r="E59" s="17"/>
      <c r="F59" s="16"/>
      <c r="G59" s="17"/>
      <c r="H59" s="16"/>
      <c r="I59" s="17"/>
      <c r="J59" s="16"/>
      <c r="K59" s="17"/>
      <c r="L59" s="16"/>
      <c r="M59" s="17"/>
      <c r="N59" s="17"/>
      <c r="O59" s="17"/>
      <c r="P59" s="17"/>
    </row>
    <row r="60" spans="1:16" x14ac:dyDescent="0.2">
      <c r="C60" s="19"/>
      <c r="D60" s="17"/>
      <c r="E60" s="17"/>
      <c r="F60" s="16"/>
      <c r="G60" s="17"/>
      <c r="H60" s="16"/>
      <c r="I60" s="17"/>
      <c r="J60" s="16"/>
      <c r="K60" s="17"/>
      <c r="L60" s="16"/>
      <c r="M60" s="17"/>
      <c r="N60" s="17"/>
      <c r="O60" s="17"/>
      <c r="P60" s="17"/>
    </row>
    <row r="61" spans="1:16" x14ac:dyDescent="0.2">
      <c r="C61" s="19"/>
      <c r="D61" s="17"/>
      <c r="E61" s="17"/>
      <c r="F61" s="16"/>
      <c r="G61" s="17"/>
      <c r="H61" s="16"/>
      <c r="I61" s="17"/>
      <c r="J61" s="16"/>
      <c r="K61" s="17"/>
      <c r="L61" s="16"/>
      <c r="M61" s="17"/>
      <c r="N61" s="17"/>
      <c r="O61" s="17"/>
      <c r="P61" s="17"/>
    </row>
    <row r="62" spans="1:16" x14ac:dyDescent="0.2">
      <c r="C62" s="19"/>
      <c r="D62" s="17"/>
      <c r="E62" s="17"/>
      <c r="F62" s="16"/>
      <c r="G62" s="17"/>
      <c r="H62" s="16"/>
      <c r="I62" s="17"/>
      <c r="J62" s="16"/>
      <c r="K62" s="17"/>
      <c r="L62" s="16"/>
      <c r="M62" s="17"/>
      <c r="N62" s="17"/>
      <c r="O62" s="17"/>
      <c r="P62" s="17"/>
    </row>
    <row r="63" spans="1:16" x14ac:dyDescent="0.2">
      <c r="C63" s="21"/>
      <c r="D63" s="17"/>
      <c r="E63" s="17"/>
      <c r="F63" s="16"/>
      <c r="G63" s="17"/>
      <c r="H63" s="16"/>
      <c r="I63" s="17"/>
      <c r="J63" s="16"/>
      <c r="K63" s="17"/>
      <c r="L63" s="16"/>
      <c r="M63" s="17"/>
      <c r="N63" s="17"/>
      <c r="O63" s="17"/>
      <c r="P63" s="17"/>
    </row>
    <row r="64" spans="1:16" x14ac:dyDescent="0.2">
      <c r="C64" s="21"/>
      <c r="D64" s="17"/>
      <c r="E64" s="17"/>
      <c r="F64" s="16"/>
      <c r="G64" s="17"/>
      <c r="H64" s="16"/>
      <c r="I64" s="17"/>
      <c r="J64" s="16"/>
      <c r="K64" s="17"/>
      <c r="L64" s="16"/>
      <c r="M64" s="17"/>
      <c r="N64" s="17"/>
      <c r="O64" s="17"/>
      <c r="P64" s="17"/>
    </row>
    <row r="65" spans="3:16" x14ac:dyDescent="0.2">
      <c r="C65" s="19"/>
      <c r="D65" s="17"/>
      <c r="E65" s="17"/>
      <c r="F65" s="16"/>
      <c r="G65" s="17"/>
      <c r="H65" s="16"/>
      <c r="I65" s="17"/>
      <c r="J65" s="16"/>
      <c r="K65" s="17"/>
      <c r="L65" s="16"/>
      <c r="M65" s="17"/>
      <c r="N65" s="17"/>
      <c r="O65" s="17"/>
      <c r="P65" s="17"/>
    </row>
    <row r="66" spans="3:16" x14ac:dyDescent="0.2">
      <c r="C66" s="21"/>
      <c r="D66" s="17"/>
      <c r="E66" s="17"/>
      <c r="F66" s="16"/>
      <c r="G66" s="17"/>
      <c r="H66" s="16"/>
      <c r="I66" s="17"/>
      <c r="J66" s="16"/>
      <c r="K66" s="17"/>
      <c r="L66" s="16"/>
      <c r="M66" s="17"/>
      <c r="N66" s="17"/>
      <c r="O66" s="17"/>
      <c r="P66" s="17"/>
    </row>
    <row r="67" spans="3:16" x14ac:dyDescent="0.2">
      <c r="C67" s="19"/>
      <c r="D67" s="17"/>
      <c r="E67" s="17"/>
      <c r="F67" s="16"/>
      <c r="G67" s="17"/>
      <c r="H67" s="16"/>
      <c r="I67" s="17"/>
      <c r="J67" s="16"/>
      <c r="K67" s="17"/>
      <c r="L67" s="16"/>
      <c r="M67" s="17"/>
      <c r="N67" s="17"/>
      <c r="O67" s="17"/>
      <c r="P67" s="17"/>
    </row>
    <row r="68" spans="3:16" x14ac:dyDescent="0.2">
      <c r="C68" s="19"/>
      <c r="D68" s="17"/>
      <c r="E68" s="17"/>
      <c r="F68" s="16"/>
      <c r="G68" s="17"/>
      <c r="H68" s="16"/>
      <c r="I68" s="17"/>
      <c r="J68" s="16"/>
      <c r="K68" s="17"/>
      <c r="L68" s="16"/>
      <c r="M68" s="17"/>
      <c r="N68" s="17"/>
      <c r="O68" s="17"/>
      <c r="P68" s="17"/>
    </row>
    <row r="69" spans="3:16" x14ac:dyDescent="0.2">
      <c r="C69" s="19"/>
      <c r="D69" s="17"/>
      <c r="E69" s="17"/>
      <c r="F69" s="16"/>
      <c r="G69" s="17"/>
      <c r="H69" s="16"/>
      <c r="I69" s="17"/>
      <c r="J69" s="16"/>
      <c r="K69" s="17"/>
      <c r="L69" s="16"/>
      <c r="M69" s="17"/>
      <c r="N69" s="17"/>
      <c r="O69" s="17"/>
      <c r="P69" s="17"/>
    </row>
    <row r="70" spans="3:16" x14ac:dyDescent="0.2">
      <c r="C70" s="19"/>
      <c r="D70" s="17"/>
      <c r="E70" s="17"/>
      <c r="F70" s="16"/>
      <c r="G70" s="17"/>
      <c r="H70" s="16"/>
      <c r="I70" s="17"/>
      <c r="J70" s="16"/>
      <c r="K70" s="17"/>
      <c r="L70" s="16"/>
      <c r="M70" s="17"/>
      <c r="N70" s="17"/>
      <c r="O70" s="17"/>
      <c r="P70" s="17"/>
    </row>
    <row r="71" spans="3:16" x14ac:dyDescent="0.2">
      <c r="C71" s="19"/>
      <c r="D71" s="17"/>
      <c r="E71" s="17"/>
      <c r="F71" s="16"/>
      <c r="G71" s="17"/>
      <c r="H71" s="16"/>
      <c r="I71" s="17"/>
      <c r="J71" s="16"/>
      <c r="K71" s="17"/>
      <c r="L71" s="16"/>
      <c r="M71" s="17"/>
      <c r="N71" s="17"/>
      <c r="O71" s="17"/>
      <c r="P71" s="17"/>
    </row>
    <row r="72" spans="3:16" x14ac:dyDescent="0.2">
      <c r="C72" s="19"/>
      <c r="D72" s="17"/>
      <c r="E72" s="17"/>
      <c r="F72" s="16"/>
      <c r="G72" s="17"/>
      <c r="H72" s="16"/>
      <c r="I72" s="17"/>
      <c r="J72" s="16"/>
      <c r="K72" s="17"/>
      <c r="L72" s="16"/>
      <c r="M72" s="17"/>
      <c r="N72" s="17"/>
      <c r="O72" s="17"/>
      <c r="P72" s="17"/>
    </row>
    <row r="73" spans="3:16" x14ac:dyDescent="0.2">
      <c r="C73" s="19"/>
      <c r="D73" s="17"/>
      <c r="E73" s="17"/>
      <c r="F73" s="16"/>
      <c r="G73" s="17"/>
      <c r="H73" s="16"/>
      <c r="I73" s="17"/>
      <c r="J73" s="16"/>
      <c r="K73" s="17"/>
      <c r="L73" s="16"/>
      <c r="M73" s="17"/>
      <c r="N73" s="17"/>
      <c r="O73" s="17"/>
      <c r="P73" s="17"/>
    </row>
    <row r="74" spans="3:16" x14ac:dyDescent="0.2">
      <c r="C74" s="19"/>
      <c r="D74" s="17"/>
      <c r="E74" s="17"/>
      <c r="F74" s="16"/>
      <c r="G74" s="17"/>
      <c r="H74" s="16"/>
      <c r="I74" s="17"/>
      <c r="J74" s="16"/>
      <c r="K74" s="17"/>
      <c r="L74" s="16"/>
      <c r="M74" s="17"/>
      <c r="N74" s="17"/>
      <c r="O74" s="17"/>
      <c r="P74" s="17"/>
    </row>
    <row r="75" spans="3:16" x14ac:dyDescent="0.2">
      <c r="C75" s="19"/>
      <c r="D75" s="17"/>
      <c r="E75" s="17"/>
      <c r="F75" s="16"/>
      <c r="G75" s="17"/>
      <c r="H75" s="16"/>
      <c r="I75" s="17"/>
      <c r="J75" s="16"/>
      <c r="K75" s="17"/>
      <c r="L75" s="16"/>
      <c r="M75" s="17"/>
      <c r="N75" s="17"/>
      <c r="O75" s="17"/>
      <c r="P75" s="17"/>
    </row>
    <row r="76" spans="3:16" x14ac:dyDescent="0.2">
      <c r="C76" s="19"/>
      <c r="D76" s="17"/>
      <c r="E76" s="17"/>
      <c r="F76" s="16"/>
      <c r="G76" s="17"/>
      <c r="H76" s="16"/>
      <c r="I76" s="17"/>
      <c r="J76" s="16"/>
      <c r="K76" s="17"/>
      <c r="L76" s="16"/>
      <c r="M76" s="17"/>
      <c r="N76" s="17"/>
      <c r="O76" s="17"/>
      <c r="P76" s="17"/>
    </row>
    <row r="77" spans="3:16" x14ac:dyDescent="0.2">
      <c r="C77" s="19"/>
      <c r="D77" s="17"/>
      <c r="E77" s="17"/>
      <c r="F77" s="16"/>
      <c r="G77" s="17"/>
      <c r="H77" s="16"/>
      <c r="I77" s="17"/>
      <c r="J77" s="16"/>
      <c r="K77" s="17"/>
      <c r="L77" s="16"/>
      <c r="M77" s="17"/>
      <c r="N77" s="17"/>
      <c r="O77" s="17"/>
      <c r="P77" s="17"/>
    </row>
    <row r="78" spans="3:16" x14ac:dyDescent="0.2">
      <c r="C78" s="19"/>
      <c r="D78" s="17"/>
      <c r="E78" s="17"/>
      <c r="F78" s="16"/>
      <c r="G78" s="17"/>
      <c r="H78" s="16"/>
      <c r="I78" s="17"/>
      <c r="J78" s="16"/>
      <c r="K78" s="17"/>
      <c r="L78" s="16"/>
      <c r="M78" s="17"/>
      <c r="N78" s="17"/>
      <c r="O78" s="17"/>
      <c r="P78" s="17"/>
    </row>
    <row r="79" spans="3:16" x14ac:dyDescent="0.2">
      <c r="C79" s="22"/>
      <c r="D79" s="17"/>
      <c r="E79" s="17"/>
      <c r="F79" s="16"/>
      <c r="G79" s="17"/>
      <c r="H79" s="16"/>
      <c r="I79" s="17"/>
      <c r="J79" s="16"/>
      <c r="K79" s="17"/>
      <c r="L79" s="16"/>
      <c r="M79" s="17"/>
      <c r="N79" s="17"/>
      <c r="O79" s="17"/>
      <c r="P79" s="17"/>
    </row>
    <row r="80" spans="3:16" x14ac:dyDescent="0.2">
      <c r="C80" s="22"/>
      <c r="D80" s="17"/>
      <c r="E80" s="17"/>
      <c r="F80" s="16"/>
      <c r="G80" s="17"/>
      <c r="H80" s="16"/>
      <c r="I80" s="17"/>
      <c r="J80" s="16"/>
      <c r="K80" s="17"/>
      <c r="L80" s="16"/>
      <c r="M80" s="17"/>
      <c r="N80" s="17"/>
      <c r="O80" s="17"/>
      <c r="P80" s="17"/>
    </row>
    <row r="81" spans="2:16" x14ac:dyDescent="0.2">
      <c r="C81" s="22"/>
      <c r="D81" s="17"/>
      <c r="E81" s="17"/>
      <c r="F81" s="16"/>
      <c r="G81" s="17"/>
      <c r="H81" s="16"/>
      <c r="I81" s="17"/>
      <c r="J81" s="16"/>
      <c r="K81" s="17"/>
      <c r="L81" s="16"/>
      <c r="M81" s="17"/>
      <c r="N81" s="17"/>
      <c r="O81" s="17"/>
      <c r="P81" s="17"/>
    </row>
    <row r="82" spans="2:16" x14ac:dyDescent="0.2">
      <c r="C82" s="22"/>
      <c r="D82" s="17"/>
      <c r="E82" s="17"/>
      <c r="F82" s="16"/>
      <c r="G82" s="17"/>
      <c r="H82" s="16"/>
      <c r="I82" s="17"/>
      <c r="J82" s="16"/>
      <c r="K82" s="17"/>
      <c r="L82" s="16"/>
      <c r="M82" s="17"/>
      <c r="N82" s="17"/>
      <c r="O82" s="17"/>
      <c r="P82" s="17"/>
    </row>
    <row r="83" spans="2:16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x14ac:dyDescent="0.2">
      <c r="C84" s="23"/>
      <c r="D84" s="23"/>
      <c r="E84" s="23"/>
      <c r="F84" s="24"/>
      <c r="G84" s="23"/>
      <c r="H84" s="24"/>
      <c r="I84" s="23"/>
      <c r="J84" s="24"/>
      <c r="K84" s="23"/>
      <c r="L84" s="24"/>
      <c r="M84" s="23"/>
      <c r="N84" s="23"/>
      <c r="O84" s="23"/>
      <c r="P84" s="23"/>
    </row>
    <row r="85" spans="2:16" x14ac:dyDescent="0.2">
      <c r="H85" s="25"/>
      <c r="J85" s="25"/>
    </row>
    <row r="86" spans="2:16" x14ac:dyDescent="0.2">
      <c r="H86" s="16"/>
      <c r="J86" s="16"/>
    </row>
    <row r="87" spans="2:16" x14ac:dyDescent="0.2">
      <c r="B87" s="3"/>
      <c r="H87" s="16"/>
      <c r="J87" s="16"/>
    </row>
    <row r="88" spans="2:16" x14ac:dyDescent="0.2">
      <c r="H88" s="16"/>
      <c r="J88" s="16"/>
    </row>
    <row r="89" spans="2:16" x14ac:dyDescent="0.2">
      <c r="H89" s="16"/>
      <c r="J89" s="16"/>
    </row>
    <row r="90" spans="2:16" x14ac:dyDescent="0.2">
      <c r="H90" s="16"/>
      <c r="J90" s="16"/>
    </row>
    <row r="91" spans="2:16" x14ac:dyDescent="0.2">
      <c r="H91" s="16"/>
      <c r="J91" s="16"/>
    </row>
    <row r="92" spans="2:16" x14ac:dyDescent="0.2">
      <c r="H92" s="16"/>
      <c r="J92" s="16"/>
    </row>
    <row r="93" spans="2:16" x14ac:dyDescent="0.2">
      <c r="H93" s="16"/>
      <c r="J93" s="16"/>
    </row>
    <row r="94" spans="2:16" x14ac:dyDescent="0.2">
      <c r="H94" s="16"/>
      <c r="J94" s="16"/>
    </row>
    <row r="95" spans="2:16" x14ac:dyDescent="0.2">
      <c r="H95" s="16"/>
      <c r="J95" s="16"/>
    </row>
    <row r="96" spans="2:16" x14ac:dyDescent="0.2">
      <c r="H96" s="16"/>
      <c r="J96" s="16"/>
    </row>
    <row r="97" spans="5:16" x14ac:dyDescent="0.2">
      <c r="H97" s="16"/>
      <c r="J97" s="16"/>
    </row>
    <row r="102" spans="5:16" x14ac:dyDescent="0.2">
      <c r="E102" s="27"/>
      <c r="F102" s="27"/>
      <c r="G102" s="3"/>
      <c r="I102" s="3"/>
      <c r="M102" s="3"/>
      <c r="N102" s="3"/>
      <c r="O102" s="3"/>
      <c r="P102" s="3"/>
    </row>
  </sheetData>
  <mergeCells count="1">
    <mergeCell ref="A6:O6"/>
  </mergeCells>
  <pageMargins left="0.7" right="0.7" top="0.75" bottom="0.75" header="0.3" footer="0.3"/>
  <pageSetup scale="62" firstPageNumber="4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34F2-C2F3-4235-8A10-981C8F8FF4FC}">
  <sheetPr>
    <pageSetUpPr fitToPage="1"/>
  </sheetPr>
  <dimension ref="A1:P103"/>
  <sheetViews>
    <sheetView topLeftCell="A22" zoomScaleNormal="100" zoomScaleSheetLayoutView="100" workbookViewId="0">
      <selection activeCell="O37" sqref="O37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5.28515625" style="2" customWidth="1"/>
    <col min="6" max="6" width="1.7109375" style="2" customWidth="1"/>
    <col min="7" max="7" width="15" style="2" bestFit="1" customWidth="1"/>
    <col min="8" max="8" width="1.7109375" style="2" customWidth="1"/>
    <col min="9" max="9" width="15" style="2" bestFit="1" customWidth="1"/>
    <col min="10" max="10" width="1.7109375" style="2" customWidth="1"/>
    <col min="11" max="11" width="19.5703125" style="2" customWidth="1"/>
    <col min="12" max="12" width="1.7109375" style="2" customWidth="1"/>
    <col min="13" max="13" width="16.5703125" style="2" customWidth="1"/>
    <col min="14" max="14" width="1.7109375" style="2" customWidth="1"/>
    <col min="15" max="15" width="18.140625" style="2" customWidth="1"/>
    <col min="16" max="16" width="2" style="2" customWidth="1"/>
    <col min="17" max="16384" width="9.140625" style="2"/>
  </cols>
  <sheetData>
    <row r="1" spans="1:16" x14ac:dyDescent="0.2">
      <c r="O1" s="11"/>
    </row>
    <row r="2" spans="1:16" x14ac:dyDescent="0.2">
      <c r="O2" s="11"/>
    </row>
    <row r="3" spans="1:16" x14ac:dyDescent="0.2">
      <c r="O3" s="11"/>
    </row>
    <row r="4" spans="1:16" x14ac:dyDescent="0.2">
      <c r="O4" s="11"/>
    </row>
    <row r="5" spans="1:16" x14ac:dyDescent="0.2">
      <c r="K5" s="11"/>
    </row>
    <row r="6" spans="1:16" x14ac:dyDescent="0.2">
      <c r="A6" s="120" t="s">
        <v>407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"/>
    </row>
    <row r="7" spans="1:16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2">
      <c r="C8" s="1"/>
      <c r="D8" s="1"/>
      <c r="E8" s="1"/>
      <c r="F8" s="1"/>
      <c r="N8" s="1"/>
    </row>
    <row r="9" spans="1:16" x14ac:dyDescent="0.2">
      <c r="C9" s="1"/>
      <c r="D9" s="1"/>
      <c r="E9" s="1"/>
      <c r="F9" s="1"/>
      <c r="K9" s="1" t="s">
        <v>1</v>
      </c>
      <c r="M9" s="1" t="s">
        <v>388</v>
      </c>
      <c r="O9" s="1" t="s">
        <v>388</v>
      </c>
    </row>
    <row r="10" spans="1:16" x14ac:dyDescent="0.2">
      <c r="C10" s="1"/>
      <c r="D10" s="1"/>
      <c r="E10" s="1" t="s">
        <v>389</v>
      </c>
      <c r="F10" s="1"/>
      <c r="H10" s="1"/>
      <c r="I10" s="1" t="s">
        <v>192</v>
      </c>
      <c r="J10" s="1"/>
      <c r="K10" s="1" t="s">
        <v>4</v>
      </c>
      <c r="L10" s="1"/>
      <c r="M10" s="1" t="s">
        <v>390</v>
      </c>
      <c r="N10" s="1"/>
      <c r="O10" s="1" t="s">
        <v>390</v>
      </c>
      <c r="P10" s="1"/>
    </row>
    <row r="11" spans="1:16" x14ac:dyDescent="0.2">
      <c r="C11" s="12"/>
      <c r="D11" s="12"/>
      <c r="E11" s="1" t="s">
        <v>192</v>
      </c>
      <c r="F11" s="1"/>
      <c r="G11" s="1" t="s">
        <v>3</v>
      </c>
      <c r="H11" s="12"/>
      <c r="I11" s="1" t="s">
        <v>388</v>
      </c>
      <c r="J11" s="12"/>
      <c r="K11" s="1" t="s">
        <v>391</v>
      </c>
      <c r="L11" s="12"/>
      <c r="M11" s="1" t="s">
        <v>158</v>
      </c>
      <c r="N11" s="1"/>
      <c r="O11" s="1" t="s">
        <v>392</v>
      </c>
      <c r="P11" s="1"/>
    </row>
    <row r="12" spans="1:16" x14ac:dyDescent="0.2">
      <c r="A12" s="1" t="s">
        <v>12</v>
      </c>
      <c r="C12" s="1"/>
      <c r="E12" s="1" t="s">
        <v>266</v>
      </c>
      <c r="F12" s="1"/>
      <c r="G12" s="1" t="s">
        <v>393</v>
      </c>
      <c r="H12" s="13"/>
      <c r="I12" s="1" t="s">
        <v>394</v>
      </c>
      <c r="J12" s="13"/>
      <c r="K12" s="1" t="s">
        <v>395</v>
      </c>
      <c r="L12" s="1"/>
      <c r="M12" s="1" t="s">
        <v>396</v>
      </c>
      <c r="N12" s="13"/>
      <c r="O12" s="1" t="s">
        <v>397</v>
      </c>
      <c r="P12" s="13"/>
    </row>
    <row r="13" spans="1:16" ht="14.25" x14ac:dyDescent="0.2">
      <c r="A13" s="9" t="s">
        <v>18</v>
      </c>
      <c r="C13" s="7" t="s">
        <v>19</v>
      </c>
      <c r="E13" s="9" t="s">
        <v>196</v>
      </c>
      <c r="F13" s="1"/>
      <c r="G13" s="9" t="s">
        <v>196</v>
      </c>
      <c r="H13" s="1"/>
      <c r="I13" s="9" t="s">
        <v>196</v>
      </c>
      <c r="J13" s="1"/>
      <c r="K13" s="9" t="s">
        <v>398</v>
      </c>
      <c r="L13" s="1"/>
      <c r="M13" s="9" t="s">
        <v>196</v>
      </c>
      <c r="N13" s="1"/>
      <c r="O13" s="9" t="s">
        <v>399</v>
      </c>
      <c r="P13" s="1"/>
    </row>
    <row r="14" spans="1:16" x14ac:dyDescent="0.2">
      <c r="E14" s="1" t="s">
        <v>23</v>
      </c>
      <c r="F14" s="1"/>
      <c r="G14" s="5" t="s">
        <v>400</v>
      </c>
      <c r="H14" s="1"/>
      <c r="I14" s="5" t="s">
        <v>364</v>
      </c>
      <c r="J14" s="1"/>
      <c r="K14" s="5" t="s">
        <v>92</v>
      </c>
      <c r="L14" s="1"/>
      <c r="M14" s="5" t="s">
        <v>401</v>
      </c>
      <c r="N14" s="5"/>
      <c r="O14" s="5" t="s">
        <v>402</v>
      </c>
      <c r="P14" s="5"/>
    </row>
    <row r="15" spans="1:16" x14ac:dyDescent="0.2">
      <c r="E15" s="1"/>
      <c r="F15" s="1"/>
      <c r="G15" s="5"/>
      <c r="H15" s="1"/>
      <c r="I15" s="5"/>
      <c r="J15" s="1"/>
      <c r="K15" s="5"/>
      <c r="L15" s="1"/>
      <c r="M15" s="5"/>
      <c r="N15" s="5"/>
      <c r="O15" s="5"/>
      <c r="P15" s="5"/>
    </row>
    <row r="16" spans="1:16" x14ac:dyDescent="0.2">
      <c r="C16" s="12"/>
      <c r="E16" s="1"/>
      <c r="F16" s="1"/>
      <c r="G16" s="5"/>
      <c r="H16" s="1"/>
      <c r="I16" s="5"/>
      <c r="J16" s="1"/>
      <c r="K16" s="5"/>
      <c r="L16" s="1"/>
      <c r="M16" s="5"/>
      <c r="N16" s="5"/>
      <c r="O16" s="5"/>
      <c r="P16" s="5"/>
    </row>
    <row r="17" spans="1:16" x14ac:dyDescent="0.2">
      <c r="C17" s="12" t="s">
        <v>29</v>
      </c>
      <c r="D17" s="14"/>
      <c r="E17" s="38"/>
      <c r="F17" s="38"/>
      <c r="G17" s="6"/>
      <c r="H17" s="6"/>
      <c r="I17" s="73"/>
      <c r="J17" s="6"/>
      <c r="K17" s="38"/>
      <c r="L17" s="6"/>
      <c r="M17" s="6"/>
      <c r="N17" s="6"/>
      <c r="O17" s="6"/>
      <c r="P17" s="6"/>
    </row>
    <row r="18" spans="1:16" x14ac:dyDescent="0.2">
      <c r="A18" s="1">
        <v>1</v>
      </c>
      <c r="C18" s="2" t="s">
        <v>30</v>
      </c>
      <c r="D18" s="14"/>
      <c r="E18" s="38">
        <v>47293.823809890579</v>
      </c>
      <c r="F18" s="38"/>
      <c r="G18" s="6">
        <v>12601.274161394751</v>
      </c>
      <c r="H18" s="6"/>
      <c r="I18" s="73">
        <f>E18-G18</f>
        <v>34692.549648495828</v>
      </c>
      <c r="J18" s="6"/>
      <c r="K18" s="38">
        <v>0</v>
      </c>
      <c r="L18" s="6"/>
      <c r="M18" s="6">
        <f>I18+K18</f>
        <v>34692.549648495828</v>
      </c>
      <c r="N18" s="6"/>
      <c r="O18" s="6">
        <v>1355.7848402632169</v>
      </c>
      <c r="P18" s="6"/>
    </row>
    <row r="19" spans="1:16" x14ac:dyDescent="0.2">
      <c r="A19" s="1">
        <f>A18+1</f>
        <v>2</v>
      </c>
      <c r="C19" s="2" t="s">
        <v>31</v>
      </c>
      <c r="D19" s="14"/>
      <c r="E19" s="38">
        <v>37349.853563630262</v>
      </c>
      <c r="F19" s="38"/>
      <c r="G19" s="6">
        <v>10501.957970967693</v>
      </c>
      <c r="H19" s="6"/>
      <c r="I19" s="73">
        <f t="shared" ref="I19:I29" si="0">E19-G19</f>
        <v>26847.895592662571</v>
      </c>
      <c r="J19" s="6"/>
      <c r="K19" s="38">
        <v>0</v>
      </c>
      <c r="L19" s="6"/>
      <c r="M19" s="6">
        <f t="shared" ref="M19:M29" si="1">I19+K19</f>
        <v>26847.895592662571</v>
      </c>
      <c r="N19" s="6"/>
      <c r="O19" s="6">
        <v>1049.2157597612531</v>
      </c>
      <c r="P19" s="6"/>
    </row>
    <row r="20" spans="1:16" x14ac:dyDescent="0.2">
      <c r="A20" s="1">
        <f t="shared" ref="A20:A30" si="2">A19+1</f>
        <v>3</v>
      </c>
      <c r="C20" s="2" t="s">
        <v>32</v>
      </c>
      <c r="D20" s="14"/>
      <c r="E20" s="38">
        <v>5760.7310114435177</v>
      </c>
      <c r="F20" s="38"/>
      <c r="G20" s="6">
        <v>3536.9091426721156</v>
      </c>
      <c r="H20" s="6"/>
      <c r="I20" s="73">
        <f t="shared" si="0"/>
        <v>2223.821868771402</v>
      </c>
      <c r="J20" s="6"/>
      <c r="K20" s="38">
        <v>0</v>
      </c>
      <c r="L20" s="6"/>
      <c r="M20" s="6">
        <f t="shared" si="1"/>
        <v>2223.821868771402</v>
      </c>
      <c r="N20" s="6"/>
      <c r="O20" s="6">
        <v>86.906958631586392</v>
      </c>
      <c r="P20" s="6"/>
    </row>
    <row r="21" spans="1:16" x14ac:dyDescent="0.2">
      <c r="A21" s="1">
        <f t="shared" si="2"/>
        <v>4</v>
      </c>
      <c r="C21" s="2" t="s">
        <v>33</v>
      </c>
      <c r="D21" s="14"/>
      <c r="E21" s="38">
        <v>0</v>
      </c>
      <c r="F21" s="38"/>
      <c r="G21" s="6">
        <v>0</v>
      </c>
      <c r="H21" s="6"/>
      <c r="I21" s="73">
        <f t="shared" si="0"/>
        <v>0</v>
      </c>
      <c r="J21" s="6"/>
      <c r="K21" s="38">
        <v>0</v>
      </c>
      <c r="L21" s="6"/>
      <c r="M21" s="6">
        <f t="shared" si="1"/>
        <v>0</v>
      </c>
      <c r="N21" s="6"/>
      <c r="O21" s="6">
        <v>0</v>
      </c>
      <c r="P21" s="6"/>
    </row>
    <row r="22" spans="1:16" x14ac:dyDescent="0.2">
      <c r="A22" s="1">
        <f t="shared" si="2"/>
        <v>5</v>
      </c>
      <c r="C22" s="2" t="s">
        <v>34</v>
      </c>
      <c r="D22" s="14"/>
      <c r="E22" s="38">
        <v>0</v>
      </c>
      <c r="F22" s="38"/>
      <c r="G22" s="6">
        <v>0</v>
      </c>
      <c r="H22" s="6"/>
      <c r="I22" s="73">
        <f t="shared" si="0"/>
        <v>0</v>
      </c>
      <c r="J22" s="6"/>
      <c r="K22" s="38">
        <v>0</v>
      </c>
      <c r="L22" s="6"/>
      <c r="M22" s="6">
        <f t="shared" si="1"/>
        <v>0</v>
      </c>
      <c r="N22" s="6"/>
      <c r="O22" s="6">
        <v>0</v>
      </c>
      <c r="P22" s="6"/>
    </row>
    <row r="23" spans="1:16" x14ac:dyDescent="0.2">
      <c r="A23" s="1">
        <f t="shared" si="2"/>
        <v>6</v>
      </c>
      <c r="C23" s="2" t="s">
        <v>35</v>
      </c>
      <c r="E23" s="38">
        <v>0</v>
      </c>
      <c r="F23" s="38"/>
      <c r="G23" s="6">
        <v>0</v>
      </c>
      <c r="H23" s="6"/>
      <c r="I23" s="73">
        <f t="shared" si="0"/>
        <v>0</v>
      </c>
      <c r="J23" s="6"/>
      <c r="K23" s="38">
        <v>0</v>
      </c>
      <c r="L23" s="6"/>
      <c r="M23" s="6">
        <f t="shared" si="1"/>
        <v>0</v>
      </c>
      <c r="N23" s="6"/>
      <c r="O23" s="6">
        <v>0</v>
      </c>
      <c r="P23" s="6"/>
    </row>
    <row r="24" spans="1:16" x14ac:dyDescent="0.2">
      <c r="A24" s="1">
        <f t="shared" si="2"/>
        <v>7</v>
      </c>
      <c r="C24" s="2" t="s">
        <v>36</v>
      </c>
      <c r="E24" s="38">
        <v>0</v>
      </c>
      <c r="F24" s="38"/>
      <c r="G24" s="6">
        <v>0</v>
      </c>
      <c r="H24" s="6"/>
      <c r="I24" s="73">
        <f t="shared" si="0"/>
        <v>0</v>
      </c>
      <c r="J24" s="6"/>
      <c r="K24" s="38">
        <v>0</v>
      </c>
      <c r="L24" s="30"/>
      <c r="M24" s="6">
        <f t="shared" si="1"/>
        <v>0</v>
      </c>
      <c r="N24" s="6"/>
      <c r="O24" s="6">
        <v>0</v>
      </c>
      <c r="P24" s="6"/>
    </row>
    <row r="25" spans="1:16" x14ac:dyDescent="0.2">
      <c r="A25" s="1">
        <f t="shared" si="2"/>
        <v>8</v>
      </c>
      <c r="C25" s="2" t="s">
        <v>37</v>
      </c>
      <c r="E25" s="38">
        <v>0</v>
      </c>
      <c r="F25" s="38"/>
      <c r="G25" s="6">
        <v>0</v>
      </c>
      <c r="H25" s="6"/>
      <c r="I25" s="73">
        <f t="shared" si="0"/>
        <v>0</v>
      </c>
      <c r="J25" s="6"/>
      <c r="K25" s="38">
        <v>0</v>
      </c>
      <c r="L25" s="30"/>
      <c r="M25" s="6">
        <f t="shared" si="1"/>
        <v>0</v>
      </c>
      <c r="N25" s="6"/>
      <c r="O25" s="6">
        <v>0</v>
      </c>
      <c r="P25" s="6"/>
    </row>
    <row r="26" spans="1:16" x14ac:dyDescent="0.2">
      <c r="A26" s="1">
        <f t="shared" si="2"/>
        <v>9</v>
      </c>
      <c r="C26" s="2" t="s">
        <v>38</v>
      </c>
      <c r="E26" s="38">
        <v>0</v>
      </c>
      <c r="F26" s="38"/>
      <c r="G26" s="6">
        <v>0</v>
      </c>
      <c r="H26" s="6"/>
      <c r="I26" s="73">
        <f t="shared" si="0"/>
        <v>0</v>
      </c>
      <c r="J26" s="6"/>
      <c r="K26" s="38">
        <v>0</v>
      </c>
      <c r="L26" s="30"/>
      <c r="M26" s="6">
        <f t="shared" si="1"/>
        <v>0</v>
      </c>
      <c r="N26" s="6"/>
      <c r="O26" s="6">
        <v>0</v>
      </c>
      <c r="P26" s="6"/>
    </row>
    <row r="27" spans="1:16" x14ac:dyDescent="0.2">
      <c r="A27" s="1">
        <f t="shared" si="2"/>
        <v>10</v>
      </c>
      <c r="C27" s="2" t="s">
        <v>39</v>
      </c>
      <c r="E27" s="38">
        <v>0</v>
      </c>
      <c r="F27" s="38"/>
      <c r="G27" s="6">
        <v>0</v>
      </c>
      <c r="H27" s="6"/>
      <c r="I27" s="73">
        <f t="shared" si="0"/>
        <v>0</v>
      </c>
      <c r="J27" s="6"/>
      <c r="K27" s="38">
        <v>0</v>
      </c>
      <c r="L27" s="30"/>
      <c r="M27" s="6">
        <f t="shared" si="1"/>
        <v>0</v>
      </c>
      <c r="N27" s="6"/>
      <c r="O27" s="6">
        <v>0</v>
      </c>
      <c r="P27" s="6"/>
    </row>
    <row r="28" spans="1:16" x14ac:dyDescent="0.2">
      <c r="A28" s="1">
        <f t="shared" si="2"/>
        <v>11</v>
      </c>
      <c r="C28" s="2" t="s">
        <v>41</v>
      </c>
      <c r="E28" s="38">
        <v>0</v>
      </c>
      <c r="G28" s="6">
        <v>0</v>
      </c>
      <c r="I28" s="73">
        <f t="shared" si="0"/>
        <v>0</v>
      </c>
      <c r="K28" s="38">
        <v>0</v>
      </c>
      <c r="M28" s="6">
        <f t="shared" si="1"/>
        <v>0</v>
      </c>
      <c r="O28" s="6">
        <v>0</v>
      </c>
      <c r="P28" s="30"/>
    </row>
    <row r="29" spans="1:16" x14ac:dyDescent="0.2">
      <c r="A29" s="1">
        <f t="shared" si="2"/>
        <v>12</v>
      </c>
      <c r="C29" s="2" t="s">
        <v>42</v>
      </c>
      <c r="E29" s="38">
        <v>0</v>
      </c>
      <c r="F29" s="30"/>
      <c r="G29" s="6">
        <v>0</v>
      </c>
      <c r="H29" s="14"/>
      <c r="I29" s="73">
        <f t="shared" si="0"/>
        <v>0</v>
      </c>
      <c r="J29" s="14"/>
      <c r="K29" s="38">
        <v>0</v>
      </c>
      <c r="M29" s="6">
        <f t="shared" si="1"/>
        <v>0</v>
      </c>
      <c r="O29" s="6">
        <v>0</v>
      </c>
    </row>
    <row r="30" spans="1:16" x14ac:dyDescent="0.2">
      <c r="A30" s="1">
        <f t="shared" si="2"/>
        <v>13</v>
      </c>
      <c r="C30" s="8" t="s">
        <v>43</v>
      </c>
      <c r="E30" s="31">
        <f>SUM(E18:E29)</f>
        <v>90404.408384964365</v>
      </c>
      <c r="F30" s="30"/>
      <c r="G30" s="31">
        <f>SUM(G18:G29)</f>
        <v>26640.141275034559</v>
      </c>
      <c r="H30" s="14"/>
      <c r="I30" s="31">
        <f>SUM(I18:I29)</f>
        <v>63764.267109929802</v>
      </c>
      <c r="J30" s="14"/>
      <c r="K30" s="31">
        <f>SUM(K18:K29)</f>
        <v>0</v>
      </c>
      <c r="M30" s="31">
        <f>SUM(M18:M29)</f>
        <v>63764.267109929802</v>
      </c>
      <c r="N30" s="30"/>
      <c r="O30" s="31">
        <f>SUM(O18:O29)</f>
        <v>2491.9075586560566</v>
      </c>
    </row>
    <row r="31" spans="1:16" x14ac:dyDescent="0.2">
      <c r="E31" s="38"/>
      <c r="F31" s="38"/>
      <c r="G31" s="6"/>
      <c r="H31" s="16"/>
      <c r="I31" s="73"/>
      <c r="J31" s="16"/>
      <c r="K31" s="38"/>
      <c r="M31" s="6"/>
      <c r="N31" s="6"/>
      <c r="O31" s="6"/>
      <c r="P31" s="6"/>
    </row>
    <row r="32" spans="1:16" x14ac:dyDescent="0.2">
      <c r="C32" s="12" t="s">
        <v>44</v>
      </c>
      <c r="E32" s="38"/>
      <c r="F32" s="38"/>
      <c r="G32" s="6"/>
      <c r="H32" s="16"/>
      <c r="I32" s="73"/>
      <c r="J32" s="16"/>
      <c r="K32" s="38"/>
      <c r="M32" s="6"/>
      <c r="N32" s="6"/>
      <c r="O32" s="6"/>
      <c r="P32" s="6"/>
    </row>
    <row r="33" spans="1:16" x14ac:dyDescent="0.2">
      <c r="A33" s="1">
        <f>A30+1</f>
        <v>14</v>
      </c>
      <c r="C33" s="2" t="s">
        <v>45</v>
      </c>
      <c r="E33" s="38">
        <v>0</v>
      </c>
      <c r="F33" s="38"/>
      <c r="G33" s="6">
        <v>0</v>
      </c>
      <c r="H33" s="16"/>
      <c r="I33" s="73">
        <v>0</v>
      </c>
      <c r="J33" s="16"/>
      <c r="K33" s="38">
        <v>0</v>
      </c>
      <c r="L33" s="68"/>
      <c r="M33" s="6">
        <v>0</v>
      </c>
      <c r="N33" s="6"/>
      <c r="O33" s="6">
        <v>0</v>
      </c>
      <c r="P33" s="6"/>
    </row>
    <row r="34" spans="1:16" x14ac:dyDescent="0.2">
      <c r="A34" s="1">
        <f>A33+1</f>
        <v>15</v>
      </c>
      <c r="C34" s="2" t="s">
        <v>46</v>
      </c>
      <c r="E34" s="38">
        <v>0</v>
      </c>
      <c r="F34" s="38"/>
      <c r="G34" s="6">
        <v>0</v>
      </c>
      <c r="H34" s="16"/>
      <c r="I34" s="73">
        <v>0</v>
      </c>
      <c r="J34" s="16"/>
      <c r="K34" s="38">
        <v>0</v>
      </c>
      <c r="M34" s="6">
        <v>0</v>
      </c>
      <c r="N34" s="6"/>
      <c r="O34" s="6">
        <v>0</v>
      </c>
      <c r="P34" s="6"/>
    </row>
    <row r="35" spans="1:16" x14ac:dyDescent="0.2">
      <c r="A35" s="1">
        <f>A34+1</f>
        <v>16</v>
      </c>
      <c r="C35" s="2" t="s">
        <v>47</v>
      </c>
      <c r="D35" s="17"/>
      <c r="E35" s="38">
        <v>0</v>
      </c>
      <c r="F35" s="38"/>
      <c r="G35" s="6">
        <v>0</v>
      </c>
      <c r="H35" s="16"/>
      <c r="I35" s="73">
        <v>0</v>
      </c>
      <c r="J35" s="16"/>
      <c r="K35" s="38">
        <v>0</v>
      </c>
      <c r="L35" s="16"/>
      <c r="M35" s="6">
        <v>0</v>
      </c>
      <c r="N35" s="6"/>
      <c r="O35" s="6">
        <v>0</v>
      </c>
      <c r="P35" s="6"/>
    </row>
    <row r="36" spans="1:16" x14ac:dyDescent="0.2">
      <c r="A36" s="1">
        <f>A35+1</f>
        <v>17</v>
      </c>
      <c r="C36" s="8" t="s">
        <v>48</v>
      </c>
      <c r="D36" s="17"/>
      <c r="E36" s="18">
        <v>0</v>
      </c>
      <c r="F36" s="6"/>
      <c r="G36" s="18">
        <v>0</v>
      </c>
      <c r="H36" s="16"/>
      <c r="I36" s="18">
        <v>0</v>
      </c>
      <c r="J36" s="16"/>
      <c r="K36" s="18">
        <v>0</v>
      </c>
      <c r="L36" s="16"/>
      <c r="M36" s="18">
        <v>0</v>
      </c>
      <c r="N36" s="6"/>
      <c r="O36" s="18">
        <v>0</v>
      </c>
      <c r="P36" s="6"/>
    </row>
    <row r="37" spans="1:16" x14ac:dyDescent="0.2">
      <c r="D37" s="17"/>
      <c r="E37" s="6"/>
      <c r="F37" s="6"/>
      <c r="G37" s="16"/>
      <c r="H37" s="16"/>
      <c r="I37" s="16"/>
      <c r="J37" s="16"/>
      <c r="K37" s="16"/>
      <c r="L37" s="16"/>
      <c r="M37" s="16"/>
      <c r="N37" s="14"/>
      <c r="O37" s="14"/>
      <c r="P37" s="14"/>
    </row>
    <row r="38" spans="1:16" ht="13.5" thickBot="1" x14ac:dyDescent="0.25">
      <c r="A38" s="1">
        <f>A36+1</f>
        <v>18</v>
      </c>
      <c r="C38" s="8" t="s">
        <v>49</v>
      </c>
      <c r="D38" s="17"/>
      <c r="E38" s="35">
        <f>E30+E36</f>
        <v>90404.408384964365</v>
      </c>
      <c r="F38" s="6"/>
      <c r="G38" s="35">
        <f>G30+G36</f>
        <v>26640.141275034559</v>
      </c>
      <c r="H38" s="16"/>
      <c r="I38" s="35">
        <f>I30+I36</f>
        <v>63764.267109929802</v>
      </c>
      <c r="J38" s="16"/>
      <c r="K38" s="35">
        <f>K30+K36</f>
        <v>0</v>
      </c>
      <c r="L38" s="16"/>
      <c r="M38" s="35">
        <f>M30+M36</f>
        <v>63764.267109929802</v>
      </c>
      <c r="N38" s="6"/>
      <c r="O38" s="35">
        <f>O30+O36</f>
        <v>2491.9075586560566</v>
      </c>
      <c r="P38" s="6"/>
    </row>
    <row r="39" spans="1:16" ht="13.5" thickTop="1" x14ac:dyDescent="0.2">
      <c r="C39" s="49"/>
      <c r="D39" s="17"/>
      <c r="E39" s="38"/>
      <c r="F39" s="38"/>
      <c r="G39" s="6"/>
      <c r="H39" s="38"/>
      <c r="I39" s="73"/>
      <c r="J39" s="38"/>
      <c r="K39" s="38"/>
      <c r="L39" s="38"/>
      <c r="M39" s="6"/>
      <c r="N39" s="6"/>
      <c r="O39" s="6"/>
      <c r="P39" s="6"/>
    </row>
    <row r="40" spans="1:16" x14ac:dyDescent="0.2">
      <c r="C40" s="19"/>
      <c r="D40" s="17"/>
      <c r="E40" s="17"/>
      <c r="F40" s="16"/>
      <c r="G40" s="17"/>
      <c r="H40" s="16"/>
      <c r="I40" s="17"/>
      <c r="J40" s="16"/>
      <c r="K40" s="17"/>
      <c r="L40" s="16"/>
      <c r="M40" s="17"/>
      <c r="N40" s="15"/>
      <c r="O40" s="15"/>
      <c r="P40" s="15"/>
    </row>
    <row r="41" spans="1:16" x14ac:dyDescent="0.2">
      <c r="A41" s="12" t="s">
        <v>50</v>
      </c>
      <c r="B41" s="20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4"/>
      <c r="O41" s="14"/>
      <c r="P41" s="14"/>
    </row>
    <row r="42" spans="1:16" x14ac:dyDescent="0.2">
      <c r="A42" s="5" t="s">
        <v>51</v>
      </c>
      <c r="C42" s="2" t="s">
        <v>403</v>
      </c>
      <c r="E42" s="16"/>
      <c r="F42" s="16"/>
      <c r="G42" s="16"/>
      <c r="H42" s="16"/>
      <c r="I42" s="16"/>
      <c r="J42" s="16"/>
      <c r="K42" s="16"/>
      <c r="L42" s="16"/>
      <c r="M42" s="16"/>
      <c r="N42" s="14"/>
      <c r="O42" s="14"/>
      <c r="P42" s="14"/>
    </row>
    <row r="43" spans="1:16" x14ac:dyDescent="0.2">
      <c r="A43" s="5" t="s">
        <v>53</v>
      </c>
      <c r="C43" s="2" t="s">
        <v>404</v>
      </c>
      <c r="E43" s="16"/>
      <c r="F43" s="16"/>
      <c r="G43" s="16"/>
      <c r="H43" s="16"/>
      <c r="I43" s="16"/>
      <c r="J43" s="16"/>
      <c r="K43" s="16"/>
      <c r="L43" s="16"/>
      <c r="M43" s="16"/>
      <c r="N43" s="14"/>
      <c r="O43" s="14"/>
      <c r="P43" s="14"/>
    </row>
    <row r="44" spans="1:16" x14ac:dyDescent="0.2">
      <c r="A44" s="33" t="s">
        <v>55</v>
      </c>
      <c r="C44" s="2" t="s">
        <v>56</v>
      </c>
      <c r="E44" s="16"/>
      <c r="F44" s="16"/>
      <c r="G44" s="16"/>
      <c r="H44" s="16"/>
      <c r="I44" s="16"/>
      <c r="J44" s="16"/>
      <c r="K44" s="16"/>
      <c r="L44" s="16"/>
      <c r="M44" s="16"/>
      <c r="N44" s="14"/>
      <c r="O44" s="14"/>
      <c r="P44" s="14"/>
    </row>
    <row r="45" spans="1:16" x14ac:dyDescent="0.2">
      <c r="A45" s="33" t="s">
        <v>40</v>
      </c>
      <c r="C45" s="2" t="s">
        <v>405</v>
      </c>
      <c r="E45" s="16"/>
      <c r="F45" s="16"/>
      <c r="G45" s="16"/>
      <c r="H45" s="16"/>
      <c r="I45" s="16"/>
      <c r="J45" s="16"/>
      <c r="K45" s="16"/>
      <c r="L45" s="16"/>
      <c r="M45" s="16"/>
      <c r="N45" s="14"/>
      <c r="O45" s="14"/>
      <c r="P45" s="14"/>
    </row>
    <row r="46" spans="1:16" x14ac:dyDescent="0.2">
      <c r="A46" s="33"/>
      <c r="B46" s="42"/>
      <c r="E46" s="16"/>
      <c r="F46" s="16"/>
      <c r="G46" s="16"/>
      <c r="H46" s="16"/>
      <c r="I46" s="16"/>
      <c r="J46" s="16"/>
      <c r="K46" s="16"/>
      <c r="L46" s="16"/>
      <c r="M46" s="17"/>
      <c r="N46" s="15"/>
      <c r="O46" s="15"/>
      <c r="P46" s="15"/>
    </row>
    <row r="47" spans="1:16" x14ac:dyDescent="0.2">
      <c r="A47" s="10"/>
      <c r="B47" s="42"/>
      <c r="D47" s="17"/>
      <c r="E47" s="17"/>
      <c r="F47" s="16"/>
      <c r="G47" s="17"/>
      <c r="H47" s="16"/>
      <c r="I47" s="17"/>
      <c r="J47" s="16"/>
      <c r="K47" s="17"/>
      <c r="L47" s="16"/>
      <c r="M47" s="17"/>
      <c r="N47" s="15"/>
      <c r="O47" s="15"/>
      <c r="P47" s="15"/>
    </row>
    <row r="48" spans="1:16" x14ac:dyDescent="0.2">
      <c r="A48" s="10"/>
      <c r="D48" s="17"/>
      <c r="E48" s="17"/>
      <c r="F48" s="16"/>
      <c r="G48" s="17"/>
      <c r="H48" s="16"/>
      <c r="I48" s="17"/>
      <c r="J48" s="16"/>
      <c r="K48" s="17"/>
      <c r="L48" s="16"/>
      <c r="M48" s="17"/>
      <c r="N48" s="15"/>
      <c r="O48" s="15"/>
      <c r="P48" s="15"/>
    </row>
    <row r="49" spans="1:16" x14ac:dyDescent="0.2">
      <c r="A49" s="10"/>
      <c r="D49" s="17"/>
      <c r="E49" s="17"/>
      <c r="F49" s="16"/>
      <c r="G49" s="17"/>
      <c r="H49" s="16"/>
      <c r="I49" s="17"/>
      <c r="J49" s="16"/>
      <c r="K49" s="17"/>
      <c r="L49" s="16"/>
      <c r="M49" s="17"/>
      <c r="N49" s="15"/>
      <c r="O49" s="15"/>
      <c r="P49" s="15"/>
    </row>
    <row r="50" spans="1:16" x14ac:dyDescent="0.2">
      <c r="A50" s="10"/>
      <c r="D50" s="17"/>
      <c r="E50" s="17"/>
      <c r="F50" s="16"/>
      <c r="G50" s="17"/>
      <c r="H50" s="16"/>
      <c r="I50" s="17"/>
      <c r="J50" s="16"/>
      <c r="K50" s="17"/>
      <c r="L50" s="16"/>
      <c r="M50" s="17"/>
      <c r="N50" s="15"/>
      <c r="O50" s="15"/>
      <c r="P50" s="15"/>
    </row>
    <row r="51" spans="1:16" x14ac:dyDescent="0.2">
      <c r="A51" s="10"/>
      <c r="C51" s="19"/>
      <c r="D51" s="17"/>
      <c r="E51" s="17"/>
      <c r="F51" s="16"/>
      <c r="G51" s="17"/>
      <c r="H51" s="16"/>
      <c r="I51" s="17"/>
      <c r="J51" s="16"/>
      <c r="K51" s="17"/>
      <c r="L51" s="16"/>
      <c r="M51" s="17"/>
      <c r="N51" s="15"/>
      <c r="O51" s="15"/>
      <c r="P51" s="15"/>
    </row>
    <row r="52" spans="1:16" x14ac:dyDescent="0.2">
      <c r="A52" s="10"/>
      <c r="C52" s="19"/>
      <c r="D52" s="17"/>
      <c r="E52" s="17"/>
      <c r="F52" s="16"/>
      <c r="G52" s="17"/>
      <c r="H52" s="16"/>
      <c r="I52" s="17"/>
      <c r="J52" s="16"/>
      <c r="K52" s="17"/>
      <c r="L52" s="16"/>
      <c r="M52" s="17"/>
      <c r="N52" s="15"/>
      <c r="O52" s="15"/>
      <c r="P52" s="15"/>
    </row>
    <row r="53" spans="1:16" x14ac:dyDescent="0.2">
      <c r="A53" s="10"/>
      <c r="C53" s="19"/>
      <c r="D53" s="17"/>
      <c r="E53" s="17"/>
      <c r="F53" s="16"/>
      <c r="G53" s="17"/>
      <c r="H53" s="16"/>
      <c r="I53" s="17"/>
      <c r="J53" s="16"/>
      <c r="K53" s="17"/>
      <c r="L53" s="16"/>
      <c r="M53" s="17"/>
      <c r="N53" s="15"/>
      <c r="O53" s="15"/>
      <c r="P53" s="15"/>
    </row>
    <row r="54" spans="1:16" x14ac:dyDescent="0.2">
      <c r="C54" s="19"/>
      <c r="D54" s="17"/>
      <c r="E54" s="17"/>
      <c r="F54" s="16"/>
      <c r="G54" s="17"/>
      <c r="H54" s="16"/>
      <c r="I54" s="17"/>
      <c r="J54" s="16"/>
      <c r="K54" s="17"/>
      <c r="L54" s="16"/>
      <c r="M54" s="17"/>
      <c r="N54" s="15"/>
      <c r="O54" s="15"/>
      <c r="P54" s="15"/>
    </row>
    <row r="55" spans="1:16" x14ac:dyDescent="0.2">
      <c r="C55" s="21"/>
      <c r="D55" s="17"/>
      <c r="E55" s="17"/>
      <c r="F55" s="16"/>
      <c r="G55" s="17"/>
      <c r="H55" s="16"/>
      <c r="I55" s="17"/>
      <c r="J55" s="16"/>
      <c r="K55" s="17"/>
      <c r="L55" s="16"/>
      <c r="M55" s="17"/>
      <c r="N55" s="17"/>
      <c r="O55" s="17"/>
      <c r="P55" s="17"/>
    </row>
    <row r="56" spans="1:16" x14ac:dyDescent="0.2">
      <c r="C56" s="19"/>
      <c r="D56" s="17"/>
      <c r="E56" s="17"/>
      <c r="F56" s="16"/>
      <c r="G56" s="17"/>
      <c r="H56" s="16"/>
      <c r="I56" s="17"/>
      <c r="J56" s="16"/>
      <c r="K56" s="17"/>
      <c r="L56" s="16"/>
      <c r="M56" s="17"/>
      <c r="N56" s="17"/>
      <c r="O56" s="17"/>
      <c r="P56" s="17"/>
    </row>
    <row r="57" spans="1:16" x14ac:dyDescent="0.2">
      <c r="C57" s="19"/>
      <c r="D57" s="17"/>
      <c r="E57" s="17"/>
      <c r="F57" s="16"/>
      <c r="G57" s="17"/>
      <c r="H57" s="16"/>
      <c r="I57" s="17"/>
      <c r="J57" s="16"/>
      <c r="K57" s="17"/>
      <c r="L57" s="16"/>
      <c r="M57" s="17"/>
      <c r="N57" s="17"/>
      <c r="O57" s="17"/>
      <c r="P57" s="17"/>
    </row>
    <row r="58" spans="1:16" x14ac:dyDescent="0.2">
      <c r="C58" s="19"/>
      <c r="D58" s="17"/>
      <c r="E58" s="17"/>
      <c r="F58" s="16"/>
      <c r="G58" s="17"/>
      <c r="H58" s="16"/>
      <c r="I58" s="17"/>
      <c r="J58" s="16"/>
      <c r="K58" s="17"/>
      <c r="L58" s="16"/>
      <c r="M58" s="17"/>
      <c r="N58" s="17"/>
      <c r="O58" s="17"/>
      <c r="P58" s="17"/>
    </row>
    <row r="59" spans="1:16" x14ac:dyDescent="0.2">
      <c r="C59" s="19"/>
      <c r="D59" s="17"/>
      <c r="E59" s="17"/>
      <c r="F59" s="16"/>
      <c r="G59" s="17"/>
      <c r="H59" s="16"/>
      <c r="I59" s="17"/>
      <c r="J59" s="16"/>
      <c r="K59" s="17"/>
      <c r="L59" s="16"/>
      <c r="M59" s="17"/>
      <c r="N59" s="17"/>
      <c r="O59" s="17"/>
      <c r="P59" s="17"/>
    </row>
    <row r="60" spans="1:16" x14ac:dyDescent="0.2">
      <c r="C60" s="19"/>
      <c r="D60" s="17"/>
      <c r="E60" s="17"/>
      <c r="F60" s="16"/>
      <c r="G60" s="17"/>
      <c r="H60" s="16"/>
      <c r="I60" s="17"/>
      <c r="J60" s="16"/>
      <c r="K60" s="17"/>
      <c r="L60" s="16"/>
      <c r="M60" s="17"/>
      <c r="N60" s="17"/>
      <c r="O60" s="17"/>
      <c r="P60" s="17"/>
    </row>
    <row r="61" spans="1:16" x14ac:dyDescent="0.2">
      <c r="C61" s="19"/>
      <c r="D61" s="17"/>
      <c r="E61" s="17"/>
      <c r="F61" s="16"/>
      <c r="G61" s="17"/>
      <c r="H61" s="16"/>
      <c r="I61" s="17"/>
      <c r="J61" s="16"/>
      <c r="K61" s="17"/>
      <c r="L61" s="16"/>
      <c r="M61" s="17"/>
      <c r="N61" s="17"/>
      <c r="O61" s="17"/>
      <c r="P61" s="17"/>
    </row>
    <row r="62" spans="1:16" x14ac:dyDescent="0.2">
      <c r="C62" s="19"/>
      <c r="D62" s="17"/>
      <c r="E62" s="17"/>
      <c r="F62" s="16"/>
      <c r="G62" s="17"/>
      <c r="H62" s="16"/>
      <c r="I62" s="17"/>
      <c r="J62" s="16"/>
      <c r="K62" s="17"/>
      <c r="L62" s="16"/>
      <c r="M62" s="17"/>
      <c r="N62" s="17"/>
      <c r="O62" s="17"/>
      <c r="P62" s="17"/>
    </row>
    <row r="63" spans="1:16" x14ac:dyDescent="0.2">
      <c r="C63" s="19"/>
      <c r="D63" s="17"/>
      <c r="E63" s="17"/>
      <c r="F63" s="16"/>
      <c r="G63" s="17"/>
      <c r="H63" s="16"/>
      <c r="I63" s="17"/>
      <c r="J63" s="16"/>
      <c r="K63" s="17"/>
      <c r="L63" s="16"/>
      <c r="M63" s="17"/>
      <c r="N63" s="17"/>
      <c r="O63" s="17"/>
      <c r="P63" s="17"/>
    </row>
    <row r="64" spans="1:16" x14ac:dyDescent="0.2">
      <c r="C64" s="21"/>
      <c r="D64" s="17"/>
      <c r="E64" s="17"/>
      <c r="F64" s="16"/>
      <c r="G64" s="17"/>
      <c r="H64" s="16"/>
      <c r="I64" s="17"/>
      <c r="J64" s="16"/>
      <c r="K64" s="17"/>
      <c r="L64" s="16"/>
      <c r="M64" s="17"/>
      <c r="N64" s="17"/>
      <c r="O64" s="17"/>
      <c r="P64" s="17"/>
    </row>
    <row r="65" spans="3:16" x14ac:dyDescent="0.2">
      <c r="C65" s="21"/>
      <c r="D65" s="17"/>
      <c r="E65" s="17"/>
      <c r="F65" s="16"/>
      <c r="G65" s="17"/>
      <c r="H65" s="16"/>
      <c r="I65" s="17"/>
      <c r="J65" s="16"/>
      <c r="K65" s="17"/>
      <c r="L65" s="16"/>
      <c r="M65" s="17"/>
      <c r="N65" s="17"/>
      <c r="O65" s="17"/>
      <c r="P65" s="17"/>
    </row>
    <row r="66" spans="3:16" x14ac:dyDescent="0.2">
      <c r="C66" s="19"/>
      <c r="D66" s="17"/>
      <c r="E66" s="17"/>
      <c r="F66" s="16"/>
      <c r="G66" s="17"/>
      <c r="H66" s="16"/>
      <c r="I66" s="17"/>
      <c r="J66" s="16"/>
      <c r="K66" s="17"/>
      <c r="L66" s="16"/>
      <c r="M66" s="17"/>
      <c r="N66" s="17"/>
      <c r="O66" s="17"/>
      <c r="P66" s="17"/>
    </row>
    <row r="67" spans="3:16" x14ac:dyDescent="0.2">
      <c r="C67" s="21"/>
      <c r="D67" s="17"/>
      <c r="E67" s="17"/>
      <c r="F67" s="16"/>
      <c r="G67" s="17"/>
      <c r="H67" s="16"/>
      <c r="I67" s="17"/>
      <c r="J67" s="16"/>
      <c r="K67" s="17"/>
      <c r="L67" s="16"/>
      <c r="M67" s="17"/>
      <c r="N67" s="17"/>
      <c r="O67" s="17"/>
      <c r="P67" s="17"/>
    </row>
    <row r="68" spans="3:16" x14ac:dyDescent="0.2">
      <c r="C68" s="19"/>
      <c r="D68" s="17"/>
      <c r="E68" s="17"/>
      <c r="F68" s="16"/>
      <c r="G68" s="17"/>
      <c r="H68" s="16"/>
      <c r="I68" s="17"/>
      <c r="J68" s="16"/>
      <c r="K68" s="17"/>
      <c r="L68" s="16"/>
      <c r="M68" s="17"/>
      <c r="N68" s="17"/>
      <c r="O68" s="17"/>
      <c r="P68" s="17"/>
    </row>
    <row r="69" spans="3:16" x14ac:dyDescent="0.2">
      <c r="C69" s="19"/>
      <c r="D69" s="17"/>
      <c r="E69" s="17"/>
      <c r="F69" s="16"/>
      <c r="G69" s="17"/>
      <c r="H69" s="16"/>
      <c r="I69" s="17"/>
      <c r="J69" s="16"/>
      <c r="K69" s="17"/>
      <c r="L69" s="16"/>
      <c r="M69" s="17"/>
      <c r="N69" s="17"/>
      <c r="O69" s="17"/>
      <c r="P69" s="17"/>
    </row>
    <row r="70" spans="3:16" x14ac:dyDescent="0.2">
      <c r="C70" s="19"/>
      <c r="D70" s="17"/>
      <c r="E70" s="17"/>
      <c r="F70" s="16"/>
      <c r="G70" s="17"/>
      <c r="H70" s="16"/>
      <c r="I70" s="17"/>
      <c r="J70" s="16"/>
      <c r="K70" s="17"/>
      <c r="L70" s="16"/>
      <c r="M70" s="17"/>
      <c r="N70" s="17"/>
      <c r="O70" s="17"/>
      <c r="P70" s="17"/>
    </row>
    <row r="71" spans="3:16" x14ac:dyDescent="0.2">
      <c r="C71" s="19"/>
      <c r="D71" s="17"/>
      <c r="E71" s="17"/>
      <c r="F71" s="16"/>
      <c r="G71" s="17"/>
      <c r="H71" s="16"/>
      <c r="I71" s="17"/>
      <c r="J71" s="16"/>
      <c r="K71" s="17"/>
      <c r="L71" s="16"/>
      <c r="M71" s="17"/>
      <c r="N71" s="17"/>
      <c r="O71" s="17"/>
      <c r="P71" s="17"/>
    </row>
    <row r="72" spans="3:16" x14ac:dyDescent="0.2">
      <c r="C72" s="19"/>
      <c r="D72" s="17"/>
      <c r="E72" s="17"/>
      <c r="F72" s="16"/>
      <c r="G72" s="17"/>
      <c r="H72" s="16"/>
      <c r="I72" s="17"/>
      <c r="J72" s="16"/>
      <c r="K72" s="17"/>
      <c r="L72" s="16"/>
      <c r="M72" s="17"/>
      <c r="N72" s="17"/>
      <c r="O72" s="17"/>
      <c r="P72" s="17"/>
    </row>
    <row r="73" spans="3:16" x14ac:dyDescent="0.2">
      <c r="C73" s="19"/>
      <c r="D73" s="17"/>
      <c r="E73" s="17"/>
      <c r="F73" s="16"/>
      <c r="G73" s="17"/>
      <c r="H73" s="16"/>
      <c r="I73" s="17"/>
      <c r="J73" s="16"/>
      <c r="K73" s="17"/>
      <c r="L73" s="16"/>
      <c r="M73" s="17"/>
      <c r="N73" s="17"/>
      <c r="O73" s="17"/>
      <c r="P73" s="17"/>
    </row>
    <row r="74" spans="3:16" x14ac:dyDescent="0.2">
      <c r="C74" s="19"/>
      <c r="D74" s="17"/>
      <c r="E74" s="17"/>
      <c r="F74" s="16"/>
      <c r="G74" s="17"/>
      <c r="H74" s="16"/>
      <c r="I74" s="17"/>
      <c r="J74" s="16"/>
      <c r="K74" s="17"/>
      <c r="L74" s="16"/>
      <c r="M74" s="17"/>
      <c r="N74" s="17"/>
      <c r="O74" s="17"/>
      <c r="P74" s="17"/>
    </row>
    <row r="75" spans="3:16" x14ac:dyDescent="0.2">
      <c r="C75" s="19"/>
      <c r="D75" s="17"/>
      <c r="E75" s="17"/>
      <c r="F75" s="16"/>
      <c r="G75" s="17"/>
      <c r="H75" s="16"/>
      <c r="I75" s="17"/>
      <c r="J75" s="16"/>
      <c r="K75" s="17"/>
      <c r="L75" s="16"/>
      <c r="M75" s="17"/>
      <c r="N75" s="17"/>
      <c r="O75" s="17"/>
      <c r="P75" s="17"/>
    </row>
    <row r="76" spans="3:16" x14ac:dyDescent="0.2">
      <c r="C76" s="19"/>
      <c r="D76" s="17"/>
      <c r="E76" s="17"/>
      <c r="F76" s="16"/>
      <c r="G76" s="17"/>
      <c r="H76" s="16"/>
      <c r="I76" s="17"/>
      <c r="J76" s="16"/>
      <c r="K76" s="17"/>
      <c r="L76" s="16"/>
      <c r="M76" s="17"/>
      <c r="N76" s="17"/>
      <c r="O76" s="17"/>
      <c r="P76" s="17"/>
    </row>
    <row r="77" spans="3:16" x14ac:dyDescent="0.2">
      <c r="C77" s="19"/>
      <c r="D77" s="17"/>
      <c r="E77" s="17"/>
      <c r="F77" s="16"/>
      <c r="G77" s="17"/>
      <c r="H77" s="16"/>
      <c r="I77" s="17"/>
      <c r="J77" s="16"/>
      <c r="K77" s="17"/>
      <c r="L77" s="16"/>
      <c r="M77" s="17"/>
      <c r="N77" s="17"/>
      <c r="O77" s="17"/>
      <c r="P77" s="17"/>
    </row>
    <row r="78" spans="3:16" x14ac:dyDescent="0.2">
      <c r="C78" s="19"/>
      <c r="D78" s="17"/>
      <c r="E78" s="17"/>
      <c r="F78" s="16"/>
      <c r="G78" s="17"/>
      <c r="H78" s="16"/>
      <c r="I78" s="17"/>
      <c r="J78" s="16"/>
      <c r="K78" s="17"/>
      <c r="L78" s="16"/>
      <c r="M78" s="17"/>
      <c r="N78" s="17"/>
      <c r="O78" s="17"/>
      <c r="P78" s="17"/>
    </row>
    <row r="79" spans="3:16" x14ac:dyDescent="0.2">
      <c r="C79" s="19"/>
      <c r="D79" s="17"/>
      <c r="E79" s="17"/>
      <c r="F79" s="16"/>
      <c r="G79" s="17"/>
      <c r="H79" s="16"/>
      <c r="I79" s="17"/>
      <c r="J79" s="16"/>
      <c r="K79" s="17"/>
      <c r="L79" s="16"/>
      <c r="M79" s="17"/>
      <c r="N79" s="17"/>
      <c r="O79" s="17"/>
      <c r="P79" s="17"/>
    </row>
    <row r="80" spans="3:16" x14ac:dyDescent="0.2">
      <c r="C80" s="22"/>
      <c r="D80" s="17"/>
      <c r="E80" s="17"/>
      <c r="F80" s="16"/>
      <c r="G80" s="17"/>
      <c r="H80" s="16"/>
      <c r="I80" s="17"/>
      <c r="J80" s="16"/>
      <c r="K80" s="17"/>
      <c r="L80" s="16"/>
      <c r="M80" s="17"/>
      <c r="N80" s="17"/>
      <c r="O80" s="17"/>
      <c r="P80" s="17"/>
    </row>
    <row r="81" spans="2:16" x14ac:dyDescent="0.2">
      <c r="C81" s="22"/>
      <c r="D81" s="17"/>
      <c r="E81" s="17"/>
      <c r="F81" s="16"/>
      <c r="G81" s="17"/>
      <c r="H81" s="16"/>
      <c r="I81" s="17"/>
      <c r="J81" s="16"/>
      <c r="K81" s="17"/>
      <c r="L81" s="16"/>
      <c r="M81" s="17"/>
      <c r="N81" s="17"/>
      <c r="O81" s="17"/>
      <c r="P81" s="17"/>
    </row>
    <row r="82" spans="2:16" x14ac:dyDescent="0.2">
      <c r="C82" s="22"/>
      <c r="D82" s="17"/>
      <c r="E82" s="17"/>
      <c r="F82" s="16"/>
      <c r="G82" s="17"/>
      <c r="H82" s="16"/>
      <c r="I82" s="17"/>
      <c r="J82" s="16"/>
      <c r="K82" s="17"/>
      <c r="L82" s="16"/>
      <c r="M82" s="17"/>
      <c r="N82" s="17"/>
      <c r="O82" s="17"/>
      <c r="P82" s="17"/>
    </row>
    <row r="83" spans="2:16" x14ac:dyDescent="0.2">
      <c r="C83" s="22"/>
      <c r="D83" s="17"/>
      <c r="E83" s="17"/>
      <c r="F83" s="16"/>
      <c r="G83" s="17"/>
      <c r="H83" s="16"/>
      <c r="I83" s="17"/>
      <c r="J83" s="16"/>
      <c r="K83" s="17"/>
      <c r="L83" s="16"/>
      <c r="M83" s="17"/>
      <c r="N83" s="17"/>
      <c r="O83" s="17"/>
      <c r="P83" s="17"/>
    </row>
    <row r="84" spans="2:16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2:16" x14ac:dyDescent="0.2">
      <c r="C85" s="23"/>
      <c r="D85" s="23"/>
      <c r="E85" s="23"/>
      <c r="F85" s="24"/>
      <c r="G85" s="23"/>
      <c r="H85" s="24"/>
      <c r="I85" s="23"/>
      <c r="J85" s="24"/>
      <c r="K85" s="23"/>
      <c r="L85" s="24"/>
      <c r="M85" s="23"/>
      <c r="N85" s="23"/>
      <c r="O85" s="23"/>
      <c r="P85" s="23"/>
    </row>
    <row r="86" spans="2:16" x14ac:dyDescent="0.2">
      <c r="H86" s="25"/>
      <c r="J86" s="25"/>
    </row>
    <row r="87" spans="2:16" x14ac:dyDescent="0.2">
      <c r="H87" s="16"/>
      <c r="J87" s="16"/>
    </row>
    <row r="88" spans="2:16" x14ac:dyDescent="0.2">
      <c r="B88" s="3"/>
      <c r="H88" s="16"/>
      <c r="J88" s="16"/>
    </row>
    <row r="89" spans="2:16" x14ac:dyDescent="0.2">
      <c r="H89" s="16"/>
      <c r="J89" s="16"/>
    </row>
    <row r="90" spans="2:16" x14ac:dyDescent="0.2">
      <c r="H90" s="16"/>
      <c r="J90" s="16"/>
    </row>
    <row r="91" spans="2:16" x14ac:dyDescent="0.2">
      <c r="H91" s="16"/>
      <c r="J91" s="16"/>
    </row>
    <row r="92" spans="2:16" x14ac:dyDescent="0.2">
      <c r="H92" s="16"/>
      <c r="J92" s="16"/>
    </row>
    <row r="93" spans="2:16" x14ac:dyDescent="0.2">
      <c r="H93" s="16"/>
      <c r="J93" s="16"/>
    </row>
    <row r="94" spans="2:16" x14ac:dyDescent="0.2">
      <c r="H94" s="16"/>
      <c r="J94" s="16"/>
    </row>
    <row r="95" spans="2:16" x14ac:dyDescent="0.2">
      <c r="H95" s="16"/>
      <c r="J95" s="16"/>
    </row>
    <row r="96" spans="2:16" x14ac:dyDescent="0.2">
      <c r="H96" s="16"/>
      <c r="J96" s="16"/>
    </row>
    <row r="97" spans="5:16" x14ac:dyDescent="0.2">
      <c r="H97" s="16"/>
      <c r="J97" s="16"/>
    </row>
    <row r="98" spans="5:16" x14ac:dyDescent="0.2">
      <c r="H98" s="16"/>
      <c r="J98" s="16"/>
    </row>
    <row r="103" spans="5:16" x14ac:dyDescent="0.2">
      <c r="E103" s="27"/>
      <c r="F103" s="27"/>
      <c r="G103" s="3"/>
      <c r="I103" s="3"/>
      <c r="M103" s="3"/>
      <c r="N103" s="3"/>
      <c r="O103" s="3"/>
      <c r="P103" s="3"/>
    </row>
  </sheetData>
  <mergeCells count="1">
    <mergeCell ref="A6:O6"/>
  </mergeCells>
  <pageMargins left="0.7" right="0.7" top="0.75" bottom="0.75" header="0.3" footer="0.3"/>
  <pageSetup scale="62" firstPageNumber="4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1EE5-2C7C-4FCC-8307-DE4AA522823B}">
  <sheetPr>
    <pageSetUpPr fitToPage="1"/>
  </sheetPr>
  <dimension ref="A1:O103"/>
  <sheetViews>
    <sheetView topLeftCell="A24" zoomScaleNormal="100" zoomScaleSheetLayoutView="100" workbookViewId="0">
      <selection activeCell="E44" sqref="E44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5.28515625" style="2" customWidth="1"/>
    <col min="6" max="6" width="1.7109375" style="2" customWidth="1"/>
    <col min="7" max="7" width="15" style="2" bestFit="1" customWidth="1"/>
    <col min="8" max="8" width="1.7109375" style="2" customWidth="1"/>
    <col min="9" max="9" width="15" style="2" bestFit="1" customWidth="1"/>
    <col min="10" max="10" width="1.7109375" style="2" customWidth="1"/>
    <col min="11" max="11" width="19.5703125" style="2" customWidth="1"/>
    <col min="12" max="12" width="1.7109375" style="2" customWidth="1"/>
    <col min="13" max="13" width="16.5703125" style="2" customWidth="1"/>
    <col min="14" max="14" width="1.7109375" style="2" customWidth="1"/>
    <col min="15" max="15" width="18.140625" style="2" customWidth="1"/>
    <col min="16" max="16" width="1.5703125" style="2" customWidth="1"/>
    <col min="17" max="16384" width="9.140625" style="2"/>
  </cols>
  <sheetData>
    <row r="1" spans="1:15" x14ac:dyDescent="0.2">
      <c r="O1" s="11"/>
    </row>
    <row r="2" spans="1:15" x14ac:dyDescent="0.2">
      <c r="O2" s="11"/>
    </row>
    <row r="3" spans="1:15" x14ac:dyDescent="0.2">
      <c r="O3" s="11"/>
    </row>
    <row r="4" spans="1:15" x14ac:dyDescent="0.2">
      <c r="O4" s="11"/>
    </row>
    <row r="5" spans="1:15" x14ac:dyDescent="0.2">
      <c r="O5" s="11"/>
    </row>
    <row r="6" spans="1:15" x14ac:dyDescent="0.2">
      <c r="A6" s="120" t="s">
        <v>408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</row>
    <row r="7" spans="1:15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x14ac:dyDescent="0.2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">
      <c r="C9" s="1"/>
      <c r="D9" s="1"/>
      <c r="E9" s="1"/>
      <c r="F9" s="1"/>
      <c r="K9" s="1" t="s">
        <v>1</v>
      </c>
      <c r="M9" s="1" t="s">
        <v>388</v>
      </c>
      <c r="O9" s="1" t="s">
        <v>388</v>
      </c>
    </row>
    <row r="10" spans="1:15" x14ac:dyDescent="0.2">
      <c r="C10" s="1"/>
      <c r="D10" s="1"/>
      <c r="E10" s="1" t="s">
        <v>389</v>
      </c>
      <c r="F10" s="1"/>
      <c r="H10" s="1"/>
      <c r="I10" s="1" t="s">
        <v>192</v>
      </c>
      <c r="J10" s="1"/>
      <c r="K10" s="1" t="s">
        <v>4</v>
      </c>
      <c r="L10" s="1"/>
      <c r="M10" s="1" t="s">
        <v>390</v>
      </c>
      <c r="N10" s="1"/>
      <c r="O10" s="1" t="s">
        <v>390</v>
      </c>
    </row>
    <row r="11" spans="1:15" x14ac:dyDescent="0.2">
      <c r="C11" s="12"/>
      <c r="D11" s="12"/>
      <c r="E11" s="1" t="s">
        <v>192</v>
      </c>
      <c r="F11" s="1"/>
      <c r="G11" s="1" t="s">
        <v>3</v>
      </c>
      <c r="H11" s="12"/>
      <c r="I11" s="1" t="s">
        <v>388</v>
      </c>
      <c r="J11" s="12"/>
      <c r="K11" s="1" t="s">
        <v>391</v>
      </c>
      <c r="L11" s="12"/>
      <c r="M11" s="1" t="s">
        <v>158</v>
      </c>
      <c r="N11" s="1"/>
      <c r="O11" s="1" t="s">
        <v>392</v>
      </c>
    </row>
    <row r="12" spans="1:15" x14ac:dyDescent="0.2">
      <c r="A12" s="1" t="s">
        <v>12</v>
      </c>
      <c r="C12" s="1"/>
      <c r="E12" s="1" t="s">
        <v>266</v>
      </c>
      <c r="F12" s="1"/>
      <c r="G12" s="1" t="s">
        <v>393</v>
      </c>
      <c r="H12" s="13"/>
      <c r="I12" s="1" t="s">
        <v>394</v>
      </c>
      <c r="J12" s="13"/>
      <c r="K12" s="1" t="s">
        <v>395</v>
      </c>
      <c r="L12" s="1"/>
      <c r="M12" s="1" t="s">
        <v>396</v>
      </c>
      <c r="N12" s="13"/>
      <c r="O12" s="1" t="s">
        <v>397</v>
      </c>
    </row>
    <row r="13" spans="1:15" ht="14.25" x14ac:dyDescent="0.2">
      <c r="A13" s="9" t="s">
        <v>18</v>
      </c>
      <c r="C13" s="7" t="s">
        <v>19</v>
      </c>
      <c r="E13" s="9" t="s">
        <v>196</v>
      </c>
      <c r="F13" s="1"/>
      <c r="G13" s="9" t="s">
        <v>196</v>
      </c>
      <c r="H13" s="1"/>
      <c r="I13" s="9" t="s">
        <v>196</v>
      </c>
      <c r="J13" s="1"/>
      <c r="K13" s="9" t="s">
        <v>398</v>
      </c>
      <c r="L13" s="1"/>
      <c r="M13" s="9" t="s">
        <v>196</v>
      </c>
      <c r="N13" s="1"/>
      <c r="O13" s="9" t="s">
        <v>399</v>
      </c>
    </row>
    <row r="14" spans="1:15" x14ac:dyDescent="0.2">
      <c r="E14" s="1" t="s">
        <v>23</v>
      </c>
      <c r="F14" s="1"/>
      <c r="G14" s="5" t="s">
        <v>400</v>
      </c>
      <c r="H14" s="1"/>
      <c r="I14" s="5" t="s">
        <v>364</v>
      </c>
      <c r="J14" s="1"/>
      <c r="K14" s="5" t="s">
        <v>92</v>
      </c>
      <c r="L14" s="1"/>
      <c r="M14" s="5" t="s">
        <v>401</v>
      </c>
      <c r="N14" s="5"/>
      <c r="O14" s="5" t="s">
        <v>402</v>
      </c>
    </row>
    <row r="15" spans="1:15" x14ac:dyDescent="0.2">
      <c r="E15" s="1"/>
      <c r="F15" s="1"/>
      <c r="G15" s="5"/>
      <c r="H15" s="1"/>
      <c r="I15" s="5"/>
      <c r="J15" s="1"/>
      <c r="K15" s="5"/>
      <c r="L15" s="1"/>
      <c r="M15" s="5"/>
      <c r="N15" s="5"/>
      <c r="O15" s="5"/>
    </row>
    <row r="16" spans="1:15" x14ac:dyDescent="0.2">
      <c r="C16" s="12"/>
      <c r="E16" s="1"/>
      <c r="F16" s="1"/>
      <c r="G16" s="5"/>
      <c r="H16" s="1"/>
      <c r="I16" s="5"/>
      <c r="J16" s="1"/>
      <c r="K16" s="5"/>
      <c r="L16" s="1"/>
      <c r="M16" s="5"/>
      <c r="N16" s="5"/>
      <c r="O16" s="5"/>
    </row>
    <row r="17" spans="1:15" x14ac:dyDescent="0.2">
      <c r="C17" s="12" t="s">
        <v>29</v>
      </c>
      <c r="D17" s="14"/>
      <c r="E17" s="38"/>
      <c r="F17" s="38"/>
      <c r="G17" s="6"/>
      <c r="H17" s="6"/>
      <c r="I17" s="73"/>
      <c r="J17" s="6"/>
      <c r="K17" s="38"/>
      <c r="L17" s="6"/>
      <c r="M17" s="6"/>
      <c r="N17" s="6"/>
      <c r="O17" s="6"/>
    </row>
    <row r="18" spans="1:15" x14ac:dyDescent="0.2">
      <c r="A18" s="1">
        <v>1</v>
      </c>
      <c r="C18" s="2" t="s">
        <v>30</v>
      </c>
      <c r="D18" s="14"/>
      <c r="E18" s="38">
        <v>26439.359198823542</v>
      </c>
      <c r="F18" s="38"/>
      <c r="G18" s="6">
        <v>7749.5513571991769</v>
      </c>
      <c r="H18" s="6"/>
      <c r="I18" s="73">
        <f>E18-G18</f>
        <v>18689.807841624366</v>
      </c>
      <c r="J18" s="6"/>
      <c r="K18" s="38">
        <v>0</v>
      </c>
      <c r="L18" s="6"/>
      <c r="M18" s="6">
        <f>I18+K18</f>
        <v>18689.807841624366</v>
      </c>
      <c r="N18" s="6"/>
      <c r="O18" s="6">
        <v>730.39769045068022</v>
      </c>
    </row>
    <row r="19" spans="1:15" x14ac:dyDescent="0.2">
      <c r="A19" s="1">
        <f>A18+1</f>
        <v>2</v>
      </c>
      <c r="C19" s="2" t="s">
        <v>31</v>
      </c>
      <c r="D19" s="14"/>
      <c r="E19" s="38">
        <v>16133.620013225756</v>
      </c>
      <c r="F19" s="38"/>
      <c r="G19" s="6">
        <v>4768.5216095694241</v>
      </c>
      <c r="H19" s="6"/>
      <c r="I19" s="73">
        <f t="shared" ref="I19:I29" si="0">E19-G19</f>
        <v>11365.098403656331</v>
      </c>
      <c r="J19" s="6"/>
      <c r="K19" s="38">
        <v>0</v>
      </c>
      <c r="L19" s="6"/>
      <c r="M19" s="6">
        <f t="shared" ref="M19:M29" si="1">I19+K19</f>
        <v>11365.098403656331</v>
      </c>
      <c r="N19" s="6"/>
      <c r="O19" s="6">
        <v>444.14804561488944</v>
      </c>
    </row>
    <row r="20" spans="1:15" x14ac:dyDescent="0.2">
      <c r="A20" s="1">
        <f t="shared" ref="A20:A30" si="2">A19+1</f>
        <v>3</v>
      </c>
      <c r="C20" s="2" t="s">
        <v>32</v>
      </c>
      <c r="D20" s="14"/>
      <c r="E20" s="38">
        <v>10192.045367319788</v>
      </c>
      <c r="F20" s="38"/>
      <c r="G20" s="6">
        <v>3583.5930856284158</v>
      </c>
      <c r="H20" s="6"/>
      <c r="I20" s="73">
        <f t="shared" si="0"/>
        <v>6608.4522816913723</v>
      </c>
      <c r="J20" s="6"/>
      <c r="K20" s="38">
        <v>0</v>
      </c>
      <c r="L20" s="6"/>
      <c r="M20" s="6">
        <f t="shared" si="1"/>
        <v>6608.4522816913723</v>
      </c>
      <c r="N20" s="6"/>
      <c r="O20" s="6">
        <v>258.25831516849883</v>
      </c>
    </row>
    <row r="21" spans="1:15" x14ac:dyDescent="0.2">
      <c r="A21" s="1">
        <f t="shared" si="2"/>
        <v>4</v>
      </c>
      <c r="C21" s="2" t="s">
        <v>33</v>
      </c>
      <c r="D21" s="14"/>
      <c r="E21" s="38">
        <v>0</v>
      </c>
      <c r="F21" s="38"/>
      <c r="G21" s="6">
        <v>0</v>
      </c>
      <c r="H21" s="6"/>
      <c r="I21" s="73">
        <f t="shared" si="0"/>
        <v>0</v>
      </c>
      <c r="J21" s="6"/>
      <c r="K21" s="38">
        <v>5448.0742681818501</v>
      </c>
      <c r="L21" s="6"/>
      <c r="M21" s="6">
        <f t="shared" si="1"/>
        <v>5448.0742681818501</v>
      </c>
      <c r="N21" s="6"/>
      <c r="O21" s="6">
        <v>212.9107424005467</v>
      </c>
    </row>
    <row r="22" spans="1:15" x14ac:dyDescent="0.2">
      <c r="A22" s="1">
        <f t="shared" si="2"/>
        <v>5</v>
      </c>
      <c r="C22" s="2" t="s">
        <v>34</v>
      </c>
      <c r="D22" s="14"/>
      <c r="E22" s="38">
        <v>0</v>
      </c>
      <c r="F22" s="38"/>
      <c r="G22" s="6">
        <v>0</v>
      </c>
      <c r="H22" s="6"/>
      <c r="I22" s="73">
        <f t="shared" si="0"/>
        <v>0</v>
      </c>
      <c r="J22" s="6"/>
      <c r="K22" s="38">
        <v>0</v>
      </c>
      <c r="L22" s="6"/>
      <c r="M22" s="6">
        <f t="shared" si="1"/>
        <v>0</v>
      </c>
      <c r="N22" s="6"/>
      <c r="O22" s="6">
        <v>0</v>
      </c>
    </row>
    <row r="23" spans="1:15" x14ac:dyDescent="0.2">
      <c r="A23" s="1">
        <f t="shared" si="2"/>
        <v>6</v>
      </c>
      <c r="C23" s="2" t="s">
        <v>35</v>
      </c>
      <c r="E23" s="38">
        <v>0</v>
      </c>
      <c r="F23" s="38"/>
      <c r="G23" s="6">
        <v>0</v>
      </c>
      <c r="H23" s="6"/>
      <c r="I23" s="73">
        <f t="shared" si="0"/>
        <v>0</v>
      </c>
      <c r="J23" s="6"/>
      <c r="K23" s="38">
        <v>0</v>
      </c>
      <c r="L23" s="6"/>
      <c r="M23" s="6">
        <f t="shared" si="1"/>
        <v>0</v>
      </c>
      <c r="N23" s="6"/>
      <c r="O23" s="6">
        <v>0</v>
      </c>
    </row>
    <row r="24" spans="1:15" x14ac:dyDescent="0.2">
      <c r="A24" s="1">
        <f t="shared" si="2"/>
        <v>7</v>
      </c>
      <c r="C24" s="2" t="s">
        <v>36</v>
      </c>
      <c r="E24" s="38">
        <v>0</v>
      </c>
      <c r="F24" s="38"/>
      <c r="G24" s="6">
        <v>0</v>
      </c>
      <c r="H24" s="6"/>
      <c r="I24" s="73">
        <f t="shared" si="0"/>
        <v>0</v>
      </c>
      <c r="J24" s="6"/>
      <c r="K24" s="38">
        <v>0</v>
      </c>
      <c r="L24" s="30"/>
      <c r="M24" s="6">
        <f t="shared" si="1"/>
        <v>0</v>
      </c>
      <c r="N24" s="6"/>
      <c r="O24" s="6">
        <v>0</v>
      </c>
    </row>
    <row r="25" spans="1:15" x14ac:dyDescent="0.2">
      <c r="A25" s="1">
        <f t="shared" si="2"/>
        <v>8</v>
      </c>
      <c r="C25" s="2" t="s">
        <v>37</v>
      </c>
      <c r="E25" s="38">
        <v>0</v>
      </c>
      <c r="F25" s="38"/>
      <c r="G25" s="6">
        <v>0</v>
      </c>
      <c r="H25" s="6"/>
      <c r="I25" s="73">
        <f t="shared" si="0"/>
        <v>0</v>
      </c>
      <c r="J25" s="6"/>
      <c r="K25" s="38">
        <v>0</v>
      </c>
      <c r="L25" s="30"/>
      <c r="M25" s="6">
        <f t="shared" si="1"/>
        <v>0</v>
      </c>
      <c r="N25" s="6"/>
      <c r="O25" s="6">
        <v>0</v>
      </c>
    </row>
    <row r="26" spans="1:15" x14ac:dyDescent="0.2">
      <c r="A26" s="1">
        <f t="shared" si="2"/>
        <v>9</v>
      </c>
      <c r="C26" s="2" t="s">
        <v>38</v>
      </c>
      <c r="E26" s="38">
        <v>0</v>
      </c>
      <c r="F26" s="38"/>
      <c r="G26" s="6">
        <v>0</v>
      </c>
      <c r="H26" s="6"/>
      <c r="I26" s="73">
        <f t="shared" si="0"/>
        <v>0</v>
      </c>
      <c r="J26" s="6"/>
      <c r="K26" s="38">
        <v>0</v>
      </c>
      <c r="L26" s="30"/>
      <c r="M26" s="6">
        <f t="shared" si="1"/>
        <v>0</v>
      </c>
      <c r="N26" s="6"/>
      <c r="O26" s="6">
        <v>0</v>
      </c>
    </row>
    <row r="27" spans="1:15" x14ac:dyDescent="0.2">
      <c r="A27" s="1">
        <f t="shared" si="2"/>
        <v>10</v>
      </c>
      <c r="C27" s="2" t="s">
        <v>39</v>
      </c>
      <c r="E27" s="38">
        <v>1.4</v>
      </c>
      <c r="F27" s="38"/>
      <c r="G27" s="6">
        <v>0</v>
      </c>
      <c r="H27" s="6"/>
      <c r="I27" s="73">
        <f t="shared" si="0"/>
        <v>1.4</v>
      </c>
      <c r="J27" s="6"/>
      <c r="K27" s="38">
        <v>0</v>
      </c>
      <c r="L27" s="30"/>
      <c r="M27" s="6">
        <f t="shared" si="1"/>
        <v>1.4</v>
      </c>
      <c r="N27" s="6"/>
      <c r="O27" s="6">
        <v>5.4711999999999997E-2</v>
      </c>
    </row>
    <row r="28" spans="1:15" x14ac:dyDescent="0.2">
      <c r="A28" s="1">
        <f t="shared" si="2"/>
        <v>11</v>
      </c>
      <c r="C28" s="2" t="s">
        <v>41</v>
      </c>
      <c r="E28" s="38">
        <v>0</v>
      </c>
      <c r="G28" s="6">
        <v>0</v>
      </c>
      <c r="I28" s="73">
        <f t="shared" si="0"/>
        <v>0</v>
      </c>
      <c r="K28" s="38">
        <v>0</v>
      </c>
      <c r="M28" s="6">
        <f t="shared" si="1"/>
        <v>0</v>
      </c>
      <c r="O28" s="6">
        <v>0</v>
      </c>
    </row>
    <row r="29" spans="1:15" x14ac:dyDescent="0.2">
      <c r="A29" s="1">
        <f t="shared" si="2"/>
        <v>12</v>
      </c>
      <c r="C29" s="2" t="s">
        <v>42</v>
      </c>
      <c r="E29" s="30">
        <v>0</v>
      </c>
      <c r="F29" s="30"/>
      <c r="G29" s="6">
        <v>0</v>
      </c>
      <c r="H29" s="14"/>
      <c r="I29" s="73">
        <f t="shared" si="0"/>
        <v>0</v>
      </c>
      <c r="J29" s="14"/>
      <c r="K29" s="38">
        <v>814.32958034800424</v>
      </c>
      <c r="M29" s="6">
        <f t="shared" si="1"/>
        <v>814.32958034800424</v>
      </c>
      <c r="O29" s="6">
        <v>31.824000000000005</v>
      </c>
    </row>
    <row r="30" spans="1:15" x14ac:dyDescent="0.2">
      <c r="A30" s="1">
        <f t="shared" si="2"/>
        <v>13</v>
      </c>
      <c r="C30" s="8" t="s">
        <v>43</v>
      </c>
      <c r="E30" s="31">
        <f>SUM(E18:E29)</f>
        <v>52766.424579369086</v>
      </c>
      <c r="F30" s="30"/>
      <c r="G30" s="31">
        <f>SUM(G18:G29)</f>
        <v>16101.666052397017</v>
      </c>
      <c r="H30" s="14"/>
      <c r="I30" s="31">
        <f>SUM(I18:I29)</f>
        <v>36664.758526972073</v>
      </c>
      <c r="J30" s="14"/>
      <c r="K30" s="31">
        <f>SUM(K18:K29)</f>
        <v>6262.4038485298543</v>
      </c>
      <c r="M30" s="31">
        <f>SUM(M18:M29)</f>
        <v>42927.162375501932</v>
      </c>
      <c r="N30" s="30"/>
      <c r="O30" s="31">
        <f>SUM(O18:O29)</f>
        <v>1677.5935056346154</v>
      </c>
    </row>
    <row r="31" spans="1:15" x14ac:dyDescent="0.2">
      <c r="E31" s="38"/>
      <c r="F31" s="38"/>
      <c r="G31" s="6"/>
      <c r="H31" s="16"/>
      <c r="I31" s="73"/>
      <c r="J31" s="16"/>
      <c r="K31" s="38"/>
      <c r="M31" s="6"/>
      <c r="N31" s="6"/>
      <c r="O31" s="6"/>
    </row>
    <row r="32" spans="1:15" x14ac:dyDescent="0.2">
      <c r="C32" s="12" t="s">
        <v>44</v>
      </c>
      <c r="E32" s="38"/>
      <c r="F32" s="38"/>
      <c r="G32" s="6"/>
      <c r="H32" s="16"/>
      <c r="I32" s="73"/>
      <c r="J32" s="16"/>
      <c r="K32" s="38"/>
      <c r="M32" s="6"/>
      <c r="N32" s="6"/>
      <c r="O32" s="6"/>
    </row>
    <row r="33" spans="1:15" x14ac:dyDescent="0.2">
      <c r="A33" s="1">
        <f>A30+1</f>
        <v>14</v>
      </c>
      <c r="C33" s="2" t="s">
        <v>45</v>
      </c>
      <c r="E33" s="38">
        <v>0</v>
      </c>
      <c r="F33" s="38"/>
      <c r="G33" s="6">
        <v>0</v>
      </c>
      <c r="H33" s="16"/>
      <c r="I33" s="73">
        <f>E33-G33</f>
        <v>0</v>
      </c>
      <c r="J33" s="16"/>
      <c r="K33" s="38">
        <v>0</v>
      </c>
      <c r="L33" s="68"/>
      <c r="M33" s="6">
        <f>I33+K33</f>
        <v>0</v>
      </c>
      <c r="N33" s="6"/>
      <c r="O33" s="6">
        <v>0</v>
      </c>
    </row>
    <row r="34" spans="1:15" x14ac:dyDescent="0.2">
      <c r="A34" s="1">
        <f>A33+1</f>
        <v>15</v>
      </c>
      <c r="C34" s="2" t="s">
        <v>46</v>
      </c>
      <c r="E34" s="38">
        <v>494.7475905824183</v>
      </c>
      <c r="F34" s="38"/>
      <c r="G34" s="6">
        <v>246.10225628415304</v>
      </c>
      <c r="H34" s="16"/>
      <c r="I34" s="73">
        <f>E34-G34</f>
        <v>248.64533429826525</v>
      </c>
      <c r="J34" s="16"/>
      <c r="K34" s="38">
        <v>0</v>
      </c>
      <c r="M34" s="6">
        <f>I34+K34</f>
        <v>248.64533429826525</v>
      </c>
      <c r="N34" s="6"/>
      <c r="O34" s="6">
        <v>9.7170596643762064</v>
      </c>
    </row>
    <row r="35" spans="1:15" x14ac:dyDescent="0.2">
      <c r="A35" s="1">
        <f>A34+1</f>
        <v>16</v>
      </c>
      <c r="C35" s="2" t="s">
        <v>47</v>
      </c>
      <c r="D35" s="17"/>
      <c r="E35" s="38">
        <v>0</v>
      </c>
      <c r="F35" s="38"/>
      <c r="G35" s="6">
        <v>0</v>
      </c>
      <c r="H35" s="16"/>
      <c r="I35" s="73">
        <v>0</v>
      </c>
      <c r="J35" s="16"/>
      <c r="K35" s="38">
        <v>1385.3377686796316</v>
      </c>
      <c r="L35" s="16"/>
      <c r="M35" s="6">
        <f>I35+K35</f>
        <v>1385.3377686796316</v>
      </c>
      <c r="N35" s="6"/>
      <c r="O35" s="6">
        <v>54.139000000000003</v>
      </c>
    </row>
    <row r="36" spans="1:15" x14ac:dyDescent="0.2">
      <c r="A36" s="1">
        <f>A35+1</f>
        <v>17</v>
      </c>
      <c r="C36" s="8" t="s">
        <v>48</v>
      </c>
      <c r="D36" s="17"/>
      <c r="E36" s="18">
        <f>SUM(E33:E35)</f>
        <v>494.7475905824183</v>
      </c>
      <c r="F36" s="6"/>
      <c r="G36" s="18">
        <f>SUM(G33:G35)</f>
        <v>246.10225628415304</v>
      </c>
      <c r="H36" s="16"/>
      <c r="I36" s="18">
        <f>SUM(I33:I35)</f>
        <v>248.64533429826525</v>
      </c>
      <c r="J36" s="16"/>
      <c r="K36" s="18">
        <f>SUM(K33:K35)</f>
        <v>1385.3377686796316</v>
      </c>
      <c r="L36" s="16"/>
      <c r="M36" s="18">
        <f>SUM(M33:M35)</f>
        <v>1633.9831029778968</v>
      </c>
      <c r="N36" s="6"/>
      <c r="O36" s="18">
        <f>SUM(O33:O35)</f>
        <v>63.856059664376211</v>
      </c>
    </row>
    <row r="37" spans="1:15" x14ac:dyDescent="0.2">
      <c r="D37" s="17"/>
      <c r="E37" s="6"/>
      <c r="F37" s="6"/>
      <c r="G37" s="16"/>
      <c r="H37" s="16"/>
      <c r="I37" s="16"/>
      <c r="J37" s="16"/>
      <c r="K37" s="16"/>
      <c r="L37" s="16"/>
      <c r="M37" s="16"/>
      <c r="N37" s="14"/>
      <c r="O37" s="14"/>
    </row>
    <row r="38" spans="1:15" ht="13.5" thickBot="1" x14ac:dyDescent="0.25">
      <c r="A38" s="1">
        <f>A36+1</f>
        <v>18</v>
      </c>
      <c r="C38" s="8" t="s">
        <v>49</v>
      </c>
      <c r="D38" s="17"/>
      <c r="E38" s="35">
        <f>E30+E36</f>
        <v>53261.172169951504</v>
      </c>
      <c r="F38" s="6"/>
      <c r="G38" s="35">
        <f>G30+G36</f>
        <v>16347.76830868117</v>
      </c>
      <c r="H38" s="16"/>
      <c r="I38" s="35">
        <f>I30+I36</f>
        <v>36913.403861270337</v>
      </c>
      <c r="J38" s="16"/>
      <c r="K38" s="35">
        <f>K30+K36</f>
        <v>7647.7416172094854</v>
      </c>
      <c r="L38" s="16"/>
      <c r="M38" s="35">
        <f>M30+M36</f>
        <v>44561.145478479826</v>
      </c>
      <c r="N38" s="6"/>
      <c r="O38" s="35">
        <f>O30+O36</f>
        <v>1741.4495652989917</v>
      </c>
    </row>
    <row r="39" spans="1:15" ht="13.5" thickTop="1" x14ac:dyDescent="0.2">
      <c r="C39" s="49"/>
      <c r="D39" s="17"/>
      <c r="E39" s="38"/>
      <c r="F39" s="38"/>
      <c r="G39" s="6"/>
      <c r="H39" s="38"/>
      <c r="I39" s="73"/>
      <c r="J39" s="38"/>
      <c r="K39" s="38"/>
      <c r="L39" s="38"/>
      <c r="M39" s="6"/>
      <c r="N39" s="6"/>
      <c r="O39" s="6"/>
    </row>
    <row r="40" spans="1:15" x14ac:dyDescent="0.2">
      <c r="C40" s="19"/>
      <c r="D40" s="17"/>
      <c r="E40" s="17"/>
      <c r="F40" s="16"/>
      <c r="G40" s="17"/>
      <c r="H40" s="16"/>
      <c r="I40" s="17"/>
      <c r="J40" s="16"/>
      <c r="K40" s="17"/>
      <c r="L40" s="16"/>
      <c r="M40" s="17"/>
      <c r="N40" s="15"/>
      <c r="O40" s="15"/>
    </row>
    <row r="41" spans="1:15" x14ac:dyDescent="0.2">
      <c r="A41" s="12" t="s">
        <v>50</v>
      </c>
      <c r="B41" s="20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4"/>
      <c r="O41" s="14"/>
    </row>
    <row r="42" spans="1:15" x14ac:dyDescent="0.2">
      <c r="A42" s="5" t="s">
        <v>51</v>
      </c>
      <c r="C42" s="2" t="s">
        <v>403</v>
      </c>
      <c r="E42" s="16"/>
      <c r="F42" s="16"/>
      <c r="G42" s="16"/>
      <c r="H42" s="16"/>
      <c r="I42" s="16"/>
      <c r="J42" s="16"/>
      <c r="K42" s="16"/>
      <c r="L42" s="16"/>
      <c r="M42" s="16"/>
      <c r="N42" s="14"/>
      <c r="O42" s="14"/>
    </row>
    <row r="43" spans="1:15" x14ac:dyDescent="0.2">
      <c r="A43" s="5" t="s">
        <v>53</v>
      </c>
      <c r="C43" s="2" t="s">
        <v>404</v>
      </c>
      <c r="E43" s="16"/>
      <c r="F43" s="16"/>
      <c r="G43" s="16"/>
      <c r="H43" s="16"/>
      <c r="I43" s="16"/>
      <c r="J43" s="16"/>
      <c r="K43" s="16"/>
      <c r="L43" s="16"/>
      <c r="M43" s="16"/>
      <c r="N43" s="14"/>
      <c r="O43" s="14"/>
    </row>
    <row r="44" spans="1:15" x14ac:dyDescent="0.2">
      <c r="A44" s="33" t="s">
        <v>55</v>
      </c>
      <c r="C44" s="2" t="s">
        <v>56</v>
      </c>
      <c r="E44" s="16"/>
      <c r="F44" s="16"/>
      <c r="G44" s="16"/>
      <c r="H44" s="16"/>
      <c r="I44" s="16"/>
      <c r="J44" s="16"/>
      <c r="K44" s="16"/>
      <c r="L44" s="16"/>
      <c r="M44" s="16"/>
      <c r="N44" s="14"/>
      <c r="O44" s="14"/>
    </row>
    <row r="45" spans="1:15" x14ac:dyDescent="0.2">
      <c r="A45" s="33" t="s">
        <v>40</v>
      </c>
      <c r="C45" s="2" t="s">
        <v>405</v>
      </c>
      <c r="E45" s="16"/>
      <c r="F45" s="16"/>
      <c r="G45" s="16"/>
      <c r="H45" s="16"/>
      <c r="I45" s="16"/>
      <c r="J45" s="16"/>
      <c r="K45" s="16"/>
      <c r="L45" s="16"/>
      <c r="M45" s="16"/>
      <c r="N45" s="14"/>
      <c r="O45" s="14"/>
    </row>
    <row r="46" spans="1:15" x14ac:dyDescent="0.2">
      <c r="A46" s="33"/>
      <c r="B46" s="42"/>
      <c r="E46" s="16"/>
      <c r="F46" s="16"/>
      <c r="G46" s="16"/>
      <c r="H46" s="16"/>
      <c r="I46" s="16"/>
      <c r="J46" s="16"/>
      <c r="K46" s="16"/>
      <c r="L46" s="16"/>
      <c r="M46" s="17"/>
      <c r="N46" s="15"/>
      <c r="O46" s="15"/>
    </row>
    <row r="47" spans="1:15" x14ac:dyDescent="0.2">
      <c r="A47" s="10"/>
      <c r="B47" s="42"/>
      <c r="D47" s="17"/>
      <c r="E47" s="17"/>
      <c r="F47" s="16"/>
      <c r="G47" s="17"/>
      <c r="H47" s="16"/>
      <c r="I47" s="17"/>
      <c r="J47" s="16"/>
      <c r="K47" s="17"/>
      <c r="L47" s="16"/>
      <c r="M47" s="17"/>
      <c r="N47" s="15"/>
      <c r="O47" s="15"/>
    </row>
    <row r="48" spans="1:15" x14ac:dyDescent="0.2">
      <c r="A48" s="10"/>
      <c r="D48" s="17"/>
      <c r="E48" s="17"/>
      <c r="F48" s="16"/>
      <c r="G48" s="17"/>
      <c r="H48" s="16"/>
      <c r="I48" s="17"/>
      <c r="J48" s="16"/>
      <c r="K48" s="17"/>
      <c r="L48" s="16"/>
      <c r="M48" s="17"/>
      <c r="N48" s="15"/>
      <c r="O48" s="15"/>
    </row>
    <row r="49" spans="1:15" x14ac:dyDescent="0.2">
      <c r="A49" s="10"/>
      <c r="D49" s="17"/>
      <c r="E49" s="17"/>
      <c r="F49" s="16"/>
      <c r="G49" s="17"/>
      <c r="H49" s="16"/>
      <c r="I49" s="17"/>
      <c r="J49" s="16"/>
      <c r="K49" s="17"/>
      <c r="L49" s="16"/>
      <c r="M49" s="17"/>
      <c r="N49" s="15"/>
      <c r="O49" s="15"/>
    </row>
    <row r="50" spans="1:15" x14ac:dyDescent="0.2">
      <c r="A50" s="10"/>
      <c r="D50" s="17"/>
      <c r="E50" s="17"/>
      <c r="F50" s="16"/>
      <c r="G50" s="17"/>
      <c r="H50" s="16"/>
      <c r="I50" s="17"/>
      <c r="J50" s="16"/>
      <c r="K50" s="17"/>
      <c r="L50" s="16"/>
      <c r="M50" s="17"/>
      <c r="N50" s="15"/>
      <c r="O50" s="15"/>
    </row>
    <row r="51" spans="1:15" x14ac:dyDescent="0.2">
      <c r="A51" s="10"/>
      <c r="C51" s="19"/>
      <c r="D51" s="17"/>
      <c r="E51" s="17"/>
      <c r="F51" s="16"/>
      <c r="G51" s="17"/>
      <c r="H51" s="16"/>
      <c r="I51" s="17"/>
      <c r="J51" s="16"/>
      <c r="K51" s="17"/>
      <c r="L51" s="16"/>
      <c r="M51" s="17"/>
      <c r="N51" s="15"/>
      <c r="O51" s="15"/>
    </row>
    <row r="52" spans="1:15" x14ac:dyDescent="0.2">
      <c r="A52" s="10"/>
      <c r="C52" s="19"/>
      <c r="D52" s="17"/>
      <c r="E52" s="17"/>
      <c r="F52" s="16"/>
      <c r="G52" s="17"/>
      <c r="H52" s="16"/>
      <c r="I52" s="17"/>
      <c r="J52" s="16"/>
      <c r="K52" s="17"/>
      <c r="L52" s="16"/>
      <c r="M52" s="17"/>
      <c r="N52" s="15"/>
      <c r="O52" s="15"/>
    </row>
    <row r="53" spans="1:15" x14ac:dyDescent="0.2">
      <c r="A53" s="10"/>
      <c r="C53" s="19"/>
      <c r="D53" s="17"/>
      <c r="E53" s="17"/>
      <c r="F53" s="16"/>
      <c r="G53" s="17"/>
      <c r="H53" s="16"/>
      <c r="I53" s="17"/>
      <c r="J53" s="16"/>
      <c r="K53" s="17"/>
      <c r="L53" s="16"/>
      <c r="M53" s="17"/>
      <c r="N53" s="15"/>
      <c r="O53" s="15"/>
    </row>
    <row r="54" spans="1:15" x14ac:dyDescent="0.2">
      <c r="C54" s="19"/>
      <c r="D54" s="17"/>
      <c r="E54" s="17"/>
      <c r="F54" s="16"/>
      <c r="G54" s="17"/>
      <c r="H54" s="16"/>
      <c r="I54" s="17"/>
      <c r="J54" s="16"/>
      <c r="K54" s="17"/>
      <c r="L54" s="16"/>
      <c r="M54" s="17"/>
      <c r="N54" s="15"/>
      <c r="O54" s="15"/>
    </row>
    <row r="55" spans="1:15" x14ac:dyDescent="0.2">
      <c r="C55" s="21"/>
      <c r="D55" s="17"/>
      <c r="E55" s="17"/>
      <c r="F55" s="16"/>
      <c r="G55" s="17"/>
      <c r="H55" s="16"/>
      <c r="I55" s="17"/>
      <c r="J55" s="16"/>
      <c r="K55" s="17"/>
      <c r="L55" s="16"/>
      <c r="M55" s="17"/>
      <c r="N55" s="17"/>
      <c r="O55" s="17"/>
    </row>
    <row r="56" spans="1:15" x14ac:dyDescent="0.2">
      <c r="C56" s="19"/>
      <c r="D56" s="17"/>
      <c r="E56" s="17"/>
      <c r="F56" s="16"/>
      <c r="G56" s="17"/>
      <c r="H56" s="16"/>
      <c r="I56" s="17"/>
      <c r="J56" s="16"/>
      <c r="K56" s="17"/>
      <c r="L56" s="16"/>
      <c r="M56" s="17"/>
      <c r="N56" s="17"/>
      <c r="O56" s="17"/>
    </row>
    <row r="57" spans="1:15" x14ac:dyDescent="0.2">
      <c r="C57" s="19"/>
      <c r="D57" s="17"/>
      <c r="E57" s="17"/>
      <c r="F57" s="16"/>
      <c r="G57" s="17"/>
      <c r="H57" s="16"/>
      <c r="I57" s="17"/>
      <c r="J57" s="16"/>
      <c r="K57" s="17"/>
      <c r="L57" s="16"/>
      <c r="M57" s="17"/>
      <c r="N57" s="17"/>
      <c r="O57" s="17"/>
    </row>
    <row r="58" spans="1:15" x14ac:dyDescent="0.2">
      <c r="C58" s="19"/>
      <c r="D58" s="17"/>
      <c r="E58" s="17"/>
      <c r="F58" s="16"/>
      <c r="G58" s="17"/>
      <c r="H58" s="16"/>
      <c r="I58" s="17"/>
      <c r="J58" s="16"/>
      <c r="K58" s="17"/>
      <c r="L58" s="16"/>
      <c r="M58" s="17"/>
      <c r="N58" s="17"/>
      <c r="O58" s="17"/>
    </row>
    <row r="59" spans="1:15" x14ac:dyDescent="0.2">
      <c r="C59" s="19"/>
      <c r="D59" s="17"/>
      <c r="E59" s="17"/>
      <c r="F59" s="16"/>
      <c r="G59" s="17"/>
      <c r="H59" s="16"/>
      <c r="I59" s="17"/>
      <c r="J59" s="16"/>
      <c r="K59" s="17"/>
      <c r="L59" s="16"/>
      <c r="M59" s="17"/>
      <c r="N59" s="17"/>
      <c r="O59" s="17"/>
    </row>
    <row r="60" spans="1:15" x14ac:dyDescent="0.2">
      <c r="C60" s="19"/>
      <c r="D60" s="17"/>
      <c r="E60" s="17"/>
      <c r="F60" s="16"/>
      <c r="G60" s="17"/>
      <c r="H60" s="16"/>
      <c r="I60" s="17"/>
      <c r="J60" s="16"/>
      <c r="K60" s="17"/>
      <c r="L60" s="16"/>
      <c r="M60" s="17"/>
      <c r="N60" s="17"/>
      <c r="O60" s="17"/>
    </row>
    <row r="61" spans="1:15" x14ac:dyDescent="0.2">
      <c r="C61" s="19"/>
      <c r="D61" s="17"/>
      <c r="E61" s="17"/>
      <c r="F61" s="16"/>
      <c r="G61" s="17"/>
      <c r="H61" s="16"/>
      <c r="I61" s="17"/>
      <c r="J61" s="16"/>
      <c r="K61" s="17"/>
      <c r="L61" s="16"/>
      <c r="M61" s="17"/>
      <c r="N61" s="17"/>
      <c r="O61" s="17"/>
    </row>
    <row r="62" spans="1:15" x14ac:dyDescent="0.2">
      <c r="C62" s="19"/>
      <c r="D62" s="17"/>
      <c r="E62" s="17"/>
      <c r="F62" s="16"/>
      <c r="G62" s="17"/>
      <c r="H62" s="16"/>
      <c r="I62" s="17"/>
      <c r="J62" s="16"/>
      <c r="K62" s="17"/>
      <c r="L62" s="16"/>
      <c r="M62" s="17"/>
      <c r="N62" s="17"/>
      <c r="O62" s="17"/>
    </row>
    <row r="63" spans="1:15" x14ac:dyDescent="0.2">
      <c r="C63" s="19"/>
      <c r="D63" s="17"/>
      <c r="E63" s="17"/>
      <c r="F63" s="16"/>
      <c r="G63" s="17"/>
      <c r="H63" s="16"/>
      <c r="I63" s="17"/>
      <c r="J63" s="16"/>
      <c r="K63" s="17"/>
      <c r="L63" s="16"/>
      <c r="M63" s="17"/>
      <c r="N63" s="17"/>
      <c r="O63" s="17"/>
    </row>
    <row r="64" spans="1:15" x14ac:dyDescent="0.2">
      <c r="C64" s="21"/>
      <c r="D64" s="17"/>
      <c r="E64" s="17"/>
      <c r="F64" s="16"/>
      <c r="G64" s="17"/>
      <c r="H64" s="16"/>
      <c r="I64" s="17"/>
      <c r="J64" s="16"/>
      <c r="K64" s="17"/>
      <c r="L64" s="16"/>
      <c r="M64" s="17"/>
      <c r="N64" s="17"/>
      <c r="O64" s="17"/>
    </row>
    <row r="65" spans="3:15" x14ac:dyDescent="0.2">
      <c r="C65" s="21"/>
      <c r="D65" s="17"/>
      <c r="E65" s="17"/>
      <c r="F65" s="16"/>
      <c r="G65" s="17"/>
      <c r="H65" s="16"/>
      <c r="I65" s="17"/>
      <c r="J65" s="16"/>
      <c r="K65" s="17"/>
      <c r="L65" s="16"/>
      <c r="M65" s="17"/>
      <c r="N65" s="17"/>
      <c r="O65" s="17"/>
    </row>
    <row r="66" spans="3:15" x14ac:dyDescent="0.2">
      <c r="C66" s="19"/>
      <c r="D66" s="17"/>
      <c r="E66" s="17"/>
      <c r="F66" s="16"/>
      <c r="G66" s="17"/>
      <c r="H66" s="16"/>
      <c r="I66" s="17"/>
      <c r="J66" s="16"/>
      <c r="K66" s="17"/>
      <c r="L66" s="16"/>
      <c r="M66" s="17"/>
      <c r="N66" s="17"/>
      <c r="O66" s="17"/>
    </row>
    <row r="67" spans="3:15" x14ac:dyDescent="0.2">
      <c r="C67" s="21"/>
      <c r="D67" s="17"/>
      <c r="E67" s="17"/>
      <c r="F67" s="16"/>
      <c r="G67" s="17"/>
      <c r="H67" s="16"/>
      <c r="I67" s="17"/>
      <c r="J67" s="16"/>
      <c r="K67" s="17"/>
      <c r="L67" s="16"/>
      <c r="M67" s="17"/>
      <c r="N67" s="17"/>
      <c r="O67" s="17"/>
    </row>
    <row r="68" spans="3:15" x14ac:dyDescent="0.2">
      <c r="C68" s="19"/>
      <c r="D68" s="17"/>
      <c r="E68" s="17"/>
      <c r="F68" s="16"/>
      <c r="G68" s="17"/>
      <c r="H68" s="16"/>
      <c r="I68" s="17"/>
      <c r="J68" s="16"/>
      <c r="K68" s="17"/>
      <c r="L68" s="16"/>
      <c r="M68" s="17"/>
      <c r="N68" s="17"/>
      <c r="O68" s="17"/>
    </row>
    <row r="69" spans="3:15" x14ac:dyDescent="0.2">
      <c r="C69" s="19"/>
      <c r="D69" s="17"/>
      <c r="E69" s="17"/>
      <c r="F69" s="16"/>
      <c r="G69" s="17"/>
      <c r="H69" s="16"/>
      <c r="I69" s="17"/>
      <c r="J69" s="16"/>
      <c r="K69" s="17"/>
      <c r="L69" s="16"/>
      <c r="M69" s="17"/>
      <c r="N69" s="17"/>
      <c r="O69" s="17"/>
    </row>
    <row r="70" spans="3:15" x14ac:dyDescent="0.2">
      <c r="C70" s="19"/>
      <c r="D70" s="17"/>
      <c r="E70" s="17"/>
      <c r="F70" s="16"/>
      <c r="G70" s="17"/>
      <c r="H70" s="16"/>
      <c r="I70" s="17"/>
      <c r="J70" s="16"/>
      <c r="K70" s="17"/>
      <c r="L70" s="16"/>
      <c r="M70" s="17"/>
      <c r="N70" s="17"/>
      <c r="O70" s="17"/>
    </row>
    <row r="71" spans="3:15" x14ac:dyDescent="0.2">
      <c r="C71" s="19"/>
      <c r="D71" s="17"/>
      <c r="E71" s="17"/>
      <c r="F71" s="16"/>
      <c r="G71" s="17"/>
      <c r="H71" s="16"/>
      <c r="I71" s="17"/>
      <c r="J71" s="16"/>
      <c r="K71" s="17"/>
      <c r="L71" s="16"/>
      <c r="M71" s="17"/>
      <c r="N71" s="17"/>
      <c r="O71" s="17"/>
    </row>
    <row r="72" spans="3:15" x14ac:dyDescent="0.2">
      <c r="C72" s="19"/>
      <c r="D72" s="17"/>
      <c r="E72" s="17"/>
      <c r="F72" s="16"/>
      <c r="G72" s="17"/>
      <c r="H72" s="16"/>
      <c r="I72" s="17"/>
      <c r="J72" s="16"/>
      <c r="K72" s="17"/>
      <c r="L72" s="16"/>
      <c r="M72" s="17"/>
      <c r="N72" s="17"/>
      <c r="O72" s="17"/>
    </row>
    <row r="73" spans="3:15" x14ac:dyDescent="0.2">
      <c r="C73" s="19"/>
      <c r="D73" s="17"/>
      <c r="E73" s="17"/>
      <c r="F73" s="16"/>
      <c r="G73" s="17"/>
      <c r="H73" s="16"/>
      <c r="I73" s="17"/>
      <c r="J73" s="16"/>
      <c r="K73" s="17"/>
      <c r="L73" s="16"/>
      <c r="M73" s="17"/>
      <c r="N73" s="17"/>
      <c r="O73" s="17"/>
    </row>
    <row r="74" spans="3:15" x14ac:dyDescent="0.2">
      <c r="C74" s="19"/>
      <c r="D74" s="17"/>
      <c r="E74" s="17"/>
      <c r="F74" s="16"/>
      <c r="G74" s="17"/>
      <c r="H74" s="16"/>
      <c r="I74" s="17"/>
      <c r="J74" s="16"/>
      <c r="K74" s="17"/>
      <c r="L74" s="16"/>
      <c r="M74" s="17"/>
      <c r="N74" s="17"/>
      <c r="O74" s="17"/>
    </row>
    <row r="75" spans="3:15" x14ac:dyDescent="0.2">
      <c r="C75" s="19"/>
      <c r="D75" s="17"/>
      <c r="E75" s="17"/>
      <c r="F75" s="16"/>
      <c r="G75" s="17"/>
      <c r="H75" s="16"/>
      <c r="I75" s="17"/>
      <c r="J75" s="16"/>
      <c r="K75" s="17"/>
      <c r="L75" s="16"/>
      <c r="M75" s="17"/>
      <c r="N75" s="17"/>
      <c r="O75" s="17"/>
    </row>
    <row r="76" spans="3:15" x14ac:dyDescent="0.2">
      <c r="C76" s="19"/>
      <c r="D76" s="17"/>
      <c r="E76" s="17"/>
      <c r="F76" s="16"/>
      <c r="G76" s="17"/>
      <c r="H76" s="16"/>
      <c r="I76" s="17"/>
      <c r="J76" s="16"/>
      <c r="K76" s="17"/>
      <c r="L76" s="16"/>
      <c r="M76" s="17"/>
      <c r="N76" s="17"/>
      <c r="O76" s="17"/>
    </row>
    <row r="77" spans="3:15" x14ac:dyDescent="0.2">
      <c r="C77" s="19"/>
      <c r="D77" s="17"/>
      <c r="E77" s="17"/>
      <c r="F77" s="16"/>
      <c r="G77" s="17"/>
      <c r="H77" s="16"/>
      <c r="I77" s="17"/>
      <c r="J77" s="16"/>
      <c r="K77" s="17"/>
      <c r="L77" s="16"/>
      <c r="M77" s="17"/>
      <c r="N77" s="17"/>
      <c r="O77" s="17"/>
    </row>
    <row r="78" spans="3:15" x14ac:dyDescent="0.2">
      <c r="C78" s="19"/>
      <c r="D78" s="17"/>
      <c r="E78" s="17"/>
      <c r="F78" s="16"/>
      <c r="G78" s="17"/>
      <c r="H78" s="16"/>
      <c r="I78" s="17"/>
      <c r="J78" s="16"/>
      <c r="K78" s="17"/>
      <c r="L78" s="16"/>
      <c r="M78" s="17"/>
      <c r="N78" s="17"/>
      <c r="O78" s="17"/>
    </row>
    <row r="79" spans="3:15" x14ac:dyDescent="0.2">
      <c r="C79" s="19"/>
      <c r="D79" s="17"/>
      <c r="E79" s="17"/>
      <c r="F79" s="16"/>
      <c r="G79" s="17"/>
      <c r="H79" s="16"/>
      <c r="I79" s="17"/>
      <c r="J79" s="16"/>
      <c r="K79" s="17"/>
      <c r="L79" s="16"/>
      <c r="M79" s="17"/>
      <c r="N79" s="17"/>
      <c r="O79" s="17"/>
    </row>
    <row r="80" spans="3:15" x14ac:dyDescent="0.2">
      <c r="C80" s="22"/>
      <c r="D80" s="17"/>
      <c r="E80" s="17"/>
      <c r="F80" s="16"/>
      <c r="G80" s="17"/>
      <c r="H80" s="16"/>
      <c r="I80" s="17"/>
      <c r="J80" s="16"/>
      <c r="K80" s="17"/>
      <c r="L80" s="16"/>
      <c r="M80" s="17"/>
      <c r="N80" s="17"/>
      <c r="O80" s="17"/>
    </row>
    <row r="81" spans="2:15" x14ac:dyDescent="0.2">
      <c r="C81" s="22"/>
      <c r="D81" s="17"/>
      <c r="E81" s="17"/>
      <c r="F81" s="16"/>
      <c r="G81" s="17"/>
      <c r="H81" s="16"/>
      <c r="I81" s="17"/>
      <c r="J81" s="16"/>
      <c r="K81" s="17"/>
      <c r="L81" s="16"/>
      <c r="M81" s="17"/>
      <c r="N81" s="17"/>
      <c r="O81" s="17"/>
    </row>
    <row r="82" spans="2:15" x14ac:dyDescent="0.2">
      <c r="C82" s="22"/>
      <c r="D82" s="17"/>
      <c r="E82" s="17"/>
      <c r="F82" s="16"/>
      <c r="G82" s="17"/>
      <c r="H82" s="16"/>
      <c r="I82" s="17"/>
      <c r="J82" s="16"/>
      <c r="K82" s="17"/>
      <c r="L82" s="16"/>
      <c r="M82" s="17"/>
      <c r="N82" s="17"/>
      <c r="O82" s="17"/>
    </row>
    <row r="83" spans="2:15" x14ac:dyDescent="0.2">
      <c r="C83" s="22"/>
      <c r="D83" s="17"/>
      <c r="E83" s="17"/>
      <c r="F83" s="16"/>
      <c r="G83" s="17"/>
      <c r="H83" s="16"/>
      <c r="I83" s="17"/>
      <c r="J83" s="16"/>
      <c r="K83" s="17"/>
      <c r="L83" s="16"/>
      <c r="M83" s="17"/>
      <c r="N83" s="17"/>
      <c r="O83" s="17"/>
    </row>
    <row r="84" spans="2:15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x14ac:dyDescent="0.2">
      <c r="C85" s="23"/>
      <c r="D85" s="23"/>
      <c r="E85" s="23"/>
      <c r="F85" s="24"/>
      <c r="G85" s="23"/>
      <c r="H85" s="24"/>
      <c r="I85" s="23"/>
      <c r="J85" s="24"/>
      <c r="K85" s="23"/>
      <c r="L85" s="24"/>
      <c r="M85" s="23"/>
      <c r="N85" s="23"/>
      <c r="O85" s="23"/>
    </row>
    <row r="86" spans="2:15" x14ac:dyDescent="0.2">
      <c r="H86" s="25"/>
      <c r="J86" s="25"/>
    </row>
    <row r="87" spans="2:15" x14ac:dyDescent="0.2">
      <c r="H87" s="16"/>
      <c r="J87" s="16"/>
    </row>
    <row r="88" spans="2:15" x14ac:dyDescent="0.2">
      <c r="B88" s="3"/>
      <c r="H88" s="16"/>
      <c r="J88" s="16"/>
    </row>
    <row r="89" spans="2:15" x14ac:dyDescent="0.2">
      <c r="H89" s="16"/>
      <c r="J89" s="16"/>
    </row>
    <row r="90" spans="2:15" x14ac:dyDescent="0.2">
      <c r="H90" s="16"/>
      <c r="J90" s="16"/>
    </row>
    <row r="91" spans="2:15" x14ac:dyDescent="0.2">
      <c r="H91" s="16"/>
      <c r="J91" s="16"/>
    </row>
    <row r="92" spans="2:15" x14ac:dyDescent="0.2">
      <c r="H92" s="16"/>
      <c r="J92" s="16"/>
    </row>
    <row r="93" spans="2:15" x14ac:dyDescent="0.2">
      <c r="H93" s="16"/>
      <c r="J93" s="16"/>
    </row>
    <row r="94" spans="2:15" x14ac:dyDescent="0.2">
      <c r="H94" s="16"/>
      <c r="J94" s="16"/>
    </row>
    <row r="95" spans="2:15" x14ac:dyDescent="0.2">
      <c r="H95" s="16"/>
      <c r="J95" s="16"/>
    </row>
    <row r="96" spans="2:15" x14ac:dyDescent="0.2">
      <c r="H96" s="16"/>
      <c r="J96" s="16"/>
    </row>
    <row r="97" spans="5:15" x14ac:dyDescent="0.2">
      <c r="H97" s="16"/>
      <c r="J97" s="16"/>
    </row>
    <row r="98" spans="5:15" x14ac:dyDescent="0.2">
      <c r="H98" s="16"/>
      <c r="J98" s="16"/>
    </row>
    <row r="103" spans="5:15" x14ac:dyDescent="0.2">
      <c r="E103" s="27"/>
      <c r="F103" s="27"/>
      <c r="G103" s="3"/>
      <c r="I103" s="3"/>
      <c r="M103" s="3"/>
      <c r="N103" s="3"/>
      <c r="O103" s="3"/>
    </row>
  </sheetData>
  <mergeCells count="1">
    <mergeCell ref="A6:O6"/>
  </mergeCells>
  <pageMargins left="0.7" right="0.7" top="0.75" bottom="0.75" header="0.3" footer="0.3"/>
  <pageSetup scale="62" firstPageNumber="4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467B-48E9-4DC4-984F-F06C3261C93A}">
  <sheetPr>
    <pageSetUpPr fitToPage="1"/>
  </sheetPr>
  <dimension ref="A1:N113"/>
  <sheetViews>
    <sheetView topLeftCell="A26" zoomScaleNormal="100" zoomScaleSheetLayoutView="100" workbookViewId="0">
      <selection activeCell="K43" sqref="K43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9.85546875" style="2" customWidth="1"/>
    <col min="4" max="4" width="1.7109375" style="2" customWidth="1"/>
    <col min="5" max="5" width="17.28515625" style="2" customWidth="1"/>
    <col min="6" max="6" width="2.28515625" style="2" customWidth="1"/>
    <col min="7" max="7" width="17.28515625" style="2" customWidth="1"/>
    <col min="8" max="8" width="2" style="2" customWidth="1"/>
    <col min="9" max="9" width="17.28515625" style="2" customWidth="1"/>
    <col min="10" max="10" width="1.85546875" style="2" customWidth="1"/>
    <col min="11" max="11" width="17.28515625" style="2" customWidth="1"/>
    <col min="12" max="12" width="2.140625" style="2" customWidth="1"/>
    <col min="13" max="13" width="17.28515625" style="2" customWidth="1"/>
    <col min="14" max="14" width="3.140625" style="2" customWidth="1"/>
    <col min="15" max="16384" width="9.140625" style="2"/>
  </cols>
  <sheetData>
    <row r="1" spans="1:14" x14ac:dyDescent="0.2">
      <c r="M1" s="11"/>
    </row>
    <row r="2" spans="1:14" x14ac:dyDescent="0.2">
      <c r="M2" s="11"/>
    </row>
    <row r="3" spans="1:14" x14ac:dyDescent="0.2">
      <c r="M3" s="11"/>
    </row>
    <row r="4" spans="1:14" x14ac:dyDescent="0.2">
      <c r="M4" s="11"/>
    </row>
    <row r="5" spans="1:14" x14ac:dyDescent="0.2">
      <c r="M5" s="11"/>
    </row>
    <row r="6" spans="1:14" x14ac:dyDescent="0.2">
      <c r="A6" s="120" t="s">
        <v>409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"/>
    </row>
    <row r="7" spans="1:14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12"/>
    </row>
    <row r="8" spans="1:14" x14ac:dyDescent="0.2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2.75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 t="s">
        <v>381</v>
      </c>
      <c r="N9" s="1"/>
    </row>
    <row r="10" spans="1:14" ht="12.75" customHeight="1" x14ac:dyDescent="0.2">
      <c r="C10" s="12"/>
      <c r="D10" s="12"/>
      <c r="E10" s="1" t="s">
        <v>194</v>
      </c>
      <c r="F10" s="1"/>
      <c r="G10" s="1" t="s">
        <v>194</v>
      </c>
      <c r="H10" s="1"/>
      <c r="I10" s="1" t="s">
        <v>194</v>
      </c>
      <c r="J10" s="1"/>
      <c r="K10" s="1" t="s">
        <v>194</v>
      </c>
      <c r="L10" s="1"/>
      <c r="M10" s="13" t="s">
        <v>157</v>
      </c>
      <c r="N10" s="12"/>
    </row>
    <row r="11" spans="1:14" ht="12.75" customHeight="1" x14ac:dyDescent="0.2">
      <c r="A11" s="1" t="s">
        <v>12</v>
      </c>
      <c r="C11" s="1"/>
      <c r="E11" s="1" t="s">
        <v>410</v>
      </c>
      <c r="F11" s="1"/>
      <c r="G11" s="1" t="s">
        <v>411</v>
      </c>
      <c r="H11" s="1"/>
      <c r="I11" s="1" t="s">
        <v>412</v>
      </c>
      <c r="J11" s="1"/>
      <c r="K11" s="1" t="s">
        <v>413</v>
      </c>
      <c r="L11" s="1"/>
      <c r="M11" s="1" t="s">
        <v>10</v>
      </c>
      <c r="N11" s="56"/>
    </row>
    <row r="12" spans="1:14" x14ac:dyDescent="0.2">
      <c r="A12" s="9" t="s">
        <v>18</v>
      </c>
      <c r="C12" s="7" t="s">
        <v>19</v>
      </c>
      <c r="E12" s="9" t="s">
        <v>414</v>
      </c>
      <c r="F12" s="1"/>
      <c r="G12" s="9" t="s">
        <v>415</v>
      </c>
      <c r="H12" s="1"/>
      <c r="I12" s="9" t="s">
        <v>416</v>
      </c>
      <c r="J12" s="1"/>
      <c r="K12" s="9" t="s">
        <v>417</v>
      </c>
      <c r="L12" s="9"/>
      <c r="M12" s="9" t="s">
        <v>418</v>
      </c>
      <c r="N12" s="1"/>
    </row>
    <row r="13" spans="1:14" x14ac:dyDescent="0.2">
      <c r="E13" s="1" t="s">
        <v>23</v>
      </c>
      <c r="F13" s="1"/>
      <c r="G13" s="1" t="s">
        <v>24</v>
      </c>
      <c r="H13" s="1"/>
      <c r="I13" s="1" t="s">
        <v>25</v>
      </c>
      <c r="J13" s="1"/>
      <c r="K13" s="1" t="s">
        <v>92</v>
      </c>
      <c r="L13" s="1"/>
      <c r="M13" s="5" t="s">
        <v>419</v>
      </c>
      <c r="N13" s="1"/>
    </row>
    <row r="14" spans="1:14" x14ac:dyDescent="0.2">
      <c r="E14" s="1"/>
      <c r="F14" s="1"/>
      <c r="G14" s="1"/>
      <c r="H14" s="1"/>
      <c r="I14" s="1"/>
      <c r="J14" s="1"/>
      <c r="K14" s="1"/>
      <c r="L14" s="1"/>
      <c r="M14" s="5"/>
      <c r="N14" s="1"/>
    </row>
    <row r="15" spans="1:14" x14ac:dyDescent="0.2">
      <c r="C15" s="12" t="s">
        <v>29</v>
      </c>
      <c r="E15" s="1"/>
      <c r="F15" s="1"/>
      <c r="G15" s="1"/>
      <c r="H15" s="1"/>
      <c r="I15" s="1"/>
      <c r="J15" s="1"/>
      <c r="K15" s="1"/>
      <c r="L15" s="1"/>
      <c r="M15" s="5"/>
      <c r="N15" s="1"/>
    </row>
    <row r="16" spans="1:14" x14ac:dyDescent="0.2">
      <c r="A16" s="1">
        <v>1</v>
      </c>
      <c r="C16" s="2" t="s">
        <v>30</v>
      </c>
      <c r="D16" s="14"/>
      <c r="E16" s="6">
        <v>16346.534736822479</v>
      </c>
      <c r="F16" s="6"/>
      <c r="G16" s="6">
        <v>63221.277102059634</v>
      </c>
      <c r="H16" s="6"/>
      <c r="I16" s="6">
        <v>8168.5458580011718</v>
      </c>
      <c r="J16" s="6"/>
      <c r="K16" s="6">
        <v>0</v>
      </c>
      <c r="L16" s="6"/>
      <c r="M16" s="6">
        <f>E16+G16+I16+K16</f>
        <v>87736.357696883293</v>
      </c>
      <c r="N16" s="14"/>
    </row>
    <row r="17" spans="1:14" x14ac:dyDescent="0.2">
      <c r="A17" s="1">
        <f>A16+1</f>
        <v>2</v>
      </c>
      <c r="C17" s="2" t="s">
        <v>31</v>
      </c>
      <c r="D17" s="14"/>
      <c r="E17" s="6">
        <v>8816.2780000438761</v>
      </c>
      <c r="F17" s="6"/>
      <c r="G17" s="6">
        <v>46132.836514297313</v>
      </c>
      <c r="H17" s="6"/>
      <c r="I17" s="6">
        <v>6321.4802187074283</v>
      </c>
      <c r="J17" s="6"/>
      <c r="K17" s="6">
        <v>0</v>
      </c>
      <c r="L17" s="6"/>
      <c r="M17" s="6">
        <f t="shared" ref="M17:M27" si="0">E17+G17+I17+K17</f>
        <v>61270.594733048616</v>
      </c>
      <c r="N17" s="15"/>
    </row>
    <row r="18" spans="1:14" x14ac:dyDescent="0.2">
      <c r="A18" s="1">
        <f t="shared" ref="A18:A28" si="1">A17+1</f>
        <v>3</v>
      </c>
      <c r="C18" s="2" t="s">
        <v>32</v>
      </c>
      <c r="D18" s="14"/>
      <c r="E18" s="6">
        <v>784.06346970137417</v>
      </c>
      <c r="F18" s="6"/>
      <c r="G18" s="6">
        <v>4035.8216442827984</v>
      </c>
      <c r="H18" s="6"/>
      <c r="I18" s="6">
        <v>523.61072043238141</v>
      </c>
      <c r="J18" s="6"/>
      <c r="K18" s="6">
        <v>0</v>
      </c>
      <c r="L18" s="6"/>
      <c r="M18" s="6">
        <f t="shared" si="0"/>
        <v>5343.4958344165543</v>
      </c>
      <c r="N18" s="15"/>
    </row>
    <row r="19" spans="1:14" x14ac:dyDescent="0.2">
      <c r="A19" s="1">
        <f t="shared" si="1"/>
        <v>4</v>
      </c>
      <c r="C19" s="2" t="s">
        <v>33</v>
      </c>
      <c r="D19" s="14"/>
      <c r="E19" s="6">
        <v>0</v>
      </c>
      <c r="F19" s="6"/>
      <c r="G19" s="6">
        <v>0</v>
      </c>
      <c r="H19" s="6"/>
      <c r="I19" s="6">
        <v>0</v>
      </c>
      <c r="J19" s="6"/>
      <c r="K19" s="6">
        <v>0</v>
      </c>
      <c r="L19" s="6"/>
      <c r="M19" s="6">
        <f t="shared" si="0"/>
        <v>0</v>
      </c>
      <c r="N19" s="14"/>
    </row>
    <row r="20" spans="1:14" x14ac:dyDescent="0.2">
      <c r="A20" s="1">
        <f t="shared" si="1"/>
        <v>5</v>
      </c>
      <c r="C20" s="2" t="s">
        <v>34</v>
      </c>
      <c r="D20" s="14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f t="shared" si="0"/>
        <v>0</v>
      </c>
      <c r="N20" s="17"/>
    </row>
    <row r="21" spans="1:14" x14ac:dyDescent="0.2">
      <c r="A21" s="1">
        <f t="shared" si="1"/>
        <v>6</v>
      </c>
      <c r="C21" s="2" t="s">
        <v>35</v>
      </c>
      <c r="D21" s="14"/>
      <c r="E21" s="6">
        <v>0</v>
      </c>
      <c r="F21" s="6"/>
      <c r="G21" s="6">
        <v>0</v>
      </c>
      <c r="H21" s="6"/>
      <c r="I21" s="6">
        <v>0</v>
      </c>
      <c r="J21" s="6"/>
      <c r="K21" s="6">
        <v>0</v>
      </c>
      <c r="L21" s="6"/>
      <c r="M21" s="6">
        <f t="shared" si="0"/>
        <v>0</v>
      </c>
      <c r="N21" s="17"/>
    </row>
    <row r="22" spans="1:14" x14ac:dyDescent="0.2">
      <c r="A22" s="1">
        <f t="shared" si="1"/>
        <v>7</v>
      </c>
      <c r="C22" s="2" t="s">
        <v>36</v>
      </c>
      <c r="E22" s="6">
        <v>0</v>
      </c>
      <c r="F22" s="6"/>
      <c r="G22" s="6">
        <v>0</v>
      </c>
      <c r="H22" s="6"/>
      <c r="I22" s="6">
        <v>0</v>
      </c>
      <c r="J22" s="6"/>
      <c r="K22" s="6">
        <v>0</v>
      </c>
      <c r="L22" s="6"/>
      <c r="M22" s="6">
        <f t="shared" si="0"/>
        <v>0</v>
      </c>
      <c r="N22" s="16"/>
    </row>
    <row r="23" spans="1:14" x14ac:dyDescent="0.2">
      <c r="A23" s="1">
        <f t="shared" si="1"/>
        <v>8</v>
      </c>
      <c r="C23" s="2" t="s">
        <v>37</v>
      </c>
      <c r="E23" s="6">
        <v>0</v>
      </c>
      <c r="F23" s="6"/>
      <c r="G23" s="6">
        <v>0</v>
      </c>
      <c r="H23" s="6"/>
      <c r="I23" s="6">
        <v>0</v>
      </c>
      <c r="J23" s="6"/>
      <c r="K23" s="6">
        <v>0</v>
      </c>
      <c r="L23" s="6"/>
      <c r="M23" s="6">
        <f t="shared" si="0"/>
        <v>0</v>
      </c>
      <c r="N23" s="17"/>
    </row>
    <row r="24" spans="1:14" x14ac:dyDescent="0.2">
      <c r="A24" s="1">
        <f t="shared" si="1"/>
        <v>9</v>
      </c>
      <c r="C24" s="2" t="s">
        <v>38</v>
      </c>
      <c r="E24" s="6">
        <v>0</v>
      </c>
      <c r="F24" s="6"/>
      <c r="G24" s="6">
        <v>0</v>
      </c>
      <c r="H24" s="6"/>
      <c r="I24" s="6">
        <v>0</v>
      </c>
      <c r="J24" s="6"/>
      <c r="K24" s="6">
        <v>0</v>
      </c>
      <c r="L24" s="6"/>
      <c r="M24" s="6">
        <f t="shared" si="0"/>
        <v>0</v>
      </c>
      <c r="N24" s="17"/>
    </row>
    <row r="25" spans="1:14" x14ac:dyDescent="0.2">
      <c r="A25" s="1">
        <f t="shared" si="1"/>
        <v>10</v>
      </c>
      <c r="C25" s="2" t="s">
        <v>39</v>
      </c>
      <c r="E25" s="6">
        <v>0</v>
      </c>
      <c r="F25" s="6"/>
      <c r="G25" s="6">
        <v>3.0014503486167237</v>
      </c>
      <c r="H25" s="6"/>
      <c r="I25" s="6">
        <v>0</v>
      </c>
      <c r="J25" s="6"/>
      <c r="K25" s="6">
        <v>0</v>
      </c>
      <c r="L25" s="6"/>
      <c r="M25" s="6">
        <f t="shared" si="0"/>
        <v>3.0014503486167237</v>
      </c>
      <c r="N25" s="98" t="s">
        <v>62</v>
      </c>
    </row>
    <row r="26" spans="1:14" x14ac:dyDescent="0.2">
      <c r="A26" s="1">
        <f t="shared" si="1"/>
        <v>11</v>
      </c>
      <c r="C26" s="2" t="s">
        <v>41</v>
      </c>
      <c r="E26" s="6">
        <v>0</v>
      </c>
      <c r="F26" s="6"/>
      <c r="G26" s="6">
        <v>0</v>
      </c>
      <c r="H26" s="6"/>
      <c r="I26" s="6">
        <v>0</v>
      </c>
      <c r="J26" s="6"/>
      <c r="K26" s="6">
        <v>0</v>
      </c>
      <c r="L26" s="6"/>
      <c r="M26" s="6">
        <f t="shared" si="0"/>
        <v>0</v>
      </c>
      <c r="N26" s="17"/>
    </row>
    <row r="27" spans="1:14" x14ac:dyDescent="0.2">
      <c r="A27" s="1">
        <f t="shared" si="1"/>
        <v>12</v>
      </c>
      <c r="C27" s="2" t="s">
        <v>42</v>
      </c>
      <c r="E27" s="6">
        <v>1583.641180754754</v>
      </c>
      <c r="F27" s="10" t="s">
        <v>53</v>
      </c>
      <c r="G27" s="6">
        <v>0</v>
      </c>
      <c r="H27" s="30"/>
      <c r="I27" s="6">
        <v>0</v>
      </c>
      <c r="J27" s="30"/>
      <c r="K27" s="6">
        <v>0</v>
      </c>
      <c r="L27" s="30"/>
      <c r="M27" s="6">
        <f t="shared" si="0"/>
        <v>1583.641180754754</v>
      </c>
      <c r="N27" s="17"/>
    </row>
    <row r="28" spans="1:14" x14ac:dyDescent="0.2">
      <c r="A28" s="1">
        <f t="shared" si="1"/>
        <v>13</v>
      </c>
      <c r="C28" s="8" t="s">
        <v>43</v>
      </c>
      <c r="E28" s="31">
        <f>SUM(E16:E27)</f>
        <v>27530.517387322485</v>
      </c>
      <c r="F28" s="30"/>
      <c r="G28" s="31">
        <f>SUM(G16:G27)</f>
        <v>113392.93671098836</v>
      </c>
      <c r="H28" s="30"/>
      <c r="I28" s="31">
        <f>SUM(I16:I27)</f>
        <v>15013.636797140982</v>
      </c>
      <c r="J28" s="30"/>
      <c r="K28" s="31">
        <f>SUM(K16:K27)</f>
        <v>0</v>
      </c>
      <c r="L28" s="30"/>
      <c r="M28" s="31">
        <f>SUM(M16:M27)</f>
        <v>155937.09089545184</v>
      </c>
      <c r="N28" s="17"/>
    </row>
    <row r="29" spans="1:14" x14ac:dyDescent="0.2">
      <c r="E29" s="6"/>
      <c r="F29" s="6"/>
      <c r="G29" s="6"/>
      <c r="H29" s="6"/>
      <c r="I29" s="6"/>
      <c r="J29" s="6"/>
      <c r="K29" s="6"/>
      <c r="L29" s="6"/>
      <c r="M29" s="14"/>
      <c r="N29" s="17"/>
    </row>
    <row r="30" spans="1:14" x14ac:dyDescent="0.2">
      <c r="C30" s="12" t="s">
        <v>44</v>
      </c>
      <c r="E30" s="6"/>
      <c r="F30" s="6"/>
      <c r="G30" s="6"/>
      <c r="H30" s="6"/>
      <c r="I30" s="6"/>
      <c r="J30" s="6"/>
      <c r="K30" s="6"/>
      <c r="L30" s="6"/>
      <c r="M30" s="6"/>
      <c r="N30" s="17"/>
    </row>
    <row r="31" spans="1:14" x14ac:dyDescent="0.2">
      <c r="A31" s="1">
        <f>A28+1</f>
        <v>14</v>
      </c>
      <c r="C31" s="2" t="s">
        <v>45</v>
      </c>
      <c r="E31" s="6">
        <v>0</v>
      </c>
      <c r="F31" s="6"/>
      <c r="G31" s="6">
        <v>0</v>
      </c>
      <c r="H31" s="6"/>
      <c r="I31" s="6">
        <v>0</v>
      </c>
      <c r="J31" s="6"/>
      <c r="K31" s="6">
        <v>0</v>
      </c>
      <c r="L31" s="6"/>
      <c r="M31" s="6">
        <f>E31+G31+I31+K31</f>
        <v>0</v>
      </c>
      <c r="N31" s="17"/>
    </row>
    <row r="32" spans="1:14" x14ac:dyDescent="0.2">
      <c r="A32" s="1">
        <f>A31+1</f>
        <v>15</v>
      </c>
      <c r="C32" s="2" t="s">
        <v>46</v>
      </c>
      <c r="E32" s="6">
        <v>0</v>
      </c>
      <c r="F32" s="6"/>
      <c r="G32" s="6">
        <v>5549.3222618323261</v>
      </c>
      <c r="H32" s="6"/>
      <c r="I32" s="6">
        <v>0</v>
      </c>
      <c r="J32" s="6"/>
      <c r="K32" s="6">
        <v>0</v>
      </c>
      <c r="L32" s="6"/>
      <c r="M32" s="6">
        <f>E32+G32+I32+K32</f>
        <v>5549.3222618323261</v>
      </c>
      <c r="N32" s="17"/>
    </row>
    <row r="33" spans="1:14" x14ac:dyDescent="0.2">
      <c r="A33" s="1">
        <f>A32+1</f>
        <v>16</v>
      </c>
      <c r="C33" s="2" t="s">
        <v>47</v>
      </c>
      <c r="E33" s="6">
        <v>0</v>
      </c>
      <c r="F33" s="6"/>
      <c r="G33" s="6">
        <v>0</v>
      </c>
      <c r="H33" s="6"/>
      <c r="I33" s="6">
        <v>0</v>
      </c>
      <c r="J33" s="6"/>
      <c r="K33" s="6">
        <v>0</v>
      </c>
      <c r="L33" s="6"/>
      <c r="M33" s="6">
        <f>E33+G33+I33+K33</f>
        <v>0</v>
      </c>
      <c r="N33" s="17"/>
    </row>
    <row r="34" spans="1:14" x14ac:dyDescent="0.2">
      <c r="A34" s="1">
        <f>A33+1</f>
        <v>17</v>
      </c>
      <c r="C34" s="8" t="s">
        <v>48</v>
      </c>
      <c r="D34" s="15"/>
      <c r="E34" s="18">
        <f>SUM(E31:E33)</f>
        <v>0</v>
      </c>
      <c r="F34" s="6"/>
      <c r="G34" s="18">
        <f>SUM(G31:G33)</f>
        <v>5549.3222618323261</v>
      </c>
      <c r="H34" s="6"/>
      <c r="I34" s="18">
        <f>SUM(I31:I33)</f>
        <v>0</v>
      </c>
      <c r="J34" s="6"/>
      <c r="K34" s="18">
        <f>SUM(K31:K33)</f>
        <v>0</v>
      </c>
      <c r="L34" s="6"/>
      <c r="M34" s="18">
        <f>SUM(M31:M33)</f>
        <v>5549.3222618323261</v>
      </c>
      <c r="N34" s="17"/>
    </row>
    <row r="35" spans="1:14" x14ac:dyDescent="0.2">
      <c r="D35" s="15"/>
      <c r="E35" s="6"/>
      <c r="F35" s="6"/>
      <c r="G35" s="6"/>
      <c r="H35" s="6"/>
      <c r="I35" s="6"/>
      <c r="J35" s="6"/>
      <c r="K35" s="6"/>
      <c r="L35" s="6"/>
      <c r="M35" s="6"/>
      <c r="N35" s="17"/>
    </row>
    <row r="36" spans="1:14" ht="13.5" thickBot="1" x14ac:dyDescent="0.25">
      <c r="A36" s="1">
        <f>A34+1</f>
        <v>18</v>
      </c>
      <c r="C36" s="8" t="s">
        <v>49</v>
      </c>
      <c r="D36" s="15"/>
      <c r="E36" s="35">
        <f>E28+E34</f>
        <v>27530.517387322485</v>
      </c>
      <c r="F36" s="6"/>
      <c r="G36" s="35">
        <f>G28+G34</f>
        <v>118942.25897282068</v>
      </c>
      <c r="H36" s="6"/>
      <c r="I36" s="35">
        <f>I28+I34</f>
        <v>15013.636797140982</v>
      </c>
      <c r="J36" s="6"/>
      <c r="K36" s="35">
        <f>K28+K34</f>
        <v>0</v>
      </c>
      <c r="L36" s="6"/>
      <c r="M36" s="35">
        <f>M28+M34</f>
        <v>161486.41315728417</v>
      </c>
      <c r="N36" s="17"/>
    </row>
    <row r="37" spans="1:14" ht="13.5" thickTop="1" x14ac:dyDescent="0.2">
      <c r="C37" s="4"/>
      <c r="D37" s="15"/>
      <c r="E37" s="34"/>
      <c r="F37" s="34"/>
      <c r="G37" s="34"/>
      <c r="H37" s="34"/>
      <c r="I37" s="34"/>
      <c r="J37" s="34"/>
      <c r="K37" s="34"/>
      <c r="L37" s="34"/>
      <c r="M37" s="14"/>
      <c r="N37" s="17"/>
    </row>
    <row r="38" spans="1:14" x14ac:dyDescent="0.2">
      <c r="C38" s="19"/>
      <c r="D38" s="17"/>
      <c r="E38" s="16"/>
      <c r="F38" s="16"/>
      <c r="G38" s="16"/>
      <c r="H38" s="16"/>
      <c r="I38" s="16"/>
      <c r="J38" s="16"/>
      <c r="K38" s="16"/>
      <c r="L38" s="16"/>
      <c r="M38" s="17"/>
      <c r="N38" s="17"/>
    </row>
    <row r="39" spans="1:14" x14ac:dyDescent="0.2">
      <c r="A39" s="12" t="s">
        <v>50</v>
      </c>
      <c r="B39" s="20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</row>
    <row r="40" spans="1:14" x14ac:dyDescent="0.2">
      <c r="A40" s="10" t="s">
        <v>51</v>
      </c>
      <c r="C40" s="2" t="s">
        <v>420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</row>
    <row r="41" spans="1:14" x14ac:dyDescent="0.2">
      <c r="A41" s="33" t="s">
        <v>53</v>
      </c>
      <c r="C41" s="2" t="s">
        <v>421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</row>
    <row r="42" spans="1:14" x14ac:dyDescent="0.2">
      <c r="A42" s="33" t="s">
        <v>55</v>
      </c>
      <c r="C42" s="2" t="s">
        <v>422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</row>
    <row r="43" spans="1:14" x14ac:dyDescent="0.2">
      <c r="A43" s="33" t="s">
        <v>40</v>
      </c>
      <c r="C43" s="2" t="s">
        <v>423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</row>
    <row r="44" spans="1:14" x14ac:dyDescent="0.2">
      <c r="A44" s="33" t="s">
        <v>58</v>
      </c>
      <c r="C44" s="2" t="s">
        <v>424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</row>
    <row r="45" spans="1:14" x14ac:dyDescent="0.2">
      <c r="A45" s="33" t="s">
        <v>60</v>
      </c>
      <c r="C45" s="2" t="s">
        <v>425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</row>
    <row r="46" spans="1:14" x14ac:dyDescent="0.2">
      <c r="A46" s="33" t="s">
        <v>62</v>
      </c>
      <c r="C46" s="2" t="s">
        <v>426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</row>
    <row r="47" spans="1:14" x14ac:dyDescent="0.2">
      <c r="A47" s="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</row>
    <row r="48" spans="1:14" x14ac:dyDescent="0.2">
      <c r="A48" s="33"/>
      <c r="B48" s="50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</row>
    <row r="49" spans="1:14" x14ac:dyDescent="0.2">
      <c r="A49" s="5"/>
      <c r="B49" s="50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</row>
    <row r="50" spans="1:14" x14ac:dyDescent="0.2">
      <c r="A50" s="5"/>
      <c r="B50" s="50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</row>
    <row r="51" spans="1:14" x14ac:dyDescent="0.2">
      <c r="A51" s="5"/>
      <c r="B51" s="50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</row>
    <row r="52" spans="1:14" x14ac:dyDescent="0.2">
      <c r="A52" s="5"/>
      <c r="B52" s="50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</row>
    <row r="53" spans="1:14" x14ac:dyDescent="0.2">
      <c r="A53" s="5"/>
      <c r="B53" s="50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</row>
    <row r="54" spans="1:14" x14ac:dyDescent="0.2">
      <c r="A54" s="5"/>
      <c r="B54" s="5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</row>
    <row r="55" spans="1:14" x14ac:dyDescent="0.2">
      <c r="A55" s="5"/>
      <c r="B55" s="50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</row>
    <row r="56" spans="1:14" x14ac:dyDescent="0.2">
      <c r="D56" s="17"/>
      <c r="E56" s="16"/>
      <c r="F56" s="16"/>
      <c r="G56" s="16"/>
      <c r="H56" s="16"/>
      <c r="I56" s="16"/>
      <c r="J56" s="16"/>
      <c r="K56" s="16"/>
      <c r="L56" s="16"/>
      <c r="M56" s="17"/>
      <c r="N56" s="17"/>
    </row>
    <row r="57" spans="1:14" x14ac:dyDescent="0.2">
      <c r="D57" s="17"/>
      <c r="E57" s="16"/>
      <c r="F57" s="16"/>
      <c r="G57" s="16"/>
      <c r="H57" s="16"/>
      <c r="I57" s="16"/>
      <c r="J57" s="16"/>
      <c r="K57" s="16"/>
      <c r="L57" s="16"/>
      <c r="M57" s="17"/>
      <c r="N57" s="17"/>
    </row>
    <row r="58" spans="1:14" x14ac:dyDescent="0.2">
      <c r="D58" s="17"/>
      <c r="E58" s="16"/>
      <c r="F58" s="16"/>
      <c r="G58" s="16"/>
      <c r="H58" s="16"/>
      <c r="I58" s="16"/>
      <c r="J58" s="16"/>
      <c r="K58" s="16"/>
      <c r="L58" s="16"/>
      <c r="M58" s="17"/>
      <c r="N58" s="17"/>
    </row>
    <row r="59" spans="1:14" x14ac:dyDescent="0.2">
      <c r="D59" s="17"/>
      <c r="E59" s="16"/>
      <c r="F59" s="16"/>
      <c r="G59" s="16"/>
      <c r="H59" s="16"/>
      <c r="I59" s="16"/>
      <c r="J59" s="16"/>
      <c r="K59" s="16"/>
      <c r="L59" s="16"/>
      <c r="M59" s="17"/>
      <c r="N59" s="17"/>
    </row>
    <row r="60" spans="1:14" x14ac:dyDescent="0.2">
      <c r="D60" s="17"/>
      <c r="E60" s="16"/>
      <c r="F60" s="16"/>
      <c r="G60" s="16"/>
      <c r="H60" s="16"/>
      <c r="I60" s="16"/>
      <c r="J60" s="16"/>
      <c r="K60" s="16"/>
      <c r="L60" s="16"/>
      <c r="M60" s="17"/>
      <c r="N60" s="17"/>
    </row>
    <row r="61" spans="1:14" x14ac:dyDescent="0.2">
      <c r="C61" s="19"/>
      <c r="D61" s="17"/>
      <c r="E61" s="16"/>
      <c r="F61" s="16"/>
      <c r="G61" s="16"/>
      <c r="H61" s="16"/>
      <c r="I61" s="16"/>
      <c r="J61" s="16"/>
      <c r="K61" s="16"/>
      <c r="L61" s="16"/>
      <c r="M61" s="17"/>
      <c r="N61" s="17"/>
    </row>
    <row r="62" spans="1:14" x14ac:dyDescent="0.2">
      <c r="C62" s="19"/>
      <c r="D62" s="17"/>
      <c r="E62" s="16"/>
      <c r="F62" s="16"/>
      <c r="G62" s="16"/>
      <c r="H62" s="16"/>
      <c r="I62" s="16"/>
      <c r="J62" s="16"/>
      <c r="K62" s="16"/>
      <c r="L62" s="16"/>
      <c r="M62" s="17"/>
      <c r="N62" s="17"/>
    </row>
    <row r="63" spans="1:14" x14ac:dyDescent="0.2">
      <c r="C63" s="19"/>
      <c r="D63" s="17"/>
      <c r="E63" s="16"/>
      <c r="F63" s="16"/>
      <c r="G63" s="16"/>
      <c r="H63" s="16"/>
      <c r="I63" s="16"/>
      <c r="J63" s="16"/>
      <c r="K63" s="16"/>
      <c r="L63" s="16"/>
      <c r="M63" s="17"/>
      <c r="N63" s="17"/>
    </row>
    <row r="64" spans="1:14" x14ac:dyDescent="0.2">
      <c r="C64" s="19"/>
      <c r="D64" s="17"/>
      <c r="E64" s="16"/>
      <c r="F64" s="16"/>
      <c r="G64" s="16"/>
      <c r="H64" s="16"/>
      <c r="I64" s="16"/>
      <c r="J64" s="16"/>
      <c r="K64" s="16"/>
      <c r="L64" s="16"/>
      <c r="M64" s="17"/>
      <c r="N64" s="17"/>
    </row>
    <row r="65" spans="3:14" x14ac:dyDescent="0.2">
      <c r="C65" s="21"/>
      <c r="D65" s="17"/>
      <c r="E65" s="16"/>
      <c r="F65" s="16"/>
      <c r="G65" s="16"/>
      <c r="H65" s="16"/>
      <c r="I65" s="16"/>
      <c r="J65" s="16"/>
      <c r="K65" s="16"/>
      <c r="L65" s="16"/>
      <c r="M65" s="17"/>
      <c r="N65" s="17"/>
    </row>
    <row r="66" spans="3:14" x14ac:dyDescent="0.2">
      <c r="C66" s="19"/>
      <c r="D66" s="17"/>
      <c r="E66" s="16"/>
      <c r="F66" s="16"/>
      <c r="G66" s="16"/>
      <c r="H66" s="16"/>
      <c r="I66" s="16"/>
      <c r="J66" s="16"/>
      <c r="K66" s="16"/>
      <c r="L66" s="16"/>
      <c r="M66" s="17"/>
      <c r="N66" s="17"/>
    </row>
    <row r="67" spans="3:14" x14ac:dyDescent="0.2">
      <c r="C67" s="19"/>
      <c r="D67" s="17"/>
      <c r="E67" s="16"/>
      <c r="F67" s="16"/>
      <c r="G67" s="16"/>
      <c r="H67" s="16"/>
      <c r="I67" s="16"/>
      <c r="J67" s="16"/>
      <c r="K67" s="16"/>
      <c r="L67" s="16"/>
      <c r="M67" s="17"/>
      <c r="N67" s="17"/>
    </row>
    <row r="68" spans="3:14" x14ac:dyDescent="0.2">
      <c r="C68" s="19"/>
      <c r="D68" s="17"/>
      <c r="E68" s="16"/>
      <c r="F68" s="16"/>
      <c r="G68" s="16"/>
      <c r="H68" s="16"/>
      <c r="I68" s="16"/>
      <c r="J68" s="16"/>
      <c r="K68" s="16"/>
      <c r="L68" s="16"/>
      <c r="M68" s="17"/>
      <c r="N68" s="17"/>
    </row>
    <row r="69" spans="3:14" x14ac:dyDescent="0.2">
      <c r="C69" s="19"/>
      <c r="D69" s="17"/>
      <c r="E69" s="16"/>
      <c r="F69" s="16"/>
      <c r="G69" s="16"/>
      <c r="H69" s="16"/>
      <c r="I69" s="16"/>
      <c r="J69" s="16"/>
      <c r="K69" s="16"/>
      <c r="L69" s="16"/>
      <c r="M69" s="17"/>
      <c r="N69" s="17"/>
    </row>
    <row r="70" spans="3:14" x14ac:dyDescent="0.2">
      <c r="C70" s="19"/>
      <c r="D70" s="17"/>
      <c r="E70" s="16"/>
      <c r="F70" s="16"/>
      <c r="G70" s="16"/>
      <c r="H70" s="16"/>
      <c r="I70" s="16"/>
      <c r="J70" s="16"/>
      <c r="K70" s="16"/>
      <c r="L70" s="16"/>
      <c r="M70" s="17"/>
      <c r="N70" s="17"/>
    </row>
    <row r="71" spans="3:14" x14ac:dyDescent="0.2">
      <c r="C71" s="19"/>
      <c r="D71" s="17"/>
      <c r="E71" s="16"/>
      <c r="F71" s="16"/>
      <c r="G71" s="16"/>
      <c r="H71" s="16"/>
      <c r="I71" s="16"/>
      <c r="J71" s="16"/>
      <c r="K71" s="16"/>
      <c r="L71" s="16"/>
      <c r="M71" s="17"/>
      <c r="N71" s="17"/>
    </row>
    <row r="72" spans="3:14" x14ac:dyDescent="0.2">
      <c r="C72" s="19"/>
      <c r="D72" s="17"/>
      <c r="E72" s="16"/>
      <c r="F72" s="16"/>
      <c r="G72" s="16"/>
      <c r="H72" s="16"/>
      <c r="I72" s="16"/>
      <c r="J72" s="16"/>
      <c r="K72" s="16"/>
      <c r="L72" s="16"/>
      <c r="M72" s="17"/>
      <c r="N72" s="17"/>
    </row>
    <row r="73" spans="3:14" x14ac:dyDescent="0.2">
      <c r="C73" s="19"/>
      <c r="D73" s="17"/>
      <c r="E73" s="16"/>
      <c r="F73" s="16"/>
      <c r="G73" s="16"/>
      <c r="H73" s="16"/>
      <c r="I73" s="16"/>
      <c r="J73" s="16"/>
      <c r="K73" s="16"/>
      <c r="L73" s="16"/>
      <c r="M73" s="17"/>
      <c r="N73" s="17"/>
    </row>
    <row r="74" spans="3:14" x14ac:dyDescent="0.2">
      <c r="C74" s="21"/>
      <c r="D74" s="17"/>
      <c r="E74" s="16"/>
      <c r="F74" s="16"/>
      <c r="G74" s="16"/>
      <c r="H74" s="16"/>
      <c r="I74" s="16"/>
      <c r="J74" s="16"/>
      <c r="K74" s="16"/>
      <c r="L74" s="16"/>
      <c r="M74" s="17"/>
      <c r="N74" s="17"/>
    </row>
    <row r="75" spans="3:14" x14ac:dyDescent="0.2">
      <c r="C75" s="21"/>
      <c r="D75" s="17"/>
      <c r="E75" s="16"/>
      <c r="F75" s="16"/>
      <c r="G75" s="16"/>
      <c r="H75" s="16"/>
      <c r="I75" s="16"/>
      <c r="J75" s="16"/>
      <c r="K75" s="16"/>
      <c r="L75" s="16"/>
      <c r="M75" s="17"/>
      <c r="N75" s="17"/>
    </row>
    <row r="76" spans="3:14" x14ac:dyDescent="0.2">
      <c r="C76" s="19"/>
      <c r="D76" s="17"/>
      <c r="E76" s="16"/>
      <c r="F76" s="16"/>
      <c r="G76" s="16"/>
      <c r="H76" s="16"/>
      <c r="I76" s="16"/>
      <c r="J76" s="16"/>
      <c r="K76" s="16"/>
      <c r="L76" s="16"/>
      <c r="M76" s="17"/>
      <c r="N76" s="17"/>
    </row>
    <row r="77" spans="3:14" x14ac:dyDescent="0.2">
      <c r="C77" s="21"/>
      <c r="D77" s="17"/>
      <c r="E77" s="16"/>
      <c r="F77" s="16"/>
      <c r="G77" s="16"/>
      <c r="H77" s="16"/>
      <c r="I77" s="16"/>
      <c r="J77" s="16"/>
      <c r="K77" s="16"/>
      <c r="L77" s="16"/>
      <c r="M77" s="17"/>
      <c r="N77" s="17"/>
    </row>
    <row r="78" spans="3:14" x14ac:dyDescent="0.2">
      <c r="C78" s="19"/>
      <c r="D78" s="17"/>
      <c r="E78" s="16"/>
      <c r="F78" s="16"/>
      <c r="G78" s="16"/>
      <c r="H78" s="16"/>
      <c r="I78" s="16"/>
      <c r="J78" s="16"/>
      <c r="K78" s="16"/>
      <c r="L78" s="16"/>
      <c r="M78" s="17"/>
      <c r="N78" s="17"/>
    </row>
    <row r="79" spans="3:14" x14ac:dyDescent="0.2">
      <c r="C79" s="19"/>
      <c r="D79" s="17"/>
      <c r="E79" s="16"/>
      <c r="F79" s="16"/>
      <c r="G79" s="16"/>
      <c r="H79" s="16"/>
      <c r="I79" s="16"/>
      <c r="J79" s="16"/>
      <c r="K79" s="16"/>
      <c r="L79" s="16"/>
      <c r="M79" s="17"/>
      <c r="N79" s="17"/>
    </row>
    <row r="80" spans="3:14" x14ac:dyDescent="0.2">
      <c r="C80" s="19"/>
      <c r="D80" s="17"/>
      <c r="E80" s="16"/>
      <c r="F80" s="16"/>
      <c r="G80" s="16"/>
      <c r="H80" s="16"/>
      <c r="I80" s="16"/>
      <c r="J80" s="16"/>
      <c r="K80" s="16"/>
      <c r="L80" s="16"/>
      <c r="M80" s="17"/>
      <c r="N80" s="17"/>
    </row>
    <row r="81" spans="3:14" x14ac:dyDescent="0.2">
      <c r="C81" s="19"/>
      <c r="D81" s="17"/>
      <c r="E81" s="16"/>
      <c r="F81" s="16"/>
      <c r="G81" s="16"/>
      <c r="H81" s="16"/>
      <c r="I81" s="16"/>
      <c r="J81" s="16"/>
      <c r="K81" s="16"/>
      <c r="L81" s="16"/>
      <c r="M81" s="17"/>
      <c r="N81" s="17"/>
    </row>
    <row r="82" spans="3:14" x14ac:dyDescent="0.2">
      <c r="C82" s="19"/>
      <c r="D82" s="17"/>
      <c r="E82" s="16"/>
      <c r="F82" s="16"/>
      <c r="G82" s="16"/>
      <c r="H82" s="16"/>
      <c r="I82" s="16"/>
      <c r="J82" s="16"/>
      <c r="K82" s="16"/>
      <c r="L82" s="16"/>
      <c r="M82" s="17"/>
      <c r="N82" s="17"/>
    </row>
    <row r="83" spans="3:14" x14ac:dyDescent="0.2">
      <c r="C83" s="19"/>
      <c r="D83" s="17"/>
      <c r="E83" s="16"/>
      <c r="F83" s="16"/>
      <c r="G83" s="16"/>
      <c r="H83" s="16"/>
      <c r="I83" s="16"/>
      <c r="J83" s="16"/>
      <c r="K83" s="16"/>
      <c r="L83" s="16"/>
      <c r="M83" s="17"/>
      <c r="N83" s="17"/>
    </row>
    <row r="84" spans="3:14" x14ac:dyDescent="0.2">
      <c r="C84" s="19"/>
      <c r="D84" s="17"/>
      <c r="E84" s="16"/>
      <c r="F84" s="16"/>
      <c r="G84" s="16"/>
      <c r="H84" s="16"/>
      <c r="I84" s="16"/>
      <c r="J84" s="16"/>
      <c r="K84" s="16"/>
      <c r="L84" s="16"/>
      <c r="M84" s="17"/>
      <c r="N84" s="17"/>
    </row>
    <row r="85" spans="3:14" x14ac:dyDescent="0.2">
      <c r="C85" s="19"/>
      <c r="D85" s="17"/>
      <c r="E85" s="16"/>
      <c r="F85" s="16"/>
      <c r="G85" s="16"/>
      <c r="H85" s="16"/>
      <c r="I85" s="16"/>
      <c r="J85" s="16"/>
      <c r="K85" s="16"/>
      <c r="L85" s="16"/>
      <c r="M85" s="17"/>
      <c r="N85" s="17"/>
    </row>
    <row r="86" spans="3:14" x14ac:dyDescent="0.2">
      <c r="C86" s="19"/>
      <c r="D86" s="17"/>
      <c r="E86" s="16"/>
      <c r="F86" s="16"/>
      <c r="G86" s="16"/>
      <c r="H86" s="16"/>
      <c r="I86" s="16"/>
      <c r="J86" s="16"/>
      <c r="K86" s="16"/>
      <c r="L86" s="16"/>
      <c r="M86" s="17"/>
      <c r="N86" s="17"/>
    </row>
    <row r="87" spans="3:14" x14ac:dyDescent="0.2">
      <c r="C87" s="19"/>
      <c r="D87" s="17"/>
      <c r="E87" s="16"/>
      <c r="F87" s="16"/>
      <c r="G87" s="16"/>
      <c r="H87" s="16"/>
      <c r="I87" s="16"/>
      <c r="J87" s="16"/>
      <c r="K87" s="16"/>
      <c r="L87" s="16"/>
      <c r="M87" s="17"/>
      <c r="N87" s="17"/>
    </row>
    <row r="88" spans="3:14" x14ac:dyDescent="0.2">
      <c r="C88" s="19"/>
      <c r="D88" s="17"/>
      <c r="E88" s="16"/>
      <c r="F88" s="16"/>
      <c r="G88" s="16"/>
      <c r="H88" s="16"/>
      <c r="I88" s="16"/>
      <c r="J88" s="16"/>
      <c r="K88" s="16"/>
      <c r="L88" s="16"/>
      <c r="M88" s="17"/>
      <c r="N88" s="17"/>
    </row>
    <row r="89" spans="3:14" x14ac:dyDescent="0.2">
      <c r="C89" s="19"/>
      <c r="D89" s="17"/>
      <c r="E89" s="16"/>
      <c r="F89" s="16"/>
      <c r="G89" s="16"/>
      <c r="H89" s="16"/>
      <c r="I89" s="16"/>
      <c r="J89" s="16"/>
      <c r="K89" s="16"/>
      <c r="L89" s="16"/>
      <c r="M89" s="17"/>
      <c r="N89" s="17"/>
    </row>
    <row r="90" spans="3:14" x14ac:dyDescent="0.2">
      <c r="C90" s="22"/>
      <c r="D90" s="17"/>
      <c r="E90" s="16"/>
      <c r="F90" s="16"/>
      <c r="G90" s="16"/>
      <c r="H90" s="16"/>
      <c r="I90" s="16"/>
      <c r="J90" s="16"/>
      <c r="K90" s="16"/>
      <c r="L90" s="16"/>
      <c r="M90" s="17"/>
      <c r="N90" s="17"/>
    </row>
    <row r="91" spans="3:14" x14ac:dyDescent="0.2">
      <c r="C91" s="22"/>
      <c r="D91" s="17"/>
      <c r="E91" s="16"/>
      <c r="F91" s="16"/>
      <c r="G91" s="16"/>
      <c r="H91" s="16"/>
      <c r="I91" s="16"/>
      <c r="J91" s="16"/>
      <c r="K91" s="16"/>
      <c r="L91" s="16"/>
      <c r="M91" s="17"/>
      <c r="N91" s="17"/>
    </row>
    <row r="92" spans="3:14" x14ac:dyDescent="0.2">
      <c r="C92" s="22"/>
      <c r="D92" s="17"/>
      <c r="E92" s="16"/>
      <c r="F92" s="16"/>
      <c r="G92" s="16"/>
      <c r="H92" s="16"/>
      <c r="I92" s="16"/>
      <c r="J92" s="16"/>
      <c r="K92" s="16"/>
      <c r="L92" s="16"/>
      <c r="M92" s="17"/>
      <c r="N92" s="17"/>
    </row>
    <row r="93" spans="3:14" x14ac:dyDescent="0.2">
      <c r="C93" s="22"/>
      <c r="D93" s="17"/>
      <c r="E93" s="16"/>
      <c r="F93" s="16"/>
      <c r="G93" s="16"/>
      <c r="H93" s="16"/>
      <c r="I93" s="16"/>
      <c r="J93" s="16"/>
      <c r="K93" s="16"/>
      <c r="L93" s="16"/>
      <c r="M93" s="17"/>
      <c r="N93" s="17"/>
    </row>
    <row r="94" spans="3:14" x14ac:dyDescent="0.2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3:14" x14ac:dyDescent="0.2">
      <c r="C95" s="23"/>
      <c r="D95" s="23"/>
      <c r="E95" s="24"/>
      <c r="F95" s="24"/>
      <c r="G95" s="24"/>
      <c r="H95" s="24"/>
      <c r="I95" s="24"/>
      <c r="J95" s="24"/>
      <c r="K95" s="24"/>
      <c r="L95" s="24"/>
      <c r="M95" s="23"/>
      <c r="N95" s="23"/>
    </row>
    <row r="96" spans="3:14" x14ac:dyDescent="0.2">
      <c r="M96" s="26"/>
      <c r="N96" s="26"/>
    </row>
    <row r="97" spans="2:14" x14ac:dyDescent="0.2">
      <c r="M97" s="17"/>
      <c r="N97" s="17"/>
    </row>
    <row r="98" spans="2:14" x14ac:dyDescent="0.2">
      <c r="B98" s="3"/>
      <c r="M98" s="17"/>
      <c r="N98" s="17"/>
    </row>
    <row r="99" spans="2:14" x14ac:dyDescent="0.2">
      <c r="M99" s="17"/>
      <c r="N99" s="17"/>
    </row>
    <row r="100" spans="2:14" x14ac:dyDescent="0.2">
      <c r="M100" s="17"/>
      <c r="N100" s="17"/>
    </row>
    <row r="101" spans="2:14" x14ac:dyDescent="0.2">
      <c r="M101" s="3"/>
      <c r="N101" s="17"/>
    </row>
    <row r="102" spans="2:14" x14ac:dyDescent="0.2">
      <c r="M102" s="17"/>
      <c r="N102" s="17"/>
    </row>
    <row r="103" spans="2:14" x14ac:dyDescent="0.2">
      <c r="M103" s="17"/>
      <c r="N103" s="17"/>
    </row>
    <row r="104" spans="2:14" x14ac:dyDescent="0.2">
      <c r="M104" s="17"/>
      <c r="N104" s="17"/>
    </row>
    <row r="105" spans="2:14" x14ac:dyDescent="0.2">
      <c r="M105" s="17"/>
      <c r="N105" s="17"/>
    </row>
    <row r="106" spans="2:14" x14ac:dyDescent="0.2">
      <c r="M106" s="17"/>
      <c r="N106" s="17"/>
    </row>
    <row r="107" spans="2:14" x14ac:dyDescent="0.2">
      <c r="M107" s="17"/>
      <c r="N107" s="17"/>
    </row>
    <row r="108" spans="2:14" x14ac:dyDescent="0.2">
      <c r="M108" s="17"/>
      <c r="N108" s="17"/>
    </row>
    <row r="113" spans="5:12" x14ac:dyDescent="0.2">
      <c r="E113" s="27"/>
      <c r="F113" s="27"/>
      <c r="G113" s="27"/>
      <c r="H113" s="27"/>
      <c r="I113" s="27"/>
      <c r="J113" s="27"/>
      <c r="K113" s="27"/>
      <c r="L113" s="27"/>
    </row>
  </sheetData>
  <mergeCells count="1">
    <mergeCell ref="A6:M6"/>
  </mergeCells>
  <printOptions horizontalCentered="1"/>
  <pageMargins left="0.7" right="0.7" top="0.75" bottom="0.75" header="0.3" footer="0.3"/>
  <pageSetup scale="66" firstPageNumber="4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15380-5E17-4673-B1A2-F43DADA6BF4C}">
  <sheetPr>
    <pageSetUpPr fitToPage="1"/>
  </sheetPr>
  <dimension ref="A1:P107"/>
  <sheetViews>
    <sheetView topLeftCell="A22" zoomScaleNormal="100" zoomScaleSheetLayoutView="100" workbookViewId="0">
      <selection activeCell="U33" sqref="U33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5.5703125" style="2" customWidth="1"/>
    <col min="6" max="6" width="1.7109375" style="2" customWidth="1"/>
    <col min="7" max="7" width="15.5703125" style="2" customWidth="1"/>
    <col min="8" max="8" width="1.7109375" style="2" customWidth="1"/>
    <col min="9" max="9" width="15.5703125" style="2" customWidth="1"/>
    <col min="10" max="10" width="1.7109375" style="2" customWidth="1"/>
    <col min="11" max="11" width="15.5703125" style="2" customWidth="1"/>
    <col min="12" max="12" width="1.7109375" style="2" customWidth="1"/>
    <col min="13" max="13" width="15.5703125" style="2" customWidth="1"/>
    <col min="14" max="14" width="1.7109375" style="2" customWidth="1"/>
    <col min="15" max="15" width="15.5703125" style="2" customWidth="1"/>
    <col min="16" max="16" width="1.7109375" style="2" customWidth="1"/>
    <col min="17" max="16384" width="9.140625" style="2"/>
  </cols>
  <sheetData>
    <row r="1" spans="1:16" x14ac:dyDescent="0.2">
      <c r="O1" s="11"/>
    </row>
    <row r="2" spans="1:16" x14ac:dyDescent="0.2">
      <c r="O2" s="11"/>
    </row>
    <row r="3" spans="1:16" x14ac:dyDescent="0.2">
      <c r="O3" s="11"/>
    </row>
    <row r="4" spans="1:16" x14ac:dyDescent="0.2">
      <c r="O4" s="11"/>
    </row>
    <row r="5" spans="1:16" x14ac:dyDescent="0.2">
      <c r="O5" s="11"/>
    </row>
    <row r="6" spans="1:16" x14ac:dyDescent="0.2">
      <c r="A6" s="120" t="s">
        <v>427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"/>
    </row>
    <row r="7" spans="1:16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1:16" ht="12.75" customHeight="1" x14ac:dyDescent="0.2">
      <c r="C9" s="1"/>
      <c r="D9" s="1"/>
      <c r="E9" s="1"/>
      <c r="F9" s="1"/>
      <c r="G9" s="1"/>
      <c r="H9" s="1"/>
      <c r="I9" s="1" t="s">
        <v>428</v>
      </c>
      <c r="J9" s="1"/>
      <c r="K9" s="1" t="s">
        <v>428</v>
      </c>
      <c r="L9" s="1"/>
      <c r="M9" s="1" t="s">
        <v>258</v>
      </c>
      <c r="N9" s="1"/>
      <c r="O9" s="1"/>
    </row>
    <row r="10" spans="1:16" ht="12.75" customHeight="1" x14ac:dyDescent="0.2">
      <c r="C10" s="1"/>
      <c r="D10" s="1"/>
      <c r="E10" s="1" t="s">
        <v>429</v>
      </c>
      <c r="F10" s="1"/>
      <c r="G10" s="1"/>
      <c r="H10" s="1"/>
      <c r="I10" s="1" t="s">
        <v>295</v>
      </c>
      <c r="J10" s="1"/>
      <c r="K10" s="1" t="s">
        <v>193</v>
      </c>
      <c r="L10" s="1"/>
      <c r="M10" s="1" t="s">
        <v>430</v>
      </c>
      <c r="N10" s="1"/>
      <c r="O10" s="1" t="s">
        <v>431</v>
      </c>
    </row>
    <row r="11" spans="1:16" ht="12.75" customHeight="1" x14ac:dyDescent="0.2">
      <c r="C11" s="1"/>
      <c r="D11" s="1"/>
      <c r="E11" s="1" t="s">
        <v>432</v>
      </c>
      <c r="F11" s="1"/>
      <c r="G11" s="1" t="s">
        <v>433</v>
      </c>
      <c r="H11" s="1"/>
      <c r="I11" s="1" t="s">
        <v>434</v>
      </c>
      <c r="J11" s="1"/>
      <c r="K11" s="1" t="s">
        <v>435</v>
      </c>
      <c r="L11" s="1"/>
      <c r="M11" s="1" t="s">
        <v>307</v>
      </c>
      <c r="N11" s="1"/>
      <c r="O11" s="1" t="s">
        <v>436</v>
      </c>
      <c r="P11" s="1"/>
    </row>
    <row r="12" spans="1:16" ht="12.75" customHeight="1" x14ac:dyDescent="0.2">
      <c r="C12" s="12"/>
      <c r="D12" s="12"/>
      <c r="E12" s="1" t="s">
        <v>437</v>
      </c>
      <c r="F12" s="37"/>
      <c r="G12" s="1" t="s">
        <v>192</v>
      </c>
      <c r="H12" s="1"/>
      <c r="I12" s="1" t="s">
        <v>355</v>
      </c>
      <c r="J12" s="1"/>
      <c r="K12" s="1" t="s">
        <v>437</v>
      </c>
      <c r="L12" s="1"/>
      <c r="M12" s="1" t="s">
        <v>438</v>
      </c>
      <c r="N12" s="1"/>
      <c r="O12" s="13" t="s">
        <v>439</v>
      </c>
      <c r="P12" s="12"/>
    </row>
    <row r="13" spans="1:16" ht="12.75" customHeight="1" x14ac:dyDescent="0.2">
      <c r="A13" s="1" t="s">
        <v>12</v>
      </c>
      <c r="C13" s="1"/>
      <c r="D13" s="1"/>
      <c r="E13" s="1" t="s">
        <v>439</v>
      </c>
      <c r="F13" s="1"/>
      <c r="G13" s="1" t="s">
        <v>307</v>
      </c>
      <c r="H13" s="1"/>
      <c r="I13" s="1" t="s">
        <v>440</v>
      </c>
      <c r="J13" s="1"/>
      <c r="K13" s="1" t="s">
        <v>439</v>
      </c>
      <c r="L13" s="1"/>
      <c r="M13" s="1" t="s">
        <v>441</v>
      </c>
      <c r="N13" s="1"/>
      <c r="O13" s="1" t="s">
        <v>10</v>
      </c>
      <c r="P13" s="56"/>
    </row>
    <row r="14" spans="1:16" ht="14.25" x14ac:dyDescent="0.2">
      <c r="A14" s="9" t="s">
        <v>18</v>
      </c>
      <c r="C14" s="7" t="s">
        <v>19</v>
      </c>
      <c r="D14" s="8"/>
      <c r="E14" s="9" t="s">
        <v>196</v>
      </c>
      <c r="F14" s="1"/>
      <c r="G14" s="9" t="s">
        <v>196</v>
      </c>
      <c r="H14" s="1"/>
      <c r="I14" s="9" t="s">
        <v>196</v>
      </c>
      <c r="J14" s="1"/>
      <c r="K14" s="9" t="s">
        <v>196</v>
      </c>
      <c r="L14" s="1"/>
      <c r="M14" s="9" t="s">
        <v>442</v>
      </c>
      <c r="N14" s="1"/>
      <c r="O14" s="9" t="s">
        <v>443</v>
      </c>
      <c r="P14" s="1"/>
    </row>
    <row r="15" spans="1:16" x14ac:dyDescent="0.2">
      <c r="E15" s="1" t="s">
        <v>23</v>
      </c>
      <c r="F15" s="1"/>
      <c r="G15" s="1" t="s">
        <v>24</v>
      </c>
      <c r="H15" s="1"/>
      <c r="I15" s="1" t="s">
        <v>312</v>
      </c>
      <c r="J15" s="1"/>
      <c r="K15" s="1" t="s">
        <v>92</v>
      </c>
      <c r="L15" s="1"/>
      <c r="M15" s="5" t="s">
        <v>444</v>
      </c>
      <c r="N15" s="1"/>
      <c r="O15" s="5" t="s">
        <v>445</v>
      </c>
      <c r="P15" s="1"/>
    </row>
    <row r="16" spans="1:16" x14ac:dyDescent="0.2">
      <c r="G16" s="1"/>
      <c r="H16" s="1"/>
      <c r="I16" s="1"/>
      <c r="J16" s="1"/>
      <c r="K16" s="1"/>
      <c r="L16" s="1"/>
      <c r="M16" s="1"/>
      <c r="N16" s="1"/>
      <c r="O16" s="5"/>
      <c r="P16" s="1"/>
    </row>
    <row r="17" spans="1:16" x14ac:dyDescent="0.2">
      <c r="C17" s="12" t="s">
        <v>29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5"/>
      <c r="P17" s="1"/>
    </row>
    <row r="18" spans="1:16" x14ac:dyDescent="0.2">
      <c r="A18" s="1">
        <v>1</v>
      </c>
      <c r="C18" s="2" t="s">
        <v>30</v>
      </c>
      <c r="D18" s="14"/>
      <c r="E18" s="38">
        <v>90593.955606376723</v>
      </c>
      <c r="F18" s="38"/>
      <c r="G18" s="78">
        <f>0</f>
        <v>0</v>
      </c>
      <c r="H18" s="38"/>
      <c r="I18" s="78">
        <f>0</f>
        <v>0</v>
      </c>
      <c r="J18" s="6"/>
      <c r="K18" s="78">
        <f>0</f>
        <v>0</v>
      </c>
      <c r="L18" s="6"/>
      <c r="M18" s="6">
        <f>$K$38*G18/$G$38</f>
        <v>0</v>
      </c>
      <c r="N18" s="6"/>
      <c r="O18" s="30">
        <f>E18+M18</f>
        <v>90593.955606376723</v>
      </c>
      <c r="P18" s="14"/>
    </row>
    <row r="19" spans="1:16" x14ac:dyDescent="0.2">
      <c r="A19" s="1">
        <f>A18+1</f>
        <v>2</v>
      </c>
      <c r="C19" s="2" t="s">
        <v>31</v>
      </c>
      <c r="D19" s="14"/>
      <c r="E19" s="38">
        <v>64383.250000000015</v>
      </c>
      <c r="F19" s="38"/>
      <c r="G19" s="78">
        <f>0</f>
        <v>0</v>
      </c>
      <c r="H19" s="38"/>
      <c r="I19" s="78">
        <f>0</f>
        <v>0</v>
      </c>
      <c r="J19" s="6"/>
      <c r="K19" s="78">
        <f>0</f>
        <v>0</v>
      </c>
      <c r="L19" s="6"/>
      <c r="M19" s="6">
        <f t="shared" ref="M19:M29" si="0">$K$38*G19/$G$38</f>
        <v>0</v>
      </c>
      <c r="N19" s="6"/>
      <c r="O19" s="30">
        <f t="shared" ref="O19:O29" si="1">E19+M19</f>
        <v>64383.250000000015</v>
      </c>
      <c r="P19" s="15"/>
    </row>
    <row r="20" spans="1:16" x14ac:dyDescent="0.2">
      <c r="A20" s="1">
        <f t="shared" ref="A20:A30" si="2">A19+1</f>
        <v>3</v>
      </c>
      <c r="C20" s="2" t="s">
        <v>32</v>
      </c>
      <c r="D20" s="14"/>
      <c r="E20" s="38">
        <v>7699.0644861178716</v>
      </c>
      <c r="F20" s="38"/>
      <c r="G20" s="78">
        <f>0</f>
        <v>0</v>
      </c>
      <c r="H20" s="38"/>
      <c r="I20" s="78">
        <f>0</f>
        <v>0</v>
      </c>
      <c r="J20" s="6"/>
      <c r="K20" s="78">
        <f>0</f>
        <v>0</v>
      </c>
      <c r="L20" s="6"/>
      <c r="M20" s="6">
        <f t="shared" si="0"/>
        <v>0</v>
      </c>
      <c r="N20" s="6"/>
      <c r="O20" s="30">
        <f t="shared" si="1"/>
        <v>7699.0644861178716</v>
      </c>
      <c r="P20" s="15"/>
    </row>
    <row r="21" spans="1:16" x14ac:dyDescent="0.2">
      <c r="A21" s="1">
        <f t="shared" si="2"/>
        <v>4</v>
      </c>
      <c r="C21" s="2" t="s">
        <v>33</v>
      </c>
      <c r="D21" s="14"/>
      <c r="E21" s="38">
        <v>1070.7471456764554</v>
      </c>
      <c r="F21" s="38"/>
      <c r="G21" s="78">
        <f>0</f>
        <v>0</v>
      </c>
      <c r="H21" s="38"/>
      <c r="I21" s="78">
        <f>0</f>
        <v>0</v>
      </c>
      <c r="J21" s="6"/>
      <c r="K21" s="78">
        <f>0</f>
        <v>0</v>
      </c>
      <c r="L21" s="6"/>
      <c r="M21" s="6">
        <f t="shared" si="0"/>
        <v>0</v>
      </c>
      <c r="N21" s="6"/>
      <c r="O21" s="30">
        <f t="shared" si="1"/>
        <v>1070.7471456764554</v>
      </c>
      <c r="P21" s="14"/>
    </row>
    <row r="22" spans="1:16" x14ac:dyDescent="0.2">
      <c r="A22" s="1">
        <f t="shared" si="2"/>
        <v>5</v>
      </c>
      <c r="C22" s="2" t="s">
        <v>34</v>
      </c>
      <c r="D22" s="14"/>
      <c r="E22" s="38">
        <f>0</f>
        <v>0</v>
      </c>
      <c r="F22" s="38"/>
      <c r="G22" s="38">
        <v>2775.3771514592572</v>
      </c>
      <c r="H22" s="38"/>
      <c r="I22" s="30">
        <v>2745.7403621943772</v>
      </c>
      <c r="J22" s="6"/>
      <c r="K22" s="6">
        <v>29.636789264880008</v>
      </c>
      <c r="L22" s="6"/>
      <c r="M22" s="6">
        <f t="shared" si="0"/>
        <v>125.73075442079353</v>
      </c>
      <c r="N22" s="6"/>
      <c r="O22" s="30">
        <f t="shared" si="1"/>
        <v>125.73075442079353</v>
      </c>
      <c r="P22" s="17"/>
    </row>
    <row r="23" spans="1:16" x14ac:dyDescent="0.2">
      <c r="A23" s="1">
        <f t="shared" si="2"/>
        <v>6</v>
      </c>
      <c r="C23" s="2" t="s">
        <v>35</v>
      </c>
      <c r="D23" s="14"/>
      <c r="E23" s="38">
        <v>14.238999999998555</v>
      </c>
      <c r="F23" s="83"/>
      <c r="G23" s="96">
        <f>0</f>
        <v>0</v>
      </c>
      <c r="H23" s="83"/>
      <c r="I23" s="96">
        <f>0</f>
        <v>0</v>
      </c>
      <c r="J23" s="28"/>
      <c r="K23" s="96">
        <f>0</f>
        <v>0</v>
      </c>
      <c r="L23" s="28"/>
      <c r="M23" s="6">
        <f t="shared" si="0"/>
        <v>0</v>
      </c>
      <c r="N23" s="28"/>
      <c r="O23" s="30">
        <f t="shared" si="1"/>
        <v>14.238999999998555</v>
      </c>
      <c r="P23" s="17"/>
    </row>
    <row r="24" spans="1:16" x14ac:dyDescent="0.2">
      <c r="A24" s="1">
        <f t="shared" si="2"/>
        <v>7</v>
      </c>
      <c r="C24" s="2" t="s">
        <v>36</v>
      </c>
      <c r="E24" s="38">
        <f>0</f>
        <v>0</v>
      </c>
      <c r="G24" s="3">
        <v>5706.2302121195271</v>
      </c>
      <c r="I24" s="30">
        <v>5674.8905766494991</v>
      </c>
      <c r="K24" s="6">
        <v>31.339635470028043</v>
      </c>
      <c r="M24" s="6">
        <f t="shared" si="0"/>
        <v>258.50491313992683</v>
      </c>
      <c r="O24" s="30">
        <f t="shared" si="1"/>
        <v>258.50491313992683</v>
      </c>
      <c r="P24" s="16"/>
    </row>
    <row r="25" spans="1:16" x14ac:dyDescent="0.2">
      <c r="A25" s="1">
        <f t="shared" si="2"/>
        <v>8</v>
      </c>
      <c r="C25" s="2" t="s">
        <v>37</v>
      </c>
      <c r="E25" s="38">
        <v>0</v>
      </c>
      <c r="F25" s="38"/>
      <c r="G25" s="96">
        <f>0</f>
        <v>0</v>
      </c>
      <c r="H25" s="38"/>
      <c r="I25" s="96">
        <f>0</f>
        <v>0</v>
      </c>
      <c r="J25" s="6"/>
      <c r="K25" s="96">
        <f>0</f>
        <v>0</v>
      </c>
      <c r="L25" s="6"/>
      <c r="M25" s="6">
        <f t="shared" si="0"/>
        <v>0</v>
      </c>
      <c r="N25" s="6"/>
      <c r="O25" s="30">
        <f t="shared" si="1"/>
        <v>0</v>
      </c>
      <c r="P25" s="17"/>
    </row>
    <row r="26" spans="1:16" x14ac:dyDescent="0.2">
      <c r="A26" s="1">
        <f t="shared" si="2"/>
        <v>9</v>
      </c>
      <c r="C26" s="2" t="s">
        <v>38</v>
      </c>
      <c r="E26" s="38">
        <f>0</f>
        <v>0</v>
      </c>
      <c r="F26" s="38"/>
      <c r="G26" s="38">
        <v>13918.471</v>
      </c>
      <c r="H26" s="38"/>
      <c r="I26" s="30">
        <v>13918.471</v>
      </c>
      <c r="J26" s="6"/>
      <c r="K26" s="6">
        <v>0</v>
      </c>
      <c r="L26" s="6"/>
      <c r="M26" s="6">
        <f t="shared" si="0"/>
        <v>630.53767603938797</v>
      </c>
      <c r="N26" s="6"/>
      <c r="O26" s="30">
        <f>E26+M26</f>
        <v>630.53767603938797</v>
      </c>
      <c r="P26" s="17"/>
    </row>
    <row r="27" spans="1:16" x14ac:dyDescent="0.2">
      <c r="A27" s="1">
        <f t="shared" si="2"/>
        <v>10</v>
      </c>
      <c r="C27" s="2" t="s">
        <v>39</v>
      </c>
      <c r="E27" s="38">
        <f>0</f>
        <v>0</v>
      </c>
      <c r="F27" s="38"/>
      <c r="G27" s="38">
        <v>4081.5504805193254</v>
      </c>
      <c r="H27" s="38"/>
      <c r="I27" s="30">
        <v>2942.850251899476</v>
      </c>
      <c r="J27" s="6"/>
      <c r="K27" s="6">
        <v>1138.7002286198494</v>
      </c>
      <c r="L27" s="6"/>
      <c r="M27" s="6">
        <f t="shared" si="0"/>
        <v>184.90330975464926</v>
      </c>
      <c r="N27" s="6"/>
      <c r="O27" s="30">
        <f t="shared" si="1"/>
        <v>184.90330975464926</v>
      </c>
      <c r="P27" s="17"/>
    </row>
    <row r="28" spans="1:16" x14ac:dyDescent="0.2">
      <c r="A28" s="1">
        <f t="shared" si="2"/>
        <v>11</v>
      </c>
      <c r="C28" s="2" t="s">
        <v>41</v>
      </c>
      <c r="E28" s="38">
        <v>8.0759609377615789</v>
      </c>
      <c r="F28" s="38"/>
      <c r="G28" s="96">
        <f>0</f>
        <v>0</v>
      </c>
      <c r="H28" s="38"/>
      <c r="I28" s="96">
        <f>0</f>
        <v>0</v>
      </c>
      <c r="J28" s="6"/>
      <c r="K28" s="96">
        <f>0</f>
        <v>0</v>
      </c>
      <c r="L28" s="6"/>
      <c r="M28" s="6">
        <f t="shared" si="0"/>
        <v>0</v>
      </c>
      <c r="N28" s="6"/>
      <c r="O28" s="30">
        <f t="shared" si="1"/>
        <v>8.0759609377615789</v>
      </c>
      <c r="P28" s="17"/>
    </row>
    <row r="29" spans="1:16" x14ac:dyDescent="0.2">
      <c r="A29" s="1">
        <f t="shared" si="2"/>
        <v>12</v>
      </c>
      <c r="C29" s="2" t="s">
        <v>42</v>
      </c>
      <c r="E29" s="38">
        <f>0</f>
        <v>0</v>
      </c>
      <c r="G29" s="96">
        <f>0</f>
        <v>0</v>
      </c>
      <c r="I29" s="96">
        <f>0</f>
        <v>0</v>
      </c>
      <c r="J29" s="30"/>
      <c r="K29" s="96">
        <f>0</f>
        <v>0</v>
      </c>
      <c r="L29" s="30"/>
      <c r="M29" s="6">
        <f t="shared" si="0"/>
        <v>0</v>
      </c>
      <c r="N29" s="30"/>
      <c r="O29" s="30">
        <f t="shared" si="1"/>
        <v>0</v>
      </c>
      <c r="P29" s="17"/>
    </row>
    <row r="30" spans="1:16" x14ac:dyDescent="0.2">
      <c r="A30" s="1">
        <f t="shared" si="2"/>
        <v>13</v>
      </c>
      <c r="C30" s="8" t="s">
        <v>43</v>
      </c>
      <c r="E30" s="31">
        <f>SUM(E18:E29)</f>
        <v>163769.33219910885</v>
      </c>
      <c r="F30" s="30"/>
      <c r="G30" s="31">
        <f>SUM(G18:G29)</f>
        <v>26481.628844098108</v>
      </c>
      <c r="H30" s="30"/>
      <c r="I30" s="31">
        <f>SUM(I18:I29)</f>
        <v>25281.952190743352</v>
      </c>
      <c r="J30" s="30"/>
      <c r="K30" s="31">
        <f>SUM(K18:K29)</f>
        <v>1199.6766533547575</v>
      </c>
      <c r="L30" s="30"/>
      <c r="M30" s="31">
        <f>SUM(M18:M29)</f>
        <v>1199.6766533547575</v>
      </c>
      <c r="N30" s="30"/>
      <c r="O30" s="31">
        <f>SUM(O18:O29)</f>
        <v>164969.00885246359</v>
      </c>
      <c r="P30" s="17"/>
    </row>
    <row r="31" spans="1:16" x14ac:dyDescent="0.2">
      <c r="E31" s="30"/>
      <c r="F31" s="30"/>
      <c r="G31" s="6"/>
      <c r="H31" s="30"/>
      <c r="I31" s="6"/>
      <c r="J31" s="6"/>
      <c r="K31" s="6"/>
      <c r="L31" s="6"/>
      <c r="M31" s="6"/>
      <c r="N31" s="6"/>
      <c r="O31" s="14"/>
      <c r="P31" s="17"/>
    </row>
    <row r="32" spans="1:16" x14ac:dyDescent="0.2">
      <c r="C32" s="12" t="s">
        <v>446</v>
      </c>
      <c r="E32" s="30"/>
      <c r="F32" s="30"/>
      <c r="G32" s="6"/>
      <c r="H32" s="30"/>
      <c r="I32" s="6"/>
      <c r="J32" s="6"/>
      <c r="K32" s="6"/>
      <c r="L32" s="6"/>
      <c r="M32" s="6"/>
      <c r="N32" s="6"/>
      <c r="O32" s="30"/>
      <c r="P32" s="17"/>
    </row>
    <row r="33" spans="1:16" x14ac:dyDescent="0.2">
      <c r="A33" s="1">
        <f>A30+1</f>
        <v>14</v>
      </c>
      <c r="C33" s="2" t="s">
        <v>45</v>
      </c>
      <c r="E33" s="38">
        <v>0</v>
      </c>
      <c r="F33" s="30"/>
      <c r="G33" s="38">
        <v>0</v>
      </c>
      <c r="H33" s="30"/>
      <c r="I33" s="38">
        <v>0</v>
      </c>
      <c r="J33" s="6"/>
      <c r="K33" s="38">
        <v>0</v>
      </c>
      <c r="L33" s="6"/>
      <c r="M33" s="6">
        <f t="shared" ref="M33:M35" si="3">$K$38*G33/$G$38</f>
        <v>0</v>
      </c>
      <c r="N33" s="6"/>
      <c r="O33" s="30">
        <f t="shared" ref="O33:O35" si="4">E33+M33</f>
        <v>0</v>
      </c>
      <c r="P33" s="17"/>
    </row>
    <row r="34" spans="1:16" x14ac:dyDescent="0.2">
      <c r="A34" s="1">
        <f>A33+1</f>
        <v>15</v>
      </c>
      <c r="C34" s="2" t="s">
        <v>46</v>
      </c>
      <c r="E34" s="38">
        <v>0</v>
      </c>
      <c r="F34" s="30"/>
      <c r="G34" s="38">
        <v>0</v>
      </c>
      <c r="H34" s="30"/>
      <c r="I34" s="38">
        <v>0</v>
      </c>
      <c r="J34" s="6"/>
      <c r="K34" s="38">
        <v>0</v>
      </c>
      <c r="L34" s="6"/>
      <c r="M34" s="6">
        <f t="shared" si="3"/>
        <v>0</v>
      </c>
      <c r="N34" s="6"/>
      <c r="O34" s="30">
        <f t="shared" si="4"/>
        <v>0</v>
      </c>
      <c r="P34" s="17"/>
    </row>
    <row r="35" spans="1:16" x14ac:dyDescent="0.2">
      <c r="A35" s="1">
        <f>A34+1</f>
        <v>16</v>
      </c>
      <c r="C35" s="2" t="s">
        <v>47</v>
      </c>
      <c r="E35" s="38">
        <v>0</v>
      </c>
      <c r="F35" s="38"/>
      <c r="G35" s="38">
        <v>0</v>
      </c>
      <c r="H35" s="38"/>
      <c r="I35" s="38">
        <v>0</v>
      </c>
      <c r="J35" s="6"/>
      <c r="K35" s="38">
        <v>0</v>
      </c>
      <c r="L35" s="6"/>
      <c r="M35" s="6">
        <f t="shared" si="3"/>
        <v>0</v>
      </c>
      <c r="N35" s="6"/>
      <c r="O35" s="30">
        <f t="shared" si="4"/>
        <v>0</v>
      </c>
      <c r="P35" s="17"/>
    </row>
    <row r="36" spans="1:16" x14ac:dyDescent="0.2">
      <c r="A36" s="1">
        <f>A35+1</f>
        <v>17</v>
      </c>
      <c r="C36" s="8" t="s">
        <v>48</v>
      </c>
      <c r="E36" s="31">
        <f>SUM(E33:E35)</f>
        <v>0</v>
      </c>
      <c r="F36" s="30"/>
      <c r="G36" s="31">
        <f>SUM(G33:G35)</f>
        <v>0</v>
      </c>
      <c r="H36" s="30"/>
      <c r="I36" s="31">
        <f>SUM(I33:I35)</f>
        <v>0</v>
      </c>
      <c r="J36" s="30"/>
      <c r="K36" s="31">
        <f>SUM(K33:K35)</f>
        <v>0</v>
      </c>
      <c r="L36" s="30"/>
      <c r="M36" s="31">
        <f>SUM(M33:M35)</f>
        <v>0</v>
      </c>
      <c r="N36" s="30"/>
      <c r="O36" s="31">
        <f>SUM(O33:O35)</f>
        <v>0</v>
      </c>
      <c r="P36" s="17"/>
    </row>
    <row r="37" spans="1:16" x14ac:dyDescent="0.2">
      <c r="C37" s="8"/>
      <c r="D37" s="8"/>
      <c r="E37" s="6"/>
      <c r="F37" s="15"/>
      <c r="G37" s="6"/>
      <c r="H37" s="6"/>
      <c r="I37" s="6"/>
      <c r="J37" s="6"/>
      <c r="K37" s="6"/>
      <c r="L37" s="6"/>
      <c r="M37" s="6"/>
      <c r="N37" s="6"/>
      <c r="O37" s="6"/>
      <c r="P37" s="17"/>
    </row>
    <row r="38" spans="1:16" ht="13.5" thickBot="1" x14ac:dyDescent="0.25">
      <c r="A38" s="1">
        <f>A36+1</f>
        <v>18</v>
      </c>
      <c r="C38" s="2" t="s">
        <v>78</v>
      </c>
      <c r="D38" s="1"/>
      <c r="E38" s="43">
        <f>E30+E36</f>
        <v>163769.33219910885</v>
      </c>
      <c r="F38" s="30"/>
      <c r="G38" s="43">
        <f>G30+G36</f>
        <v>26481.628844098108</v>
      </c>
      <c r="H38" s="30"/>
      <c r="I38" s="43">
        <f>I30+I36</f>
        <v>25281.952190743352</v>
      </c>
      <c r="J38" s="30"/>
      <c r="K38" s="43">
        <f>K30+K36</f>
        <v>1199.6766533547575</v>
      </c>
      <c r="L38" s="30"/>
      <c r="M38" s="43">
        <f>M30+M36</f>
        <v>1199.6766533547575</v>
      </c>
      <c r="N38" s="30"/>
      <c r="O38" s="43">
        <f>O30+O36</f>
        <v>164969.00885246359</v>
      </c>
      <c r="P38" s="17"/>
    </row>
    <row r="39" spans="1:16" ht="13.5" thickTop="1" x14ac:dyDescent="0.2">
      <c r="C39" s="4"/>
      <c r="D39" s="4"/>
      <c r="E39" s="4"/>
      <c r="F39" s="15"/>
      <c r="G39" s="34"/>
      <c r="H39" s="34"/>
      <c r="I39" s="34"/>
      <c r="J39" s="34"/>
      <c r="K39" s="34"/>
      <c r="L39" s="34"/>
      <c r="M39" s="34"/>
      <c r="N39" s="34"/>
      <c r="O39" s="14"/>
      <c r="P39" s="17"/>
    </row>
    <row r="40" spans="1:16" x14ac:dyDescent="0.2">
      <c r="C40" s="19"/>
      <c r="D40" s="19"/>
      <c r="E40" s="19"/>
      <c r="F40" s="17"/>
      <c r="G40" s="17"/>
      <c r="H40" s="16"/>
      <c r="I40" s="16"/>
      <c r="J40" s="16"/>
      <c r="K40" s="16"/>
      <c r="L40" s="16"/>
      <c r="M40" s="16"/>
      <c r="N40" s="16"/>
      <c r="O40" s="17"/>
      <c r="P40" s="17"/>
    </row>
    <row r="41" spans="1:16" x14ac:dyDescent="0.2">
      <c r="A41" s="12" t="s">
        <v>50</v>
      </c>
      <c r="B41" s="20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7"/>
    </row>
    <row r="42" spans="1:16" x14ac:dyDescent="0.2">
      <c r="A42" s="5" t="s">
        <v>51</v>
      </c>
      <c r="C42" s="99" t="s">
        <v>447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</row>
    <row r="43" spans="1:16" x14ac:dyDescent="0.2">
      <c r="A43" s="5" t="s">
        <v>53</v>
      </c>
      <c r="C43" s="99" t="s">
        <v>448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7"/>
    </row>
    <row r="44" spans="1:16" x14ac:dyDescent="0.2">
      <c r="A44" s="5"/>
      <c r="B44" s="50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</row>
    <row r="45" spans="1:16" x14ac:dyDescent="0.2">
      <c r="A45" s="5"/>
      <c r="B45" s="50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</row>
    <row r="46" spans="1:16" x14ac:dyDescent="0.2">
      <c r="A46" s="5"/>
      <c r="B46" s="50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7"/>
    </row>
    <row r="47" spans="1:16" x14ac:dyDescent="0.2">
      <c r="A47" s="5"/>
      <c r="B47" s="50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</row>
    <row r="48" spans="1:16" x14ac:dyDescent="0.2">
      <c r="A48" s="5"/>
      <c r="B48" s="50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</row>
    <row r="49" spans="1:16" x14ac:dyDescent="0.2">
      <c r="A49" s="5"/>
      <c r="B49" s="50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7"/>
    </row>
    <row r="50" spans="1:16" x14ac:dyDescent="0.2">
      <c r="F50" s="17"/>
      <c r="G50" s="17"/>
      <c r="H50" s="16"/>
      <c r="I50" s="16"/>
      <c r="J50" s="16"/>
      <c r="K50" s="16"/>
      <c r="L50" s="16"/>
      <c r="M50" s="16"/>
      <c r="N50" s="16"/>
      <c r="O50" s="17"/>
      <c r="P50" s="17"/>
    </row>
    <row r="51" spans="1:16" x14ac:dyDescent="0.2">
      <c r="F51" s="17"/>
      <c r="G51" s="17"/>
      <c r="H51" s="16"/>
      <c r="I51" s="16"/>
      <c r="J51" s="16"/>
      <c r="K51" s="16"/>
      <c r="L51" s="16"/>
      <c r="M51" s="16"/>
      <c r="N51" s="16"/>
      <c r="O51" s="17"/>
      <c r="P51" s="17"/>
    </row>
    <row r="52" spans="1:16" x14ac:dyDescent="0.2">
      <c r="F52" s="17"/>
      <c r="G52" s="17"/>
      <c r="H52" s="16"/>
      <c r="I52" s="16"/>
      <c r="J52" s="16"/>
      <c r="K52" s="16"/>
      <c r="L52" s="16"/>
      <c r="M52" s="16"/>
      <c r="N52" s="16"/>
      <c r="O52" s="17"/>
      <c r="P52" s="17"/>
    </row>
    <row r="53" spans="1:16" x14ac:dyDescent="0.2">
      <c r="F53" s="17"/>
      <c r="G53" s="17"/>
      <c r="H53" s="16"/>
      <c r="I53" s="16"/>
      <c r="J53" s="16"/>
      <c r="K53" s="16"/>
      <c r="L53" s="16"/>
      <c r="M53" s="16"/>
      <c r="N53" s="16"/>
      <c r="O53" s="17"/>
      <c r="P53" s="17"/>
    </row>
    <row r="54" spans="1:16" x14ac:dyDescent="0.2">
      <c r="F54" s="17"/>
      <c r="G54" s="17"/>
      <c r="H54" s="16"/>
      <c r="I54" s="16"/>
      <c r="J54" s="16"/>
      <c r="K54" s="16"/>
      <c r="L54" s="16"/>
      <c r="M54" s="16"/>
      <c r="N54" s="16"/>
      <c r="O54" s="17"/>
      <c r="P54" s="17"/>
    </row>
    <row r="55" spans="1:16" x14ac:dyDescent="0.2">
      <c r="C55" s="19"/>
      <c r="D55" s="19"/>
      <c r="E55" s="19"/>
      <c r="F55" s="17"/>
      <c r="G55" s="17"/>
      <c r="H55" s="16"/>
      <c r="I55" s="16"/>
      <c r="J55" s="16"/>
      <c r="K55" s="16"/>
      <c r="L55" s="16"/>
      <c r="M55" s="16"/>
      <c r="N55" s="16"/>
      <c r="O55" s="17"/>
      <c r="P55" s="17"/>
    </row>
    <row r="56" spans="1:16" x14ac:dyDescent="0.2">
      <c r="C56" s="19"/>
      <c r="D56" s="19"/>
      <c r="E56" s="19"/>
      <c r="F56" s="17"/>
      <c r="G56" s="17"/>
      <c r="H56" s="16"/>
      <c r="I56" s="16"/>
      <c r="J56" s="16"/>
      <c r="K56" s="16"/>
      <c r="L56" s="16"/>
      <c r="M56" s="16"/>
      <c r="N56" s="16"/>
      <c r="O56" s="17"/>
      <c r="P56" s="17"/>
    </row>
    <row r="57" spans="1:16" x14ac:dyDescent="0.2">
      <c r="C57" s="19"/>
      <c r="D57" s="19"/>
      <c r="E57" s="19"/>
      <c r="F57" s="17"/>
      <c r="G57" s="17"/>
      <c r="H57" s="16"/>
      <c r="I57" s="16"/>
      <c r="J57" s="16"/>
      <c r="K57" s="16"/>
      <c r="L57" s="16"/>
      <c r="M57" s="16"/>
      <c r="N57" s="16"/>
      <c r="O57" s="17"/>
      <c r="P57" s="17"/>
    </row>
    <row r="58" spans="1:16" x14ac:dyDescent="0.2">
      <c r="C58" s="19"/>
      <c r="D58" s="19"/>
      <c r="E58" s="19"/>
      <c r="F58" s="17"/>
      <c r="G58" s="17"/>
      <c r="H58" s="16"/>
      <c r="I58" s="16"/>
      <c r="J58" s="16"/>
      <c r="K58" s="16"/>
      <c r="L58" s="16"/>
      <c r="M58" s="16"/>
      <c r="N58" s="16"/>
      <c r="O58" s="17"/>
      <c r="P58" s="17"/>
    </row>
    <row r="59" spans="1:16" x14ac:dyDescent="0.2">
      <c r="C59" s="21"/>
      <c r="D59" s="21"/>
      <c r="E59" s="21"/>
      <c r="F59" s="17"/>
      <c r="G59" s="17"/>
      <c r="H59" s="16"/>
      <c r="I59" s="16"/>
      <c r="J59" s="16"/>
      <c r="K59" s="16"/>
      <c r="L59" s="16"/>
      <c r="M59" s="16"/>
      <c r="N59" s="16"/>
      <c r="O59" s="17"/>
      <c r="P59" s="17"/>
    </row>
    <row r="60" spans="1:16" x14ac:dyDescent="0.2">
      <c r="C60" s="19"/>
      <c r="D60" s="19"/>
      <c r="E60" s="19"/>
      <c r="F60" s="17"/>
      <c r="G60" s="17"/>
      <c r="H60" s="16"/>
      <c r="I60" s="16"/>
      <c r="J60" s="16"/>
      <c r="K60" s="16"/>
      <c r="L60" s="16"/>
      <c r="M60" s="16"/>
      <c r="N60" s="16"/>
      <c r="O60" s="17"/>
      <c r="P60" s="17"/>
    </row>
    <row r="61" spans="1:16" x14ac:dyDescent="0.2">
      <c r="C61" s="19"/>
      <c r="D61" s="19"/>
      <c r="E61" s="19"/>
      <c r="F61" s="17"/>
      <c r="G61" s="17"/>
      <c r="H61" s="16"/>
      <c r="I61" s="16"/>
      <c r="J61" s="16"/>
      <c r="K61" s="16"/>
      <c r="L61" s="16"/>
      <c r="M61" s="16"/>
      <c r="N61" s="16"/>
      <c r="O61" s="17"/>
      <c r="P61" s="17"/>
    </row>
    <row r="62" spans="1:16" x14ac:dyDescent="0.2">
      <c r="C62" s="19"/>
      <c r="D62" s="19"/>
      <c r="E62" s="19"/>
      <c r="F62" s="17"/>
      <c r="G62" s="17"/>
      <c r="H62" s="16"/>
      <c r="I62" s="16"/>
      <c r="J62" s="16"/>
      <c r="K62" s="16"/>
      <c r="L62" s="16"/>
      <c r="M62" s="16"/>
      <c r="N62" s="16"/>
      <c r="O62" s="17"/>
      <c r="P62" s="17"/>
    </row>
    <row r="63" spans="1:16" x14ac:dyDescent="0.2">
      <c r="C63" s="19"/>
      <c r="D63" s="19"/>
      <c r="E63" s="19"/>
      <c r="F63" s="17"/>
      <c r="G63" s="17"/>
      <c r="H63" s="16"/>
      <c r="I63" s="16"/>
      <c r="J63" s="16"/>
      <c r="K63" s="16"/>
      <c r="L63" s="16"/>
      <c r="M63" s="16"/>
      <c r="N63" s="16"/>
      <c r="O63" s="17"/>
      <c r="P63" s="17"/>
    </row>
    <row r="64" spans="1:16" x14ac:dyDescent="0.2">
      <c r="C64" s="19"/>
      <c r="D64" s="19"/>
      <c r="E64" s="19"/>
      <c r="F64" s="17"/>
      <c r="G64" s="17"/>
      <c r="H64" s="16"/>
      <c r="I64" s="16"/>
      <c r="J64" s="16"/>
      <c r="K64" s="16"/>
      <c r="L64" s="16"/>
      <c r="M64" s="16"/>
      <c r="N64" s="16"/>
      <c r="O64" s="17"/>
      <c r="P64" s="17"/>
    </row>
    <row r="65" spans="3:16" x14ac:dyDescent="0.2">
      <c r="C65" s="19"/>
      <c r="D65" s="19"/>
      <c r="E65" s="19"/>
      <c r="F65" s="17"/>
      <c r="G65" s="17"/>
      <c r="H65" s="16"/>
      <c r="I65" s="16"/>
      <c r="J65" s="16"/>
      <c r="K65" s="16"/>
      <c r="L65" s="16"/>
      <c r="M65" s="16"/>
      <c r="N65" s="16"/>
      <c r="O65" s="17"/>
      <c r="P65" s="17"/>
    </row>
    <row r="66" spans="3:16" x14ac:dyDescent="0.2">
      <c r="C66" s="19"/>
      <c r="D66" s="19"/>
      <c r="E66" s="19"/>
      <c r="F66" s="17"/>
      <c r="G66" s="17"/>
      <c r="H66" s="16"/>
      <c r="I66" s="16"/>
      <c r="J66" s="16"/>
      <c r="K66" s="16"/>
      <c r="L66" s="16"/>
      <c r="M66" s="16"/>
      <c r="N66" s="16"/>
      <c r="O66" s="17"/>
      <c r="P66" s="17"/>
    </row>
    <row r="67" spans="3:16" x14ac:dyDescent="0.2">
      <c r="C67" s="19"/>
      <c r="D67" s="19"/>
      <c r="E67" s="19"/>
      <c r="F67" s="17"/>
      <c r="G67" s="17"/>
      <c r="H67" s="16"/>
      <c r="I67" s="16"/>
      <c r="J67" s="16"/>
      <c r="K67" s="16"/>
      <c r="L67" s="16"/>
      <c r="M67" s="16"/>
      <c r="N67" s="16"/>
      <c r="O67" s="17"/>
      <c r="P67" s="17"/>
    </row>
    <row r="68" spans="3:16" x14ac:dyDescent="0.2">
      <c r="C68" s="21"/>
      <c r="D68" s="21"/>
      <c r="E68" s="21"/>
      <c r="F68" s="17"/>
      <c r="G68" s="17"/>
      <c r="H68" s="16"/>
      <c r="I68" s="16"/>
      <c r="J68" s="16"/>
      <c r="K68" s="16"/>
      <c r="L68" s="16"/>
      <c r="M68" s="16"/>
      <c r="N68" s="16"/>
      <c r="O68" s="17"/>
      <c r="P68" s="17"/>
    </row>
    <row r="69" spans="3:16" x14ac:dyDescent="0.2">
      <c r="C69" s="21"/>
      <c r="D69" s="21"/>
      <c r="E69" s="21"/>
      <c r="F69" s="17"/>
      <c r="G69" s="17"/>
      <c r="H69" s="16"/>
      <c r="I69" s="16"/>
      <c r="J69" s="16"/>
      <c r="K69" s="16"/>
      <c r="L69" s="16"/>
      <c r="M69" s="16"/>
      <c r="N69" s="16"/>
      <c r="O69" s="17"/>
      <c r="P69" s="17"/>
    </row>
    <row r="70" spans="3:16" x14ac:dyDescent="0.2">
      <c r="C70" s="19"/>
      <c r="D70" s="19"/>
      <c r="E70" s="19"/>
      <c r="F70" s="17"/>
      <c r="G70" s="17"/>
      <c r="H70" s="16"/>
      <c r="I70" s="16"/>
      <c r="J70" s="16"/>
      <c r="K70" s="16"/>
      <c r="L70" s="16"/>
      <c r="M70" s="16"/>
      <c r="N70" s="16"/>
      <c r="O70" s="17"/>
      <c r="P70" s="17"/>
    </row>
    <row r="71" spans="3:16" x14ac:dyDescent="0.2">
      <c r="C71" s="21"/>
      <c r="D71" s="21"/>
      <c r="E71" s="21"/>
      <c r="F71" s="17"/>
      <c r="G71" s="17"/>
      <c r="H71" s="16"/>
      <c r="I71" s="16"/>
      <c r="J71" s="16"/>
      <c r="K71" s="16"/>
      <c r="L71" s="16"/>
      <c r="M71" s="16"/>
      <c r="N71" s="16"/>
      <c r="O71" s="17"/>
      <c r="P71" s="17"/>
    </row>
    <row r="72" spans="3:16" x14ac:dyDescent="0.2">
      <c r="C72" s="19"/>
      <c r="D72" s="19"/>
      <c r="E72" s="19"/>
      <c r="F72" s="17"/>
      <c r="G72" s="17"/>
      <c r="H72" s="16"/>
      <c r="I72" s="16"/>
      <c r="J72" s="16"/>
      <c r="K72" s="16"/>
      <c r="L72" s="16"/>
      <c r="M72" s="16"/>
      <c r="N72" s="16"/>
      <c r="O72" s="17"/>
      <c r="P72" s="17"/>
    </row>
    <row r="73" spans="3:16" x14ac:dyDescent="0.2">
      <c r="C73" s="19"/>
      <c r="D73" s="19"/>
      <c r="E73" s="19"/>
      <c r="F73" s="17"/>
      <c r="G73" s="17"/>
      <c r="H73" s="16"/>
      <c r="I73" s="16"/>
      <c r="J73" s="16"/>
      <c r="K73" s="16"/>
      <c r="L73" s="16"/>
      <c r="M73" s="16"/>
      <c r="N73" s="16"/>
      <c r="O73" s="17"/>
      <c r="P73" s="17"/>
    </row>
    <row r="74" spans="3:16" x14ac:dyDescent="0.2">
      <c r="C74" s="19"/>
      <c r="D74" s="19"/>
      <c r="E74" s="19"/>
      <c r="F74" s="17"/>
      <c r="G74" s="17"/>
      <c r="H74" s="16"/>
      <c r="I74" s="16"/>
      <c r="J74" s="16"/>
      <c r="K74" s="16"/>
      <c r="L74" s="16"/>
      <c r="M74" s="16"/>
      <c r="N74" s="16"/>
      <c r="O74" s="17"/>
      <c r="P74" s="17"/>
    </row>
    <row r="75" spans="3:16" x14ac:dyDescent="0.2">
      <c r="C75" s="19"/>
      <c r="D75" s="19"/>
      <c r="E75" s="19"/>
      <c r="F75" s="17"/>
      <c r="G75" s="17"/>
      <c r="H75" s="16"/>
      <c r="I75" s="16"/>
      <c r="J75" s="16"/>
      <c r="K75" s="16"/>
      <c r="L75" s="16"/>
      <c r="M75" s="16"/>
      <c r="N75" s="16"/>
      <c r="O75" s="17"/>
      <c r="P75" s="17"/>
    </row>
    <row r="76" spans="3:16" x14ac:dyDescent="0.2">
      <c r="C76" s="19"/>
      <c r="D76" s="19"/>
      <c r="E76" s="19"/>
      <c r="F76" s="17"/>
      <c r="G76" s="17"/>
      <c r="H76" s="16"/>
      <c r="I76" s="16"/>
      <c r="J76" s="16"/>
      <c r="K76" s="16"/>
      <c r="L76" s="16"/>
      <c r="M76" s="16"/>
      <c r="N76" s="16"/>
      <c r="O76" s="17"/>
      <c r="P76" s="17"/>
    </row>
    <row r="77" spans="3:16" x14ac:dyDescent="0.2">
      <c r="C77" s="19"/>
      <c r="D77" s="19"/>
      <c r="E77" s="19"/>
      <c r="F77" s="17"/>
      <c r="G77" s="17"/>
      <c r="H77" s="16"/>
      <c r="I77" s="16"/>
      <c r="J77" s="16"/>
      <c r="K77" s="16"/>
      <c r="L77" s="16"/>
      <c r="M77" s="16"/>
      <c r="N77" s="16"/>
      <c r="O77" s="17"/>
      <c r="P77" s="17"/>
    </row>
    <row r="78" spans="3:16" x14ac:dyDescent="0.2">
      <c r="C78" s="19"/>
      <c r="D78" s="19"/>
      <c r="E78" s="19"/>
      <c r="F78" s="17"/>
      <c r="G78" s="17"/>
      <c r="H78" s="16"/>
      <c r="I78" s="16"/>
      <c r="J78" s="16"/>
      <c r="K78" s="16"/>
      <c r="L78" s="16"/>
      <c r="M78" s="16"/>
      <c r="N78" s="16"/>
      <c r="O78" s="17"/>
      <c r="P78" s="17"/>
    </row>
    <row r="79" spans="3:16" x14ac:dyDescent="0.2">
      <c r="C79" s="19"/>
      <c r="D79" s="19"/>
      <c r="E79" s="19"/>
      <c r="F79" s="17"/>
      <c r="G79" s="17"/>
      <c r="H79" s="16"/>
      <c r="I79" s="16"/>
      <c r="J79" s="16"/>
      <c r="K79" s="16"/>
      <c r="L79" s="16"/>
      <c r="M79" s="16"/>
      <c r="N79" s="16"/>
      <c r="O79" s="17"/>
      <c r="P79" s="17"/>
    </row>
    <row r="80" spans="3:16" x14ac:dyDescent="0.2">
      <c r="C80" s="19"/>
      <c r="D80" s="19"/>
      <c r="E80" s="19"/>
      <c r="F80" s="17"/>
      <c r="G80" s="17"/>
      <c r="H80" s="16"/>
      <c r="I80" s="16"/>
      <c r="J80" s="16"/>
      <c r="K80" s="16"/>
      <c r="L80" s="16"/>
      <c r="M80" s="16"/>
      <c r="N80" s="16"/>
      <c r="O80" s="17"/>
      <c r="P80" s="17"/>
    </row>
    <row r="81" spans="2:16" x14ac:dyDescent="0.2">
      <c r="C81" s="19"/>
      <c r="D81" s="19"/>
      <c r="E81" s="19"/>
      <c r="F81" s="17"/>
      <c r="G81" s="17"/>
      <c r="H81" s="16"/>
      <c r="I81" s="16"/>
      <c r="J81" s="16"/>
      <c r="K81" s="16"/>
      <c r="L81" s="16"/>
      <c r="M81" s="16"/>
      <c r="N81" s="16"/>
      <c r="O81" s="17"/>
      <c r="P81" s="17"/>
    </row>
    <row r="82" spans="2:16" x14ac:dyDescent="0.2">
      <c r="C82" s="19"/>
      <c r="D82" s="19"/>
      <c r="E82" s="19"/>
      <c r="F82" s="17"/>
      <c r="G82" s="17"/>
      <c r="H82" s="16"/>
      <c r="I82" s="16"/>
      <c r="J82" s="16"/>
      <c r="K82" s="16"/>
      <c r="L82" s="16"/>
      <c r="M82" s="16"/>
      <c r="N82" s="16"/>
      <c r="O82" s="17"/>
      <c r="P82" s="17"/>
    </row>
    <row r="83" spans="2:16" x14ac:dyDescent="0.2">
      <c r="C83" s="19"/>
      <c r="D83" s="19"/>
      <c r="E83" s="19"/>
      <c r="F83" s="17"/>
      <c r="G83" s="17"/>
      <c r="H83" s="16"/>
      <c r="I83" s="16"/>
      <c r="J83" s="16"/>
      <c r="K83" s="16"/>
      <c r="L83" s="16"/>
      <c r="M83" s="16"/>
      <c r="N83" s="16"/>
      <c r="O83" s="17"/>
      <c r="P83" s="17"/>
    </row>
    <row r="84" spans="2:16" x14ac:dyDescent="0.2">
      <c r="C84" s="22"/>
      <c r="D84" s="22"/>
      <c r="E84" s="22"/>
      <c r="F84" s="17"/>
      <c r="G84" s="17"/>
      <c r="H84" s="16"/>
      <c r="I84" s="16"/>
      <c r="J84" s="16"/>
      <c r="K84" s="16"/>
      <c r="L84" s="16"/>
      <c r="M84" s="16"/>
      <c r="N84" s="16"/>
      <c r="O84" s="17"/>
      <c r="P84" s="17"/>
    </row>
    <row r="85" spans="2:16" x14ac:dyDescent="0.2">
      <c r="C85" s="22"/>
      <c r="D85" s="22"/>
      <c r="E85" s="22"/>
      <c r="F85" s="17"/>
      <c r="G85" s="17"/>
      <c r="H85" s="16"/>
      <c r="I85" s="16"/>
      <c r="J85" s="16"/>
      <c r="K85" s="16"/>
      <c r="L85" s="16"/>
      <c r="M85" s="16"/>
      <c r="N85" s="16"/>
      <c r="O85" s="17"/>
      <c r="P85" s="17"/>
    </row>
    <row r="86" spans="2:16" x14ac:dyDescent="0.2">
      <c r="C86" s="22"/>
      <c r="D86" s="22"/>
      <c r="E86" s="22"/>
      <c r="F86" s="17"/>
      <c r="G86" s="17"/>
      <c r="H86" s="16"/>
      <c r="I86" s="16"/>
      <c r="J86" s="16"/>
      <c r="K86" s="16"/>
      <c r="L86" s="16"/>
      <c r="M86" s="16"/>
      <c r="N86" s="16"/>
      <c r="O86" s="17"/>
      <c r="P86" s="17"/>
    </row>
    <row r="87" spans="2:16" x14ac:dyDescent="0.2">
      <c r="C87" s="22"/>
      <c r="D87" s="22"/>
      <c r="E87" s="22"/>
      <c r="F87" s="17"/>
      <c r="G87" s="17"/>
      <c r="H87" s="16"/>
      <c r="I87" s="16"/>
      <c r="J87" s="16"/>
      <c r="K87" s="16"/>
      <c r="L87" s="16"/>
      <c r="M87" s="16"/>
      <c r="N87" s="16"/>
      <c r="O87" s="17"/>
      <c r="P87" s="17"/>
    </row>
    <row r="88" spans="2:16" x14ac:dyDescent="0.2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2:16" x14ac:dyDescent="0.2">
      <c r="C89" s="23"/>
      <c r="D89" s="23"/>
      <c r="E89" s="23"/>
      <c r="F89" s="23"/>
      <c r="G89" s="23"/>
      <c r="H89" s="24"/>
      <c r="I89" s="24"/>
      <c r="J89" s="24"/>
      <c r="K89" s="24"/>
      <c r="L89" s="24"/>
      <c r="M89" s="24"/>
      <c r="N89" s="24"/>
      <c r="O89" s="23"/>
      <c r="P89" s="23"/>
    </row>
    <row r="90" spans="2:16" x14ac:dyDescent="0.2">
      <c r="O90" s="26"/>
      <c r="P90" s="26"/>
    </row>
    <row r="91" spans="2:16" x14ac:dyDescent="0.2">
      <c r="O91" s="17"/>
      <c r="P91" s="17"/>
    </row>
    <row r="92" spans="2:16" x14ac:dyDescent="0.2">
      <c r="B92" s="3"/>
      <c r="O92" s="17"/>
      <c r="P92" s="17"/>
    </row>
    <row r="93" spans="2:16" x14ac:dyDescent="0.2">
      <c r="O93" s="17"/>
      <c r="P93" s="17"/>
    </row>
    <row r="94" spans="2:16" x14ac:dyDescent="0.2">
      <c r="O94" s="17"/>
      <c r="P94" s="17"/>
    </row>
    <row r="95" spans="2:16" x14ac:dyDescent="0.2">
      <c r="O95" s="3"/>
      <c r="P95" s="17"/>
    </row>
    <row r="96" spans="2:16" x14ac:dyDescent="0.2">
      <c r="O96" s="17"/>
      <c r="P96" s="17"/>
    </row>
    <row r="97" spans="7:16" x14ac:dyDescent="0.2">
      <c r="O97" s="17"/>
      <c r="P97" s="17"/>
    </row>
    <row r="98" spans="7:16" x14ac:dyDescent="0.2">
      <c r="O98" s="17"/>
      <c r="P98" s="17"/>
    </row>
    <row r="99" spans="7:16" x14ac:dyDescent="0.2">
      <c r="O99" s="17"/>
      <c r="P99" s="17"/>
    </row>
    <row r="100" spans="7:16" x14ac:dyDescent="0.2">
      <c r="O100" s="17"/>
      <c r="P100" s="17"/>
    </row>
    <row r="101" spans="7:16" x14ac:dyDescent="0.2">
      <c r="O101" s="17"/>
      <c r="P101" s="17"/>
    </row>
    <row r="102" spans="7:16" x14ac:dyDescent="0.2">
      <c r="O102" s="17"/>
      <c r="P102" s="17"/>
    </row>
    <row r="107" spans="7:16" x14ac:dyDescent="0.2">
      <c r="G107" s="27"/>
      <c r="H107" s="27"/>
      <c r="I107" s="27"/>
      <c r="J107" s="27"/>
      <c r="K107" s="27"/>
      <c r="L107" s="27"/>
      <c r="M107" s="27"/>
      <c r="N107" s="27"/>
    </row>
  </sheetData>
  <mergeCells count="1">
    <mergeCell ref="A6:O6"/>
  </mergeCells>
  <printOptions horizontalCentered="1"/>
  <pageMargins left="0.7" right="0.7" top="0.75" bottom="0.75" header="0.3" footer="0.3"/>
  <pageSetup scale="65" firstPageNumber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2A6E-8128-4AA9-AB30-4F8A7D59F64C}">
  <sheetPr>
    <pageSetUpPr fitToPage="1"/>
  </sheetPr>
  <dimension ref="A1:J34"/>
  <sheetViews>
    <sheetView topLeftCell="A12" zoomScaleNormal="100" zoomScaleSheetLayoutView="100" workbookViewId="0">
      <selection activeCell="N38" sqref="N38"/>
    </sheetView>
  </sheetViews>
  <sheetFormatPr defaultColWidth="9.140625" defaultRowHeight="12.75" x14ac:dyDescent="0.2"/>
  <cols>
    <col min="1" max="1" width="4.85546875" style="2" customWidth="1"/>
    <col min="2" max="2" width="1.7109375" style="2" customWidth="1"/>
    <col min="3" max="3" width="24" style="2" bestFit="1" customWidth="1"/>
    <col min="4" max="4" width="1.7109375" style="2" customWidth="1"/>
    <col min="5" max="5" width="15.140625" style="2" customWidth="1"/>
    <col min="6" max="6" width="1.7109375" style="2" customWidth="1"/>
    <col min="7" max="7" width="15.140625" style="2" customWidth="1"/>
    <col min="8" max="8" width="1.7109375" style="2" customWidth="1"/>
    <col min="9" max="9" width="15.140625" style="2" customWidth="1"/>
    <col min="10" max="10" width="2.140625" style="2" customWidth="1"/>
    <col min="11" max="11" width="9.140625" style="2"/>
    <col min="12" max="12" width="11" style="2" bestFit="1" customWidth="1"/>
    <col min="13" max="16384" width="9.140625" style="2"/>
  </cols>
  <sheetData>
    <row r="1" spans="1:10" x14ac:dyDescent="0.2">
      <c r="I1" s="11"/>
    </row>
    <row r="2" spans="1:10" x14ac:dyDescent="0.2">
      <c r="I2" s="11"/>
    </row>
    <row r="3" spans="1:10" x14ac:dyDescent="0.2">
      <c r="I3" s="11"/>
    </row>
    <row r="4" spans="1:10" x14ac:dyDescent="0.2">
      <c r="I4" s="11"/>
    </row>
    <row r="5" spans="1:10" x14ac:dyDescent="0.2">
      <c r="I5" s="11"/>
    </row>
    <row r="6" spans="1:10" x14ac:dyDescent="0.2">
      <c r="A6" s="120" t="s">
        <v>449</v>
      </c>
      <c r="B6" s="120"/>
      <c r="C6" s="120"/>
      <c r="D6" s="120"/>
      <c r="E6" s="120"/>
      <c r="F6" s="120"/>
      <c r="G6" s="120"/>
      <c r="H6" s="120"/>
      <c r="I6" s="120"/>
    </row>
    <row r="7" spans="1:10" x14ac:dyDescent="0.2">
      <c r="A7" s="37"/>
      <c r="B7" s="37"/>
      <c r="C7" s="37"/>
      <c r="D7" s="37"/>
      <c r="E7" s="37"/>
      <c r="G7" s="37"/>
      <c r="H7" s="37"/>
      <c r="I7" s="37"/>
    </row>
    <row r="8" spans="1:10" x14ac:dyDescent="0.2">
      <c r="G8" s="1"/>
      <c r="I8" s="1"/>
    </row>
    <row r="9" spans="1:10" x14ac:dyDescent="0.2">
      <c r="G9" s="1" t="s">
        <v>450</v>
      </c>
      <c r="I9" s="1" t="s">
        <v>451</v>
      </c>
    </row>
    <row r="10" spans="1:10" x14ac:dyDescent="0.2">
      <c r="A10" s="126" t="s">
        <v>452</v>
      </c>
      <c r="B10" s="1"/>
      <c r="C10" s="1"/>
      <c r="E10" s="1" t="s">
        <v>453</v>
      </c>
      <c r="G10" s="1" t="s">
        <v>454</v>
      </c>
      <c r="H10" s="1"/>
      <c r="I10" s="1" t="s">
        <v>454</v>
      </c>
    </row>
    <row r="11" spans="1:10" x14ac:dyDescent="0.2">
      <c r="A11" s="127"/>
      <c r="B11" s="100"/>
      <c r="C11" s="101" t="s">
        <v>19</v>
      </c>
      <c r="E11" s="9" t="s">
        <v>455</v>
      </c>
      <c r="G11" s="9" t="s">
        <v>456</v>
      </c>
      <c r="H11" s="1"/>
      <c r="I11" s="9" t="s">
        <v>457</v>
      </c>
    </row>
    <row r="12" spans="1:10" x14ac:dyDescent="0.2">
      <c r="A12" s="37"/>
      <c r="B12" s="37"/>
      <c r="C12" s="37"/>
      <c r="E12" s="1" t="s">
        <v>23</v>
      </c>
      <c r="G12" s="5" t="s">
        <v>24</v>
      </c>
      <c r="H12" s="1"/>
      <c r="I12" s="5" t="s">
        <v>25</v>
      </c>
    </row>
    <row r="13" spans="1:10" x14ac:dyDescent="0.2">
      <c r="A13" s="37"/>
      <c r="B13" s="37"/>
      <c r="C13" s="37"/>
    </row>
    <row r="14" spans="1:10" x14ac:dyDescent="0.2">
      <c r="A14" s="1">
        <v>1</v>
      </c>
      <c r="C14" s="2" t="s">
        <v>30</v>
      </c>
      <c r="E14" s="40">
        <v>3834054.9398201043</v>
      </c>
      <c r="G14" s="40">
        <v>291.27784012221309</v>
      </c>
      <c r="I14" s="40">
        <f>E14*G14</f>
        <v>1116775241.7807016</v>
      </c>
    </row>
    <row r="15" spans="1:10" x14ac:dyDescent="0.2">
      <c r="A15" s="1">
        <f>A14+1</f>
        <v>2</v>
      </c>
      <c r="C15" s="2" t="s">
        <v>31</v>
      </c>
      <c r="E15" s="102">
        <v>87359.31017989543</v>
      </c>
      <c r="G15" s="40">
        <v>2955.560739977765</v>
      </c>
      <c r="H15" s="102"/>
      <c r="I15" s="40">
        <f t="shared" ref="I15:I27" si="0">E15*G15</f>
        <v>258195747.43923885</v>
      </c>
      <c r="J15" s="32"/>
    </row>
    <row r="16" spans="1:10" x14ac:dyDescent="0.2">
      <c r="A16" s="1">
        <f t="shared" ref="A16:A27" si="1">A15+1</f>
        <v>3</v>
      </c>
      <c r="C16" s="2" t="s">
        <v>32</v>
      </c>
      <c r="E16" s="102">
        <v>767</v>
      </c>
      <c r="G16" s="40">
        <v>18347.997594954326</v>
      </c>
      <c r="H16" s="102"/>
      <c r="I16" s="40">
        <f t="shared" si="0"/>
        <v>14072914.155329969</v>
      </c>
      <c r="J16" s="32"/>
    </row>
    <row r="17" spans="1:10" x14ac:dyDescent="0.2">
      <c r="A17" s="1">
        <f t="shared" si="1"/>
        <v>4</v>
      </c>
      <c r="C17" s="2" t="s">
        <v>33</v>
      </c>
      <c r="E17" s="102">
        <v>80</v>
      </c>
      <c r="G17" s="40">
        <v>59635.379657634025</v>
      </c>
      <c r="H17" s="102"/>
      <c r="I17" s="40">
        <f t="shared" si="0"/>
        <v>4770830.3726107217</v>
      </c>
      <c r="J17" s="32"/>
    </row>
    <row r="18" spans="1:10" x14ac:dyDescent="0.2">
      <c r="A18" s="1">
        <f t="shared" si="1"/>
        <v>5</v>
      </c>
      <c r="C18" s="2" t="s">
        <v>34</v>
      </c>
      <c r="E18" s="102">
        <v>0</v>
      </c>
      <c r="G18" s="40">
        <v>0</v>
      </c>
      <c r="H18" s="102"/>
      <c r="I18" s="40">
        <f t="shared" si="0"/>
        <v>0</v>
      </c>
      <c r="J18" s="32"/>
    </row>
    <row r="19" spans="1:10" x14ac:dyDescent="0.2">
      <c r="A19" s="1">
        <f t="shared" si="1"/>
        <v>6</v>
      </c>
      <c r="C19" s="2" t="s">
        <v>35</v>
      </c>
      <c r="E19" s="102">
        <v>45</v>
      </c>
      <c r="G19" s="40">
        <v>34189.499566419741</v>
      </c>
      <c r="H19" s="102"/>
      <c r="I19" s="40">
        <f t="shared" si="0"/>
        <v>1538527.4804888885</v>
      </c>
      <c r="J19" s="32"/>
    </row>
    <row r="20" spans="1:10" x14ac:dyDescent="0.2">
      <c r="A20" s="1">
        <f t="shared" si="1"/>
        <v>7</v>
      </c>
      <c r="C20" s="2" t="s">
        <v>36</v>
      </c>
      <c r="E20" s="102">
        <v>4</v>
      </c>
      <c r="G20" s="40">
        <v>13362.2417</v>
      </c>
      <c r="H20" s="102"/>
      <c r="I20" s="40">
        <f t="shared" si="0"/>
        <v>53448.966800000002</v>
      </c>
      <c r="J20" s="32"/>
    </row>
    <row r="21" spans="1:10" x14ac:dyDescent="0.2">
      <c r="A21" s="1">
        <f t="shared" si="1"/>
        <v>8</v>
      </c>
      <c r="C21" s="2" t="s">
        <v>37</v>
      </c>
      <c r="E21" s="102">
        <v>14</v>
      </c>
      <c r="G21" s="40">
        <v>66629.403215262515</v>
      </c>
      <c r="H21" s="102"/>
      <c r="I21" s="40">
        <f t="shared" si="0"/>
        <v>932811.64501367521</v>
      </c>
      <c r="J21" s="32"/>
    </row>
    <row r="22" spans="1:10" x14ac:dyDescent="0.2">
      <c r="A22" s="1">
        <f t="shared" si="1"/>
        <v>9</v>
      </c>
      <c r="C22" s="2" t="s">
        <v>38</v>
      </c>
      <c r="E22" s="102">
        <v>0</v>
      </c>
      <c r="G22" s="40">
        <v>0</v>
      </c>
      <c r="H22" s="102"/>
      <c r="I22" s="40">
        <f t="shared" si="0"/>
        <v>0</v>
      </c>
      <c r="J22" s="32"/>
    </row>
    <row r="23" spans="1:10" x14ac:dyDescent="0.2">
      <c r="A23" s="1">
        <f t="shared" si="1"/>
        <v>10</v>
      </c>
      <c r="C23" s="2" t="s">
        <v>39</v>
      </c>
      <c r="E23" s="102">
        <v>50</v>
      </c>
      <c r="G23" s="40">
        <v>32839.25446491412</v>
      </c>
      <c r="H23" s="102"/>
      <c r="I23" s="40">
        <f t="shared" si="0"/>
        <v>1641962.7232457059</v>
      </c>
      <c r="J23" s="32"/>
    </row>
    <row r="24" spans="1:10" x14ac:dyDescent="0.2">
      <c r="A24" s="1">
        <f t="shared" si="1"/>
        <v>11</v>
      </c>
      <c r="C24" s="2" t="s">
        <v>41</v>
      </c>
      <c r="E24" s="102">
        <v>41</v>
      </c>
      <c r="G24" s="40">
        <v>33229.333155684755</v>
      </c>
      <c r="H24" s="102"/>
      <c r="I24" s="40">
        <f t="shared" si="0"/>
        <v>1362402.6593830748</v>
      </c>
      <c r="J24" s="32"/>
    </row>
    <row r="25" spans="1:10" x14ac:dyDescent="0.2">
      <c r="A25" s="1">
        <f t="shared" si="1"/>
        <v>12</v>
      </c>
      <c r="C25" s="2" t="s">
        <v>42</v>
      </c>
      <c r="E25" s="102">
        <v>0</v>
      </c>
      <c r="G25" s="40">
        <v>0</v>
      </c>
      <c r="H25" s="102"/>
      <c r="I25" s="40">
        <f t="shared" si="0"/>
        <v>0</v>
      </c>
      <c r="J25" s="32"/>
    </row>
    <row r="26" spans="1:10" x14ac:dyDescent="0.2">
      <c r="A26" s="1">
        <f t="shared" si="1"/>
        <v>13</v>
      </c>
      <c r="C26" s="2" t="s">
        <v>46</v>
      </c>
      <c r="E26" s="102">
        <v>4</v>
      </c>
      <c r="G26" s="40">
        <v>27026.355</v>
      </c>
      <c r="H26" s="30"/>
      <c r="I26" s="40">
        <f t="shared" si="0"/>
        <v>108105.42</v>
      </c>
    </row>
    <row r="27" spans="1:10" x14ac:dyDescent="0.2">
      <c r="A27" s="1">
        <f t="shared" si="1"/>
        <v>14</v>
      </c>
      <c r="C27" s="2" t="s">
        <v>47</v>
      </c>
      <c r="E27" s="102">
        <v>2</v>
      </c>
      <c r="G27" s="40">
        <v>52408.833333333336</v>
      </c>
      <c r="I27" s="40">
        <f t="shared" si="0"/>
        <v>104817.66666666667</v>
      </c>
    </row>
    <row r="28" spans="1:10" ht="13.5" thickBot="1" x14ac:dyDescent="0.25">
      <c r="A28" s="1">
        <f>A27+1</f>
        <v>15</v>
      </c>
      <c r="C28" s="2" t="s">
        <v>78</v>
      </c>
      <c r="E28" s="103">
        <f>SUM(E14:E27)</f>
        <v>3922421.2499999995</v>
      </c>
      <c r="G28" s="102"/>
      <c r="H28" s="102"/>
      <c r="I28" s="103">
        <f>SUM(I14:I27)</f>
        <v>1399556810.309479</v>
      </c>
    </row>
    <row r="29" spans="1:10" ht="13.5" thickTop="1" x14ac:dyDescent="0.2">
      <c r="A29" s="1"/>
      <c r="B29" s="1"/>
      <c r="C29" s="82"/>
      <c r="E29" s="102"/>
      <c r="G29" s="102"/>
      <c r="H29" s="102"/>
      <c r="I29" s="102"/>
    </row>
    <row r="31" spans="1:10" x14ac:dyDescent="0.2">
      <c r="A31" s="12" t="s">
        <v>151</v>
      </c>
    </row>
    <row r="32" spans="1:10" x14ac:dyDescent="0.2">
      <c r="A32" s="5" t="s">
        <v>51</v>
      </c>
      <c r="C32" s="2" t="s">
        <v>458</v>
      </c>
    </row>
    <row r="33" spans="1:3" x14ac:dyDescent="0.2">
      <c r="C33" s="2" t="s">
        <v>459</v>
      </c>
    </row>
    <row r="34" spans="1:3" x14ac:dyDescent="0.2">
      <c r="A34" s="5"/>
    </row>
  </sheetData>
  <mergeCells count="2">
    <mergeCell ref="A6:I6"/>
    <mergeCell ref="A10:A11"/>
  </mergeCells>
  <printOptions horizontalCentered="1"/>
  <pageMargins left="0.7" right="0.7" top="0.75" bottom="0.75" header="0.3" footer="0.3"/>
  <pageSetup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5C39-553C-456F-908B-8DEE2799636F}">
  <sheetPr>
    <pageSetUpPr fitToPage="1"/>
  </sheetPr>
  <dimension ref="A1:P102"/>
  <sheetViews>
    <sheetView topLeftCell="A22" zoomScaleNormal="100" zoomScaleSheetLayoutView="100" workbookViewId="0">
      <selection activeCell="Q33" sqref="Q33"/>
    </sheetView>
  </sheetViews>
  <sheetFormatPr defaultColWidth="9.28515625" defaultRowHeight="12.75" x14ac:dyDescent="0.2"/>
  <cols>
    <col min="1" max="1" width="5.28515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5.28515625" style="2" customWidth="1"/>
    <col min="6" max="6" width="1.7109375" style="2" customWidth="1"/>
    <col min="7" max="7" width="15" style="2" bestFit="1" customWidth="1"/>
    <col min="8" max="8" width="1.7109375" style="2" customWidth="1"/>
    <col min="9" max="9" width="15" style="2" bestFit="1" customWidth="1"/>
    <col min="10" max="10" width="1.7109375" style="2" customWidth="1"/>
    <col min="11" max="11" width="19.5703125" style="2" customWidth="1"/>
    <col min="12" max="12" width="1.7109375" style="2" customWidth="1"/>
    <col min="13" max="13" width="16.5703125" style="2" customWidth="1"/>
    <col min="14" max="14" width="1.7109375" style="2" customWidth="1"/>
    <col min="15" max="15" width="18.28515625" style="2" customWidth="1"/>
    <col min="16" max="16" width="1.7109375" style="2" customWidth="1"/>
    <col min="17" max="16384" width="9.28515625" style="2"/>
  </cols>
  <sheetData>
    <row r="1" spans="1:16" x14ac:dyDescent="0.2">
      <c r="O1" s="11"/>
    </row>
    <row r="2" spans="1:16" x14ac:dyDescent="0.2">
      <c r="O2" s="11"/>
    </row>
    <row r="3" spans="1:16" x14ac:dyDescent="0.2">
      <c r="O3" s="11"/>
    </row>
    <row r="4" spans="1:16" x14ac:dyDescent="0.2">
      <c r="O4" s="11"/>
    </row>
    <row r="5" spans="1:16" x14ac:dyDescent="0.2">
      <c r="O5" s="11"/>
    </row>
    <row r="6" spans="1:16" x14ac:dyDescent="0.2">
      <c r="A6" s="120" t="s">
        <v>460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"/>
    </row>
    <row r="7" spans="1:16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2">
      <c r="C8" s="1"/>
      <c r="D8" s="1"/>
      <c r="E8" s="1"/>
      <c r="F8" s="1"/>
      <c r="N8" s="1"/>
    </row>
    <row r="9" spans="1:16" x14ac:dyDescent="0.2">
      <c r="C9" s="1"/>
      <c r="D9" s="1"/>
      <c r="E9" s="1"/>
      <c r="F9" s="1"/>
      <c r="K9" s="1" t="s">
        <v>1</v>
      </c>
      <c r="M9" s="1" t="s">
        <v>388</v>
      </c>
      <c r="O9" s="1" t="s">
        <v>388</v>
      </c>
    </row>
    <row r="10" spans="1:16" x14ac:dyDescent="0.2">
      <c r="C10" s="1"/>
      <c r="D10" s="1"/>
      <c r="E10" s="1" t="s">
        <v>389</v>
      </c>
      <c r="F10" s="1"/>
      <c r="H10" s="1"/>
      <c r="I10" s="1" t="s">
        <v>192</v>
      </c>
      <c r="J10" s="1"/>
      <c r="K10" s="1" t="s">
        <v>4</v>
      </c>
      <c r="L10" s="1"/>
      <c r="M10" s="1" t="s">
        <v>390</v>
      </c>
      <c r="N10" s="1"/>
      <c r="O10" s="1" t="s">
        <v>390</v>
      </c>
      <c r="P10" s="1"/>
    </row>
    <row r="11" spans="1:16" x14ac:dyDescent="0.2">
      <c r="C11" s="12"/>
      <c r="D11" s="12"/>
      <c r="E11" s="1" t="s">
        <v>192</v>
      </c>
      <c r="F11" s="1"/>
      <c r="G11" s="1" t="s">
        <v>3</v>
      </c>
      <c r="H11" s="12"/>
      <c r="I11" s="1" t="s">
        <v>388</v>
      </c>
      <c r="J11" s="12"/>
      <c r="K11" s="1" t="s">
        <v>391</v>
      </c>
      <c r="L11" s="12"/>
      <c r="M11" s="1" t="s">
        <v>158</v>
      </c>
      <c r="N11" s="1"/>
      <c r="O11" s="1" t="s">
        <v>392</v>
      </c>
      <c r="P11" s="1"/>
    </row>
    <row r="12" spans="1:16" x14ac:dyDescent="0.2">
      <c r="A12" s="1" t="s">
        <v>12</v>
      </c>
      <c r="C12" s="1"/>
      <c r="E12" s="1" t="s">
        <v>266</v>
      </c>
      <c r="F12" s="1"/>
      <c r="G12" s="1" t="s">
        <v>393</v>
      </c>
      <c r="H12" s="13"/>
      <c r="I12" s="1" t="s">
        <v>394</v>
      </c>
      <c r="J12" s="13"/>
      <c r="K12" s="1" t="s">
        <v>395</v>
      </c>
      <c r="L12" s="1"/>
      <c r="M12" s="1" t="s">
        <v>396</v>
      </c>
      <c r="N12" s="13"/>
      <c r="O12" s="1" t="s">
        <v>397</v>
      </c>
      <c r="P12" s="13"/>
    </row>
    <row r="13" spans="1:16" ht="14.25" x14ac:dyDescent="0.2">
      <c r="A13" s="9" t="s">
        <v>18</v>
      </c>
      <c r="C13" s="7" t="s">
        <v>19</v>
      </c>
      <c r="E13" s="9" t="s">
        <v>196</v>
      </c>
      <c r="F13" s="1"/>
      <c r="G13" s="9" t="s">
        <v>196</v>
      </c>
      <c r="H13" s="1"/>
      <c r="I13" s="9" t="s">
        <v>196</v>
      </c>
      <c r="J13" s="1"/>
      <c r="K13" s="9" t="s">
        <v>398</v>
      </c>
      <c r="L13" s="1"/>
      <c r="M13" s="9" t="s">
        <v>196</v>
      </c>
      <c r="N13" s="1"/>
      <c r="O13" s="9" t="s">
        <v>461</v>
      </c>
      <c r="P13" s="1"/>
    </row>
    <row r="14" spans="1:16" x14ac:dyDescent="0.2">
      <c r="E14" s="1" t="s">
        <v>23</v>
      </c>
      <c r="F14" s="1"/>
      <c r="G14" s="5" t="s">
        <v>400</v>
      </c>
      <c r="H14" s="1"/>
      <c r="I14" s="5" t="s">
        <v>364</v>
      </c>
      <c r="J14" s="1"/>
      <c r="K14" s="5" t="s">
        <v>92</v>
      </c>
      <c r="L14" s="1"/>
      <c r="M14" s="5" t="s">
        <v>401</v>
      </c>
      <c r="N14" s="5"/>
      <c r="O14" s="5" t="s">
        <v>402</v>
      </c>
      <c r="P14" s="5"/>
    </row>
    <row r="15" spans="1:16" x14ac:dyDescent="0.2">
      <c r="E15" s="1"/>
      <c r="F15" s="1"/>
      <c r="G15" s="5"/>
      <c r="H15" s="1"/>
      <c r="I15" s="5"/>
      <c r="J15" s="1"/>
      <c r="K15" s="5"/>
      <c r="L15" s="1"/>
      <c r="M15" s="5"/>
      <c r="N15" s="5"/>
      <c r="O15" s="5"/>
      <c r="P15" s="5"/>
    </row>
    <row r="16" spans="1:16" x14ac:dyDescent="0.2">
      <c r="C16" s="12" t="s">
        <v>29</v>
      </c>
      <c r="D16" s="14"/>
      <c r="E16" s="38"/>
      <c r="F16" s="38"/>
      <c r="G16" s="6"/>
      <c r="H16" s="6"/>
      <c r="I16" s="73"/>
      <c r="J16" s="6"/>
      <c r="K16" s="38"/>
      <c r="L16" s="6"/>
      <c r="M16" s="6"/>
      <c r="N16" s="6"/>
      <c r="O16" s="6"/>
      <c r="P16" s="6"/>
    </row>
    <row r="17" spans="1:16" x14ac:dyDescent="0.2">
      <c r="A17" s="1">
        <v>1</v>
      </c>
      <c r="C17" s="2" t="s">
        <v>30</v>
      </c>
      <c r="D17" s="14"/>
      <c r="E17" s="38">
        <v>90593.955606376723</v>
      </c>
      <c r="F17" s="38"/>
      <c r="G17" s="6">
        <v>24973.077450016222</v>
      </c>
      <c r="H17" s="6"/>
      <c r="I17" s="73">
        <f>E17-G17</f>
        <v>65620.878156360501</v>
      </c>
      <c r="J17" s="6"/>
      <c r="K17" s="38">
        <v>0</v>
      </c>
      <c r="L17" s="6"/>
      <c r="M17" s="6">
        <f>I17+K17</f>
        <v>65620.878156360501</v>
      </c>
      <c r="N17" s="6"/>
      <c r="O17" s="6">
        <v>2564.4639183505678</v>
      </c>
      <c r="P17" s="6"/>
    </row>
    <row r="18" spans="1:16" x14ac:dyDescent="0.2">
      <c r="A18" s="1">
        <f>A17+1</f>
        <v>2</v>
      </c>
      <c r="C18" s="2" t="s">
        <v>31</v>
      </c>
      <c r="D18" s="14"/>
      <c r="E18" s="38">
        <v>64352.917111762734</v>
      </c>
      <c r="F18" s="38"/>
      <c r="G18" s="6">
        <v>17943.109496697311</v>
      </c>
      <c r="H18" s="6"/>
      <c r="I18" s="73">
        <v>46409.807615065423</v>
      </c>
      <c r="J18" s="6"/>
      <c r="K18" s="38">
        <v>0</v>
      </c>
      <c r="L18" s="6"/>
      <c r="M18" s="6">
        <f t="shared" ref="M18:M28" si="0">I18+K18</f>
        <v>46409.807615065423</v>
      </c>
      <c r="N18" s="6"/>
      <c r="O18" s="6">
        <v>1813.6952815967568</v>
      </c>
      <c r="P18" s="6"/>
    </row>
    <row r="19" spans="1:16" x14ac:dyDescent="0.2">
      <c r="A19" s="1">
        <f t="shared" ref="A19:A29" si="1">A18+1</f>
        <v>3</v>
      </c>
      <c r="C19" s="2" t="s">
        <v>32</v>
      </c>
      <c r="D19" s="14"/>
      <c r="E19" s="38">
        <v>17542.842676412591</v>
      </c>
      <c r="F19" s="38"/>
      <c r="G19" s="6">
        <v>7990.4459362661073</v>
      </c>
      <c r="H19" s="6"/>
      <c r="I19" s="73">
        <v>9552.3967401464834</v>
      </c>
      <c r="J19" s="6"/>
      <c r="K19" s="38">
        <v>0</v>
      </c>
      <c r="L19" s="6"/>
      <c r="M19" s="6">
        <f t="shared" si="0"/>
        <v>9552.3967401464834</v>
      </c>
      <c r="N19" s="6"/>
      <c r="O19" s="6">
        <v>373.30766460492458</v>
      </c>
      <c r="P19" s="6"/>
    </row>
    <row r="20" spans="1:16" x14ac:dyDescent="0.2">
      <c r="A20" s="1">
        <f t="shared" si="1"/>
        <v>4</v>
      </c>
      <c r="C20" s="2" t="s">
        <v>33</v>
      </c>
      <c r="D20" s="14"/>
      <c r="E20" s="38">
        <v>0</v>
      </c>
      <c r="F20" s="38"/>
      <c r="G20" s="6">
        <v>0</v>
      </c>
      <c r="H20" s="6"/>
      <c r="I20" s="73">
        <v>0</v>
      </c>
      <c r="J20" s="6"/>
      <c r="K20" s="38">
        <v>5448.0742681818501</v>
      </c>
      <c r="L20" s="6"/>
      <c r="M20" s="6">
        <f t="shared" si="0"/>
        <v>5448.0742681818501</v>
      </c>
      <c r="N20" s="6"/>
      <c r="O20" s="6">
        <v>212.9107424005467</v>
      </c>
      <c r="P20" s="6"/>
    </row>
    <row r="21" spans="1:16" x14ac:dyDescent="0.2">
      <c r="A21" s="1">
        <f t="shared" si="1"/>
        <v>5</v>
      </c>
      <c r="C21" s="2" t="s">
        <v>34</v>
      </c>
      <c r="D21" s="14"/>
      <c r="E21" s="38">
        <v>0</v>
      </c>
      <c r="F21" s="38"/>
      <c r="G21" s="6">
        <v>0</v>
      </c>
      <c r="H21" s="6"/>
      <c r="I21" s="73">
        <v>0</v>
      </c>
      <c r="J21" s="6"/>
      <c r="K21" s="38">
        <v>0</v>
      </c>
      <c r="L21" s="6"/>
      <c r="M21" s="6">
        <f t="shared" si="0"/>
        <v>0</v>
      </c>
      <c r="N21" s="6"/>
      <c r="O21" s="6">
        <v>0</v>
      </c>
      <c r="P21" s="6"/>
    </row>
    <row r="22" spans="1:16" x14ac:dyDescent="0.2">
      <c r="A22" s="1">
        <f t="shared" si="1"/>
        <v>6</v>
      </c>
      <c r="C22" s="2" t="s">
        <v>35</v>
      </c>
      <c r="E22" s="38">
        <v>0</v>
      </c>
      <c r="F22" s="38"/>
      <c r="G22" s="6">
        <v>0</v>
      </c>
      <c r="H22" s="6"/>
      <c r="I22" s="73">
        <v>0</v>
      </c>
      <c r="J22" s="6"/>
      <c r="K22" s="38">
        <v>0</v>
      </c>
      <c r="L22" s="6"/>
      <c r="M22" s="6">
        <f t="shared" si="0"/>
        <v>0</v>
      </c>
      <c r="N22" s="6"/>
      <c r="O22" s="6">
        <v>0</v>
      </c>
      <c r="P22" s="6"/>
    </row>
    <row r="23" spans="1:16" x14ac:dyDescent="0.2">
      <c r="A23" s="1">
        <f t="shared" si="1"/>
        <v>7</v>
      </c>
      <c r="C23" s="2" t="s">
        <v>36</v>
      </c>
      <c r="E23" s="38">
        <v>0</v>
      </c>
      <c r="F23" s="38"/>
      <c r="G23" s="6">
        <v>0</v>
      </c>
      <c r="H23" s="6"/>
      <c r="I23" s="73">
        <v>0</v>
      </c>
      <c r="J23" s="6"/>
      <c r="K23" s="38">
        <v>0</v>
      </c>
      <c r="L23" s="30"/>
      <c r="M23" s="6">
        <f t="shared" si="0"/>
        <v>0</v>
      </c>
      <c r="N23" s="6"/>
      <c r="O23" s="6">
        <v>0</v>
      </c>
      <c r="P23" s="6"/>
    </row>
    <row r="24" spans="1:16" x14ac:dyDescent="0.2">
      <c r="A24" s="1">
        <f t="shared" si="1"/>
        <v>8</v>
      </c>
      <c r="C24" s="2" t="s">
        <v>37</v>
      </c>
      <c r="E24" s="38">
        <v>0</v>
      </c>
      <c r="F24" s="38"/>
      <c r="G24" s="6">
        <v>0</v>
      </c>
      <c r="H24" s="6"/>
      <c r="I24" s="73">
        <v>0</v>
      </c>
      <c r="J24" s="6"/>
      <c r="K24" s="38">
        <v>0</v>
      </c>
      <c r="L24" s="30"/>
      <c r="M24" s="6">
        <f t="shared" si="0"/>
        <v>0</v>
      </c>
      <c r="N24" s="6"/>
      <c r="O24" s="6">
        <v>0</v>
      </c>
      <c r="P24" s="6"/>
    </row>
    <row r="25" spans="1:16" x14ac:dyDescent="0.2">
      <c r="A25" s="1">
        <f t="shared" si="1"/>
        <v>9</v>
      </c>
      <c r="C25" s="2" t="s">
        <v>38</v>
      </c>
      <c r="E25" s="38">
        <v>0</v>
      </c>
      <c r="F25" s="38"/>
      <c r="G25" s="6">
        <v>0</v>
      </c>
      <c r="H25" s="6"/>
      <c r="I25" s="73">
        <v>0</v>
      </c>
      <c r="J25" s="6"/>
      <c r="K25" s="38">
        <v>0</v>
      </c>
      <c r="L25" s="30"/>
      <c r="M25" s="6">
        <f t="shared" si="0"/>
        <v>0</v>
      </c>
      <c r="N25" s="6"/>
      <c r="O25" s="6">
        <v>0</v>
      </c>
      <c r="P25" s="6"/>
    </row>
    <row r="26" spans="1:16" x14ac:dyDescent="0.2">
      <c r="A26" s="1">
        <f t="shared" si="1"/>
        <v>10</v>
      </c>
      <c r="C26" s="2" t="s">
        <v>39</v>
      </c>
      <c r="E26" s="38">
        <v>1.4</v>
      </c>
      <c r="F26" s="38"/>
      <c r="G26" s="6">
        <v>0.57332158469944261</v>
      </c>
      <c r="H26" s="6"/>
      <c r="I26" s="73">
        <v>0.8266784153005573</v>
      </c>
      <c r="J26" s="6"/>
      <c r="K26" s="38">
        <v>0</v>
      </c>
      <c r="L26" s="30"/>
      <c r="M26" s="6">
        <f t="shared" si="0"/>
        <v>0.8266784153005573</v>
      </c>
      <c r="N26" s="6"/>
      <c r="O26" s="6">
        <v>3.2306592469945779E-2</v>
      </c>
      <c r="P26" s="6"/>
    </row>
    <row r="27" spans="1:16" x14ac:dyDescent="0.2">
      <c r="A27" s="1">
        <f t="shared" si="1"/>
        <v>11</v>
      </c>
      <c r="C27" s="2" t="s">
        <v>41</v>
      </c>
      <c r="E27" s="104">
        <v>18.816608186740801</v>
      </c>
      <c r="G27" s="6">
        <v>149.78283065573768</v>
      </c>
      <c r="I27" s="73">
        <v>0</v>
      </c>
      <c r="K27" s="38">
        <v>0</v>
      </c>
      <c r="M27" s="6">
        <f t="shared" si="0"/>
        <v>0</v>
      </c>
      <c r="O27" s="6">
        <v>0</v>
      </c>
      <c r="P27" s="30"/>
    </row>
    <row r="28" spans="1:16" x14ac:dyDescent="0.2">
      <c r="A28" s="1">
        <f t="shared" si="1"/>
        <v>12</v>
      </c>
      <c r="C28" s="2" t="s">
        <v>42</v>
      </c>
      <c r="E28" s="30">
        <v>0</v>
      </c>
      <c r="F28" s="30"/>
      <c r="G28" s="6">
        <v>0</v>
      </c>
      <c r="H28" s="14"/>
      <c r="I28" s="73">
        <v>0</v>
      </c>
      <c r="J28" s="14"/>
      <c r="K28" s="38">
        <v>1116.0696008188334</v>
      </c>
      <c r="M28" s="6">
        <f t="shared" si="0"/>
        <v>1116.0696008188334</v>
      </c>
      <c r="O28" s="6">
        <v>43.616000000000007</v>
      </c>
    </row>
    <row r="29" spans="1:16" x14ac:dyDescent="0.2">
      <c r="A29" s="1">
        <f t="shared" si="1"/>
        <v>13</v>
      </c>
      <c r="C29" s="8" t="s">
        <v>43</v>
      </c>
      <c r="E29" s="31">
        <f>SUM(E17:E28)</f>
        <v>172509.93200273879</v>
      </c>
      <c r="F29" s="30"/>
      <c r="G29" s="31">
        <f>SUM(G17:G28)</f>
        <v>51056.989035220075</v>
      </c>
      <c r="H29" s="14"/>
      <c r="I29" s="31">
        <f>SUM(I17:I28)</f>
        <v>121583.90918998769</v>
      </c>
      <c r="J29" s="14"/>
      <c r="K29" s="31">
        <f>SUM(K17:K28)</f>
        <v>6564.1438690006835</v>
      </c>
      <c r="M29" s="31">
        <f>SUM(M17:M28)</f>
        <v>128148.05305898839</v>
      </c>
      <c r="N29" s="30"/>
      <c r="O29" s="31">
        <f>SUM(O17:O28)</f>
        <v>5008.025913545267</v>
      </c>
    </row>
    <row r="30" spans="1:16" x14ac:dyDescent="0.2">
      <c r="E30" s="38"/>
      <c r="F30" s="38"/>
      <c r="G30" s="6"/>
      <c r="H30" s="16"/>
      <c r="I30" s="73"/>
      <c r="J30" s="16"/>
      <c r="K30" s="38"/>
      <c r="M30" s="6"/>
      <c r="N30" s="6"/>
      <c r="O30" s="6"/>
      <c r="P30" s="6"/>
    </row>
    <row r="31" spans="1:16" x14ac:dyDescent="0.2">
      <c r="C31" s="12" t="s">
        <v>44</v>
      </c>
      <c r="E31" s="38"/>
      <c r="F31" s="38"/>
      <c r="G31" s="6"/>
      <c r="H31" s="16"/>
      <c r="I31" s="73"/>
      <c r="J31" s="16"/>
      <c r="K31" s="38"/>
      <c r="M31" s="6"/>
      <c r="N31" s="6"/>
      <c r="O31" s="6"/>
      <c r="P31" s="6"/>
    </row>
    <row r="32" spans="1:16" x14ac:dyDescent="0.2">
      <c r="A32" s="1">
        <f>A29+1</f>
        <v>14</v>
      </c>
      <c r="C32" s="2" t="s">
        <v>45</v>
      </c>
      <c r="E32" s="38">
        <v>0</v>
      </c>
      <c r="F32" s="38"/>
      <c r="G32" s="6">
        <v>0</v>
      </c>
      <c r="H32" s="16"/>
      <c r="I32" s="73">
        <f>E32-G32</f>
        <v>0</v>
      </c>
      <c r="J32" s="16"/>
      <c r="K32" s="38">
        <v>0</v>
      </c>
      <c r="L32" s="68"/>
      <c r="M32" s="6">
        <f>I32+K32</f>
        <v>0</v>
      </c>
      <c r="N32" s="6"/>
      <c r="O32" s="6">
        <v>0</v>
      </c>
      <c r="P32" s="6"/>
    </row>
    <row r="33" spans="1:16" x14ac:dyDescent="0.2">
      <c r="A33" s="1">
        <f>A32+1</f>
        <v>15</v>
      </c>
      <c r="C33" s="2" t="s">
        <v>46</v>
      </c>
      <c r="E33" s="38">
        <v>1746.8475905824182</v>
      </c>
      <c r="F33" s="38"/>
      <c r="G33" s="6">
        <v>762.09160054644815</v>
      </c>
      <c r="H33" s="16"/>
      <c r="I33" s="73">
        <f>E33-G33</f>
        <v>984.75599003597006</v>
      </c>
      <c r="J33" s="16"/>
      <c r="K33" s="38">
        <v>0</v>
      </c>
      <c r="M33" s="6">
        <f>I33+K33</f>
        <v>984.75599003597006</v>
      </c>
      <c r="N33" s="6"/>
      <c r="O33" s="6">
        <v>38.484264090605706</v>
      </c>
      <c r="P33" s="6"/>
    </row>
    <row r="34" spans="1:16" x14ac:dyDescent="0.2">
      <c r="A34" s="1">
        <f>A33+1</f>
        <v>16</v>
      </c>
      <c r="C34" s="2" t="s">
        <v>47</v>
      </c>
      <c r="D34" s="17"/>
      <c r="E34" s="38">
        <v>0</v>
      </c>
      <c r="F34" s="38"/>
      <c r="G34" s="6">
        <v>0</v>
      </c>
      <c r="H34" s="16"/>
      <c r="I34" s="73">
        <f>E34-G34</f>
        <v>0</v>
      </c>
      <c r="J34" s="16"/>
      <c r="K34" s="38">
        <v>1385.3377686796316</v>
      </c>
      <c r="L34" s="16"/>
      <c r="M34" s="6">
        <f>I34+K34</f>
        <v>1385.3377686796316</v>
      </c>
      <c r="N34" s="6"/>
      <c r="O34" s="6">
        <v>54.139000000000003</v>
      </c>
      <c r="P34" s="6"/>
    </row>
    <row r="35" spans="1:16" x14ac:dyDescent="0.2">
      <c r="A35" s="1">
        <f>A34+1</f>
        <v>17</v>
      </c>
      <c r="C35" s="8" t="s">
        <v>48</v>
      </c>
      <c r="D35" s="17"/>
      <c r="E35" s="18">
        <f>SUM(E32:E34)</f>
        <v>1746.8475905824182</v>
      </c>
      <c r="F35" s="6"/>
      <c r="G35" s="18">
        <f>SUM(G32:G34)</f>
        <v>762.09160054644815</v>
      </c>
      <c r="H35" s="16"/>
      <c r="I35" s="18">
        <f>SUM(I32:I34)</f>
        <v>984.75599003597006</v>
      </c>
      <c r="J35" s="16"/>
      <c r="K35" s="18">
        <f>SUM(K32:K34)</f>
        <v>1385.3377686796316</v>
      </c>
      <c r="L35" s="16"/>
      <c r="M35" s="18">
        <f>SUM(M32:M34)</f>
        <v>2370.0937587156018</v>
      </c>
      <c r="N35" s="6"/>
      <c r="O35" s="18">
        <f>SUM(O32:O34)</f>
        <v>92.623264090605716</v>
      </c>
      <c r="P35" s="6"/>
    </row>
    <row r="36" spans="1:16" x14ac:dyDescent="0.2">
      <c r="D36" s="17"/>
      <c r="E36" s="6"/>
      <c r="F36" s="6"/>
      <c r="G36" s="16"/>
      <c r="H36" s="16"/>
      <c r="I36" s="16"/>
      <c r="J36" s="16"/>
      <c r="K36" s="16"/>
      <c r="L36" s="16"/>
      <c r="M36" s="16"/>
      <c r="N36" s="14"/>
      <c r="O36" s="14"/>
      <c r="P36" s="14"/>
    </row>
    <row r="37" spans="1:16" ht="13.5" thickBot="1" x14ac:dyDescent="0.25">
      <c r="A37" s="1">
        <f>A35+1</f>
        <v>18</v>
      </c>
      <c r="C37" s="95" t="s">
        <v>49</v>
      </c>
      <c r="D37" s="17"/>
      <c r="E37" s="35">
        <f>E29+E35</f>
        <v>174256.7795933212</v>
      </c>
      <c r="F37" s="6"/>
      <c r="G37" s="35">
        <f>G29+G35</f>
        <v>51819.080635766521</v>
      </c>
      <c r="H37" s="16"/>
      <c r="I37" s="35">
        <f>I29+I35</f>
        <v>122568.66518002366</v>
      </c>
      <c r="J37" s="16"/>
      <c r="K37" s="35">
        <f>K29+K35</f>
        <v>7949.4816376803155</v>
      </c>
      <c r="L37" s="16"/>
      <c r="M37" s="35">
        <f>M29+M35</f>
        <v>130518.14681770399</v>
      </c>
      <c r="N37" s="6"/>
      <c r="O37" s="35">
        <f>O29+O35</f>
        <v>5100.6491776358725</v>
      </c>
      <c r="P37" s="6"/>
    </row>
    <row r="38" spans="1:16" ht="13.5" thickTop="1" x14ac:dyDescent="0.2">
      <c r="C38" s="49"/>
      <c r="D38" s="17"/>
      <c r="E38" s="38"/>
      <c r="F38" s="38"/>
      <c r="G38" s="6"/>
      <c r="H38" s="38"/>
      <c r="I38" s="73"/>
      <c r="J38" s="38"/>
      <c r="K38" s="38"/>
      <c r="L38" s="38"/>
      <c r="M38" s="6"/>
      <c r="N38" s="6"/>
      <c r="O38" s="6"/>
      <c r="P38" s="6"/>
    </row>
    <row r="39" spans="1:16" x14ac:dyDescent="0.2">
      <c r="C39" s="19"/>
      <c r="D39" s="17"/>
      <c r="E39" s="17"/>
      <c r="F39" s="16"/>
      <c r="G39" s="17"/>
      <c r="H39" s="16"/>
      <c r="I39" s="17"/>
      <c r="J39" s="16"/>
      <c r="K39" s="17"/>
      <c r="L39" s="16"/>
      <c r="M39" s="17"/>
      <c r="N39" s="15"/>
      <c r="O39" s="15"/>
      <c r="P39" s="15"/>
    </row>
    <row r="40" spans="1:16" x14ac:dyDescent="0.2">
      <c r="A40" s="12" t="s">
        <v>50</v>
      </c>
      <c r="B40" s="20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4"/>
      <c r="O40" s="14"/>
      <c r="P40" s="14"/>
    </row>
    <row r="41" spans="1:16" x14ac:dyDescent="0.2">
      <c r="A41" s="5" t="s">
        <v>51</v>
      </c>
      <c r="C41" s="2" t="s">
        <v>403</v>
      </c>
      <c r="E41" s="16"/>
      <c r="F41" s="16"/>
      <c r="G41" s="16"/>
      <c r="H41" s="16"/>
      <c r="I41" s="16"/>
      <c r="J41" s="16"/>
      <c r="K41" s="16"/>
      <c r="L41" s="16"/>
      <c r="M41" s="16"/>
      <c r="N41" s="14"/>
      <c r="O41" s="14"/>
      <c r="P41" s="14"/>
    </row>
    <row r="42" spans="1:16" x14ac:dyDescent="0.2">
      <c r="A42" s="5" t="s">
        <v>53</v>
      </c>
      <c r="C42" s="2" t="s">
        <v>404</v>
      </c>
      <c r="E42" s="16"/>
      <c r="F42" s="16"/>
      <c r="G42" s="16"/>
      <c r="H42" s="16"/>
      <c r="I42" s="16"/>
      <c r="J42" s="16"/>
      <c r="K42" s="16"/>
      <c r="L42" s="16"/>
      <c r="M42" s="16"/>
      <c r="N42" s="14"/>
      <c r="O42" s="14"/>
      <c r="P42" s="14"/>
    </row>
    <row r="43" spans="1:16" x14ac:dyDescent="0.2">
      <c r="A43" s="33" t="s">
        <v>55</v>
      </c>
      <c r="C43" s="2" t="s">
        <v>56</v>
      </c>
      <c r="E43" s="16"/>
      <c r="F43" s="16"/>
      <c r="G43" s="16"/>
      <c r="H43" s="16"/>
      <c r="I43" s="16"/>
      <c r="J43" s="16"/>
      <c r="K43" s="16"/>
      <c r="L43" s="16"/>
      <c r="M43" s="16"/>
      <c r="N43" s="14"/>
      <c r="O43" s="14"/>
      <c r="P43" s="14"/>
    </row>
    <row r="44" spans="1:16" x14ac:dyDescent="0.2">
      <c r="A44" s="33" t="s">
        <v>40</v>
      </c>
      <c r="C44" s="2" t="s">
        <v>405</v>
      </c>
      <c r="E44" s="16"/>
      <c r="F44" s="16"/>
      <c r="G44" s="16"/>
      <c r="H44" s="16"/>
      <c r="I44" s="16"/>
      <c r="J44" s="16"/>
      <c r="K44" s="16"/>
      <c r="L44" s="16"/>
      <c r="M44" s="16"/>
      <c r="N44" s="14"/>
      <c r="O44" s="14"/>
      <c r="P44" s="14"/>
    </row>
    <row r="45" spans="1:16" x14ac:dyDescent="0.2">
      <c r="A45" s="33" t="s">
        <v>58</v>
      </c>
      <c r="C45" s="42" t="s">
        <v>462</v>
      </c>
      <c r="E45" s="16"/>
      <c r="F45" s="16"/>
      <c r="G45" s="16"/>
      <c r="H45" s="16"/>
      <c r="I45" s="16"/>
      <c r="J45" s="16"/>
      <c r="K45" s="16"/>
      <c r="L45" s="16"/>
      <c r="M45" s="17"/>
      <c r="N45" s="15"/>
      <c r="O45" s="15"/>
      <c r="P45" s="15"/>
    </row>
    <row r="46" spans="1:16" x14ac:dyDescent="0.2">
      <c r="A46" s="10"/>
      <c r="B46" s="42"/>
      <c r="D46" s="17"/>
      <c r="E46" s="17"/>
      <c r="F46" s="16"/>
      <c r="G46" s="17"/>
      <c r="H46" s="16"/>
      <c r="I46" s="17"/>
      <c r="J46" s="16"/>
      <c r="K46" s="17"/>
      <c r="L46" s="16"/>
      <c r="M46" s="17"/>
      <c r="N46" s="15"/>
      <c r="O46" s="15"/>
      <c r="P46" s="15"/>
    </row>
    <row r="47" spans="1:16" x14ac:dyDescent="0.2">
      <c r="A47" s="10"/>
      <c r="D47" s="17"/>
      <c r="E47" s="17"/>
      <c r="F47" s="16"/>
      <c r="G47" s="17"/>
      <c r="H47" s="16"/>
      <c r="I47" s="17"/>
      <c r="J47" s="16"/>
      <c r="K47" s="17"/>
      <c r="L47" s="16"/>
      <c r="M47" s="17"/>
      <c r="N47" s="15"/>
      <c r="O47" s="15"/>
      <c r="P47" s="15"/>
    </row>
    <row r="48" spans="1:16" x14ac:dyDescent="0.2">
      <c r="A48" s="10"/>
      <c r="D48" s="17"/>
      <c r="E48" s="17"/>
      <c r="F48" s="16"/>
      <c r="G48" s="17"/>
      <c r="H48" s="16"/>
      <c r="I48" s="17"/>
      <c r="J48" s="16"/>
      <c r="K48" s="17"/>
      <c r="L48" s="16"/>
      <c r="M48" s="17"/>
      <c r="N48" s="15"/>
      <c r="O48" s="15"/>
      <c r="P48" s="15"/>
    </row>
    <row r="49" spans="1:16" x14ac:dyDescent="0.2">
      <c r="A49" s="10"/>
      <c r="D49" s="17"/>
      <c r="E49" s="17"/>
      <c r="F49" s="16"/>
      <c r="G49" s="17"/>
      <c r="H49" s="16"/>
      <c r="I49" s="17"/>
      <c r="J49" s="16"/>
      <c r="K49" s="17"/>
      <c r="L49" s="16"/>
      <c r="M49" s="17"/>
      <c r="N49" s="15"/>
      <c r="O49" s="15"/>
      <c r="P49" s="15"/>
    </row>
    <row r="50" spans="1:16" x14ac:dyDescent="0.2">
      <c r="A50" s="10"/>
      <c r="C50" s="19"/>
      <c r="D50" s="17"/>
      <c r="E50" s="17"/>
      <c r="F50" s="16"/>
      <c r="G50" s="17"/>
      <c r="H50" s="16"/>
      <c r="I50" s="17"/>
      <c r="J50" s="16"/>
      <c r="K50" s="17"/>
      <c r="L50" s="16"/>
      <c r="M50" s="17"/>
      <c r="N50" s="15"/>
      <c r="O50" s="15"/>
      <c r="P50" s="15"/>
    </row>
    <row r="51" spans="1:16" x14ac:dyDescent="0.2">
      <c r="A51" s="10"/>
      <c r="C51" s="19"/>
      <c r="D51" s="17"/>
      <c r="E51" s="17"/>
      <c r="F51" s="16"/>
      <c r="G51" s="17"/>
      <c r="H51" s="16"/>
      <c r="I51" s="17"/>
      <c r="J51" s="16"/>
      <c r="K51" s="17"/>
      <c r="L51" s="16"/>
      <c r="M51" s="17"/>
      <c r="N51" s="15"/>
      <c r="O51" s="15"/>
      <c r="P51" s="15"/>
    </row>
    <row r="52" spans="1:16" x14ac:dyDescent="0.2">
      <c r="A52" s="10"/>
      <c r="C52" s="19"/>
      <c r="D52" s="17"/>
      <c r="E52" s="17"/>
      <c r="F52" s="16"/>
      <c r="G52" s="17"/>
      <c r="H52" s="16"/>
      <c r="I52" s="17"/>
      <c r="J52" s="16"/>
      <c r="K52" s="17"/>
      <c r="L52" s="16"/>
      <c r="M52" s="17"/>
      <c r="N52" s="15"/>
      <c r="O52" s="15"/>
      <c r="P52" s="15"/>
    </row>
    <row r="53" spans="1:16" x14ac:dyDescent="0.2">
      <c r="C53" s="19"/>
      <c r="D53" s="17"/>
      <c r="E53" s="17"/>
      <c r="F53" s="16"/>
      <c r="G53" s="17"/>
      <c r="H53" s="16"/>
      <c r="I53" s="17"/>
      <c r="J53" s="16"/>
      <c r="K53" s="17"/>
      <c r="L53" s="16"/>
      <c r="M53" s="17"/>
      <c r="N53" s="15"/>
      <c r="O53" s="15"/>
      <c r="P53" s="15"/>
    </row>
    <row r="54" spans="1:16" x14ac:dyDescent="0.2">
      <c r="C54" s="21"/>
      <c r="D54" s="17"/>
      <c r="E54" s="17"/>
      <c r="F54" s="16"/>
      <c r="G54" s="17"/>
      <c r="H54" s="16"/>
      <c r="I54" s="17"/>
      <c r="J54" s="16"/>
      <c r="K54" s="17"/>
      <c r="L54" s="16"/>
      <c r="M54" s="17"/>
      <c r="N54" s="17"/>
      <c r="O54" s="17"/>
      <c r="P54" s="17"/>
    </row>
    <row r="55" spans="1:16" x14ac:dyDescent="0.2">
      <c r="C55" s="19"/>
      <c r="D55" s="17"/>
      <c r="E55" s="17"/>
      <c r="F55" s="16"/>
      <c r="G55" s="17"/>
      <c r="H55" s="16"/>
      <c r="I55" s="17"/>
      <c r="J55" s="16"/>
      <c r="K55" s="17"/>
      <c r="L55" s="16"/>
      <c r="M55" s="17"/>
      <c r="N55" s="17"/>
      <c r="O55" s="17"/>
      <c r="P55" s="17"/>
    </row>
    <row r="56" spans="1:16" x14ac:dyDescent="0.2">
      <c r="C56" s="19"/>
      <c r="D56" s="17"/>
      <c r="E56" s="17"/>
      <c r="F56" s="16"/>
      <c r="G56" s="17"/>
      <c r="H56" s="16"/>
      <c r="I56" s="17"/>
      <c r="J56" s="16"/>
      <c r="K56" s="17"/>
      <c r="L56" s="16"/>
      <c r="M56" s="17"/>
      <c r="N56" s="17"/>
      <c r="O56" s="17"/>
      <c r="P56" s="17"/>
    </row>
    <row r="57" spans="1:16" x14ac:dyDescent="0.2">
      <c r="C57" s="19"/>
      <c r="D57" s="17"/>
      <c r="E57" s="17"/>
      <c r="F57" s="16"/>
      <c r="G57" s="17"/>
      <c r="H57" s="16"/>
      <c r="I57" s="17"/>
      <c r="J57" s="16"/>
      <c r="K57" s="17"/>
      <c r="L57" s="16"/>
      <c r="M57" s="17"/>
      <c r="N57" s="17"/>
      <c r="O57" s="17"/>
      <c r="P57" s="17"/>
    </row>
    <row r="58" spans="1:16" x14ac:dyDescent="0.2">
      <c r="C58" s="19"/>
      <c r="D58" s="17"/>
      <c r="E58" s="17"/>
      <c r="F58" s="16"/>
      <c r="G58" s="17"/>
      <c r="H58" s="16"/>
      <c r="I58" s="17"/>
      <c r="J58" s="16"/>
      <c r="K58" s="17"/>
      <c r="L58" s="16"/>
      <c r="M58" s="17"/>
      <c r="N58" s="17"/>
      <c r="O58" s="17"/>
      <c r="P58" s="17"/>
    </row>
    <row r="59" spans="1:16" x14ac:dyDescent="0.2">
      <c r="C59" s="19"/>
      <c r="D59" s="17"/>
      <c r="E59" s="17"/>
      <c r="F59" s="16"/>
      <c r="G59" s="17"/>
      <c r="H59" s="16"/>
      <c r="I59" s="17"/>
      <c r="J59" s="16"/>
      <c r="K59" s="17"/>
      <c r="L59" s="16"/>
      <c r="M59" s="17"/>
      <c r="N59" s="17"/>
      <c r="O59" s="17"/>
      <c r="P59" s="17"/>
    </row>
    <row r="60" spans="1:16" x14ac:dyDescent="0.2">
      <c r="C60" s="19"/>
      <c r="D60" s="17"/>
      <c r="E60" s="17"/>
      <c r="F60" s="16"/>
      <c r="G60" s="17"/>
      <c r="H60" s="16"/>
      <c r="I60" s="17"/>
      <c r="J60" s="16"/>
      <c r="K60" s="17"/>
      <c r="L60" s="16"/>
      <c r="M60" s="17"/>
      <c r="N60" s="17"/>
      <c r="O60" s="17"/>
      <c r="P60" s="17"/>
    </row>
    <row r="61" spans="1:16" x14ac:dyDescent="0.2">
      <c r="C61" s="19"/>
      <c r="D61" s="17"/>
      <c r="E61" s="17"/>
      <c r="F61" s="16"/>
      <c r="G61" s="17"/>
      <c r="H61" s="16"/>
      <c r="I61" s="17"/>
      <c r="J61" s="16"/>
      <c r="K61" s="17"/>
      <c r="L61" s="16"/>
      <c r="M61" s="17"/>
      <c r="N61" s="17"/>
      <c r="O61" s="17"/>
      <c r="P61" s="17"/>
    </row>
    <row r="62" spans="1:16" x14ac:dyDescent="0.2">
      <c r="C62" s="19"/>
      <c r="D62" s="17"/>
      <c r="E62" s="17"/>
      <c r="F62" s="16"/>
      <c r="G62" s="17"/>
      <c r="H62" s="16"/>
      <c r="I62" s="17"/>
      <c r="J62" s="16"/>
      <c r="K62" s="17"/>
      <c r="L62" s="16"/>
      <c r="M62" s="17"/>
      <c r="N62" s="17"/>
      <c r="O62" s="17"/>
      <c r="P62" s="17"/>
    </row>
    <row r="63" spans="1:16" x14ac:dyDescent="0.2">
      <c r="C63" s="21"/>
      <c r="D63" s="17"/>
      <c r="E63" s="17"/>
      <c r="F63" s="16"/>
      <c r="G63" s="17"/>
      <c r="H63" s="16"/>
      <c r="I63" s="17"/>
      <c r="J63" s="16"/>
      <c r="K63" s="17"/>
      <c r="L63" s="16"/>
      <c r="M63" s="17"/>
      <c r="N63" s="17"/>
      <c r="O63" s="17"/>
      <c r="P63" s="17"/>
    </row>
    <row r="64" spans="1:16" x14ac:dyDescent="0.2">
      <c r="C64" s="21"/>
      <c r="D64" s="17"/>
      <c r="E64" s="17"/>
      <c r="F64" s="16"/>
      <c r="G64" s="17"/>
      <c r="H64" s="16"/>
      <c r="I64" s="17"/>
      <c r="J64" s="16"/>
      <c r="K64" s="17"/>
      <c r="L64" s="16"/>
      <c r="M64" s="17"/>
      <c r="N64" s="17"/>
      <c r="O64" s="17"/>
      <c r="P64" s="17"/>
    </row>
    <row r="65" spans="3:16" x14ac:dyDescent="0.2">
      <c r="C65" s="19"/>
      <c r="D65" s="17"/>
      <c r="E65" s="17"/>
      <c r="F65" s="16"/>
      <c r="G65" s="17"/>
      <c r="H65" s="16"/>
      <c r="I65" s="17"/>
      <c r="J65" s="16"/>
      <c r="K65" s="17"/>
      <c r="L65" s="16"/>
      <c r="M65" s="17"/>
      <c r="N65" s="17"/>
      <c r="O65" s="17"/>
      <c r="P65" s="17"/>
    </row>
    <row r="66" spans="3:16" x14ac:dyDescent="0.2">
      <c r="C66" s="21"/>
      <c r="D66" s="17"/>
      <c r="E66" s="17"/>
      <c r="F66" s="16"/>
      <c r="G66" s="17"/>
      <c r="H66" s="16"/>
      <c r="I66" s="17"/>
      <c r="J66" s="16"/>
      <c r="K66" s="17"/>
      <c r="L66" s="16"/>
      <c r="M66" s="17"/>
      <c r="N66" s="17"/>
      <c r="O66" s="17"/>
      <c r="P66" s="17"/>
    </row>
    <row r="67" spans="3:16" x14ac:dyDescent="0.2">
      <c r="C67" s="19"/>
      <c r="D67" s="17"/>
      <c r="E67" s="17"/>
      <c r="F67" s="16"/>
      <c r="G67" s="17"/>
      <c r="H67" s="16"/>
      <c r="I67" s="17"/>
      <c r="J67" s="16"/>
      <c r="K67" s="17"/>
      <c r="L67" s="16"/>
      <c r="M67" s="17"/>
      <c r="N67" s="17"/>
      <c r="O67" s="17"/>
      <c r="P67" s="17"/>
    </row>
    <row r="68" spans="3:16" x14ac:dyDescent="0.2">
      <c r="C68" s="19"/>
      <c r="D68" s="17"/>
      <c r="E68" s="17"/>
      <c r="F68" s="16"/>
      <c r="G68" s="17"/>
      <c r="H68" s="16"/>
      <c r="I68" s="17"/>
      <c r="J68" s="16"/>
      <c r="K68" s="17"/>
      <c r="L68" s="16"/>
      <c r="M68" s="17"/>
      <c r="N68" s="17"/>
      <c r="O68" s="17"/>
      <c r="P68" s="17"/>
    </row>
    <row r="69" spans="3:16" x14ac:dyDescent="0.2">
      <c r="C69" s="19"/>
      <c r="D69" s="17"/>
      <c r="E69" s="17"/>
      <c r="F69" s="16"/>
      <c r="G69" s="17"/>
      <c r="H69" s="16"/>
      <c r="I69" s="17"/>
      <c r="J69" s="16"/>
      <c r="K69" s="17"/>
      <c r="L69" s="16"/>
      <c r="M69" s="17"/>
      <c r="N69" s="17"/>
      <c r="O69" s="17"/>
      <c r="P69" s="17"/>
    </row>
    <row r="70" spans="3:16" x14ac:dyDescent="0.2">
      <c r="C70" s="19"/>
      <c r="D70" s="17"/>
      <c r="E70" s="17"/>
      <c r="F70" s="16"/>
      <c r="G70" s="17"/>
      <c r="H70" s="16"/>
      <c r="I70" s="17"/>
      <c r="J70" s="16"/>
      <c r="K70" s="17"/>
      <c r="L70" s="16"/>
      <c r="M70" s="17"/>
      <c r="N70" s="17"/>
      <c r="O70" s="17"/>
      <c r="P70" s="17"/>
    </row>
    <row r="71" spans="3:16" x14ac:dyDescent="0.2">
      <c r="C71" s="19"/>
      <c r="D71" s="17"/>
      <c r="E71" s="17"/>
      <c r="F71" s="16"/>
      <c r="G71" s="17"/>
      <c r="H71" s="16"/>
      <c r="I71" s="17"/>
      <c r="J71" s="16"/>
      <c r="K71" s="17"/>
      <c r="L71" s="16"/>
      <c r="M71" s="17"/>
      <c r="N71" s="17"/>
      <c r="O71" s="17"/>
      <c r="P71" s="17"/>
    </row>
    <row r="72" spans="3:16" x14ac:dyDescent="0.2">
      <c r="C72" s="19"/>
      <c r="D72" s="17"/>
      <c r="E72" s="17"/>
      <c r="F72" s="16"/>
      <c r="G72" s="17"/>
      <c r="H72" s="16"/>
      <c r="I72" s="17"/>
      <c r="J72" s="16"/>
      <c r="K72" s="17"/>
      <c r="L72" s="16"/>
      <c r="M72" s="17"/>
      <c r="N72" s="17"/>
      <c r="O72" s="17"/>
      <c r="P72" s="17"/>
    </row>
    <row r="73" spans="3:16" x14ac:dyDescent="0.2">
      <c r="C73" s="19"/>
      <c r="D73" s="17"/>
      <c r="E73" s="17"/>
      <c r="F73" s="16"/>
      <c r="G73" s="17"/>
      <c r="H73" s="16"/>
      <c r="I73" s="17"/>
      <c r="J73" s="16"/>
      <c r="K73" s="17"/>
      <c r="L73" s="16"/>
      <c r="M73" s="17"/>
      <c r="N73" s="17"/>
      <c r="O73" s="17"/>
      <c r="P73" s="17"/>
    </row>
    <row r="74" spans="3:16" x14ac:dyDescent="0.2">
      <c r="C74" s="19"/>
      <c r="D74" s="17"/>
      <c r="E74" s="17"/>
      <c r="F74" s="16"/>
      <c r="G74" s="17"/>
      <c r="H74" s="16"/>
      <c r="I74" s="17"/>
      <c r="J74" s="16"/>
      <c r="K74" s="17"/>
      <c r="L74" s="16"/>
      <c r="M74" s="17"/>
      <c r="N74" s="17"/>
      <c r="O74" s="17"/>
      <c r="P74" s="17"/>
    </row>
    <row r="75" spans="3:16" x14ac:dyDescent="0.2">
      <c r="C75" s="19"/>
      <c r="D75" s="17"/>
      <c r="E75" s="17"/>
      <c r="F75" s="16"/>
      <c r="G75" s="17"/>
      <c r="H75" s="16"/>
      <c r="I75" s="17"/>
      <c r="J75" s="16"/>
      <c r="K75" s="17"/>
      <c r="L75" s="16"/>
      <c r="M75" s="17"/>
      <c r="N75" s="17"/>
      <c r="O75" s="17"/>
      <c r="P75" s="17"/>
    </row>
    <row r="76" spans="3:16" x14ac:dyDescent="0.2">
      <c r="C76" s="19"/>
      <c r="D76" s="17"/>
      <c r="E76" s="17"/>
      <c r="F76" s="16"/>
      <c r="G76" s="17"/>
      <c r="H76" s="16"/>
      <c r="I76" s="17"/>
      <c r="J76" s="16"/>
      <c r="K76" s="17"/>
      <c r="L76" s="16"/>
      <c r="M76" s="17"/>
      <c r="N76" s="17"/>
      <c r="O76" s="17"/>
      <c r="P76" s="17"/>
    </row>
    <row r="77" spans="3:16" x14ac:dyDescent="0.2">
      <c r="C77" s="19"/>
      <c r="D77" s="17"/>
      <c r="E77" s="17"/>
      <c r="F77" s="16"/>
      <c r="G77" s="17"/>
      <c r="H77" s="16"/>
      <c r="I77" s="17"/>
      <c r="J77" s="16"/>
      <c r="K77" s="17"/>
      <c r="L77" s="16"/>
      <c r="M77" s="17"/>
      <c r="N77" s="17"/>
      <c r="O77" s="17"/>
      <c r="P77" s="17"/>
    </row>
    <row r="78" spans="3:16" x14ac:dyDescent="0.2">
      <c r="C78" s="19"/>
      <c r="D78" s="17"/>
      <c r="E78" s="17"/>
      <c r="F78" s="16"/>
      <c r="G78" s="17"/>
      <c r="H78" s="16"/>
      <c r="I78" s="17"/>
      <c r="J78" s="16"/>
      <c r="K78" s="17"/>
      <c r="L78" s="16"/>
      <c r="M78" s="17"/>
      <c r="N78" s="17"/>
      <c r="O78" s="17"/>
      <c r="P78" s="17"/>
    </row>
    <row r="79" spans="3:16" x14ac:dyDescent="0.2">
      <c r="C79" s="22"/>
      <c r="D79" s="17"/>
      <c r="E79" s="17"/>
      <c r="F79" s="16"/>
      <c r="G79" s="17"/>
      <c r="H79" s="16"/>
      <c r="I79" s="17"/>
      <c r="J79" s="16"/>
      <c r="K79" s="17"/>
      <c r="L79" s="16"/>
      <c r="M79" s="17"/>
      <c r="N79" s="17"/>
      <c r="O79" s="17"/>
      <c r="P79" s="17"/>
    </row>
    <row r="80" spans="3:16" x14ac:dyDescent="0.2">
      <c r="C80" s="22"/>
      <c r="D80" s="17"/>
      <c r="E80" s="17"/>
      <c r="F80" s="16"/>
      <c r="G80" s="17"/>
      <c r="H80" s="16"/>
      <c r="I80" s="17"/>
      <c r="J80" s="16"/>
      <c r="K80" s="17"/>
      <c r="L80" s="16"/>
      <c r="M80" s="17"/>
      <c r="N80" s="17"/>
      <c r="O80" s="17"/>
      <c r="P80" s="17"/>
    </row>
    <row r="81" spans="2:16" x14ac:dyDescent="0.2">
      <c r="C81" s="22"/>
      <c r="D81" s="17"/>
      <c r="E81" s="17"/>
      <c r="F81" s="16"/>
      <c r="G81" s="17"/>
      <c r="H81" s="16"/>
      <c r="I81" s="17"/>
      <c r="J81" s="16"/>
      <c r="K81" s="17"/>
      <c r="L81" s="16"/>
      <c r="M81" s="17"/>
      <c r="N81" s="17"/>
      <c r="O81" s="17"/>
      <c r="P81" s="17"/>
    </row>
    <row r="82" spans="2:16" x14ac:dyDescent="0.2">
      <c r="C82" s="22"/>
      <c r="D82" s="17"/>
      <c r="E82" s="17"/>
      <c r="F82" s="16"/>
      <c r="G82" s="17"/>
      <c r="H82" s="16"/>
      <c r="I82" s="17"/>
      <c r="J82" s="16"/>
      <c r="K82" s="17"/>
      <c r="L82" s="16"/>
      <c r="M82" s="17"/>
      <c r="N82" s="17"/>
      <c r="O82" s="17"/>
      <c r="P82" s="17"/>
    </row>
    <row r="83" spans="2:16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x14ac:dyDescent="0.2">
      <c r="C84" s="23"/>
      <c r="D84" s="23"/>
      <c r="E84" s="23"/>
      <c r="F84" s="24"/>
      <c r="G84" s="23"/>
      <c r="H84" s="24"/>
      <c r="I84" s="23"/>
      <c r="J84" s="24"/>
      <c r="K84" s="23"/>
      <c r="L84" s="24"/>
      <c r="M84" s="23"/>
      <c r="N84" s="23"/>
      <c r="O84" s="23"/>
      <c r="P84" s="23"/>
    </row>
    <row r="85" spans="2:16" x14ac:dyDescent="0.2">
      <c r="H85" s="25"/>
      <c r="J85" s="25"/>
    </row>
    <row r="86" spans="2:16" x14ac:dyDescent="0.2">
      <c r="H86" s="16"/>
      <c r="J86" s="16"/>
    </row>
    <row r="87" spans="2:16" x14ac:dyDescent="0.2">
      <c r="B87" s="3"/>
      <c r="H87" s="16"/>
      <c r="J87" s="16"/>
    </row>
    <row r="88" spans="2:16" x14ac:dyDescent="0.2">
      <c r="H88" s="16"/>
      <c r="J88" s="16"/>
    </row>
    <row r="89" spans="2:16" x14ac:dyDescent="0.2">
      <c r="H89" s="16"/>
      <c r="J89" s="16"/>
    </row>
    <row r="90" spans="2:16" x14ac:dyDescent="0.2">
      <c r="H90" s="16"/>
      <c r="J90" s="16"/>
    </row>
    <row r="91" spans="2:16" x14ac:dyDescent="0.2">
      <c r="H91" s="16"/>
      <c r="J91" s="16"/>
    </row>
    <row r="92" spans="2:16" x14ac:dyDescent="0.2">
      <c r="H92" s="16"/>
      <c r="J92" s="16"/>
    </row>
    <row r="93" spans="2:16" x14ac:dyDescent="0.2">
      <c r="H93" s="16"/>
      <c r="J93" s="16"/>
    </row>
    <row r="94" spans="2:16" x14ac:dyDescent="0.2">
      <c r="H94" s="16"/>
      <c r="J94" s="16"/>
    </row>
    <row r="95" spans="2:16" x14ac:dyDescent="0.2">
      <c r="H95" s="16"/>
      <c r="J95" s="16"/>
    </row>
    <row r="96" spans="2:16" x14ac:dyDescent="0.2">
      <c r="H96" s="16"/>
      <c r="J96" s="16"/>
    </row>
    <row r="97" spans="5:16" x14ac:dyDescent="0.2">
      <c r="H97" s="16"/>
      <c r="J97" s="16"/>
    </row>
    <row r="102" spans="5:16" x14ac:dyDescent="0.2">
      <c r="E102" s="27"/>
      <c r="F102" s="27"/>
      <c r="G102" s="3"/>
      <c r="I102" s="3"/>
      <c r="M102" s="3"/>
      <c r="N102" s="3"/>
      <c r="O102" s="3"/>
      <c r="P102" s="3"/>
    </row>
  </sheetData>
  <mergeCells count="1">
    <mergeCell ref="A6:O6"/>
  </mergeCells>
  <pageMargins left="0.7" right="0.7" top="0.75" bottom="0.75" header="0.3" footer="0.3"/>
  <pageSetup scale="62" firstPageNumber="4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0C91-3322-492A-9C4F-3A86F1CA0351}">
  <dimension ref="A5:L41"/>
  <sheetViews>
    <sheetView zoomScaleNormal="100" zoomScaleSheetLayoutView="100" workbookViewId="0">
      <selection activeCell="C11" sqref="C11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30.7109375" style="2" customWidth="1"/>
    <col min="4" max="4" width="1.7109375" style="2" customWidth="1"/>
    <col min="5" max="5" width="13.7109375" style="2" customWidth="1"/>
    <col min="6" max="6" width="1.7109375" style="2" customWidth="1"/>
    <col min="7" max="7" width="14.7109375" style="2" customWidth="1"/>
    <col min="8" max="8" width="1.7109375" style="2" customWidth="1"/>
    <col min="9" max="9" width="13.7109375" style="2" customWidth="1"/>
    <col min="10" max="10" width="1.7109375" style="2" customWidth="1"/>
    <col min="11" max="11" width="13.7109375" style="2" customWidth="1"/>
    <col min="12" max="12" width="1.7109375" style="2" customWidth="1"/>
    <col min="13" max="16384" width="9.140625" style="2"/>
  </cols>
  <sheetData>
    <row r="5" spans="1:12" x14ac:dyDescent="0.2"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">
      <c r="A6" s="120" t="s">
        <v>86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"/>
    </row>
    <row r="7" spans="1:12" x14ac:dyDescent="0.2">
      <c r="A7" s="2"/>
      <c r="L7" s="12"/>
    </row>
    <row r="8" spans="1:12" x14ac:dyDescent="0.2">
      <c r="C8" s="1"/>
      <c r="E8" s="121"/>
      <c r="F8" s="121"/>
      <c r="G8" s="121"/>
      <c r="H8" s="1"/>
      <c r="I8" s="121"/>
      <c r="J8" s="121"/>
      <c r="K8" s="121"/>
      <c r="L8" s="1"/>
    </row>
    <row r="9" spans="1:12" x14ac:dyDescent="0.2">
      <c r="A9" s="1" t="s">
        <v>12</v>
      </c>
      <c r="C9" s="1"/>
      <c r="E9" s="1"/>
      <c r="G9" s="1"/>
      <c r="H9" s="1"/>
      <c r="I9" s="1"/>
      <c r="J9" s="1"/>
      <c r="K9" s="1"/>
      <c r="L9" s="1"/>
    </row>
    <row r="10" spans="1:12" ht="14.25" x14ac:dyDescent="0.2">
      <c r="A10" s="9" t="s">
        <v>18</v>
      </c>
      <c r="C10" s="7" t="s">
        <v>87</v>
      </c>
      <c r="E10" s="9" t="s">
        <v>88</v>
      </c>
      <c r="G10" s="9" t="s">
        <v>89</v>
      </c>
      <c r="H10" s="1"/>
      <c r="I10" s="9" t="s">
        <v>90</v>
      </c>
      <c r="K10" s="9" t="s">
        <v>91</v>
      </c>
      <c r="L10" s="1"/>
    </row>
    <row r="11" spans="1:12" x14ac:dyDescent="0.2">
      <c r="E11" s="1" t="s">
        <v>23</v>
      </c>
      <c r="F11" s="1"/>
      <c r="G11" s="5" t="s">
        <v>24</v>
      </c>
      <c r="H11" s="1"/>
      <c r="I11" s="5" t="s">
        <v>25</v>
      </c>
      <c r="J11" s="1"/>
      <c r="K11" s="5" t="s">
        <v>92</v>
      </c>
      <c r="L11" s="1"/>
    </row>
    <row r="13" spans="1:12" x14ac:dyDescent="0.2">
      <c r="A13" s="1">
        <v>1</v>
      </c>
      <c r="C13" s="8" t="s">
        <v>93</v>
      </c>
      <c r="E13" s="3">
        <v>9019.6241931030545</v>
      </c>
      <c r="F13" s="3"/>
      <c r="G13" s="3">
        <v>10550.983019459778</v>
      </c>
      <c r="H13" s="3"/>
      <c r="I13" s="3">
        <v>4046.2798781795391</v>
      </c>
      <c r="J13" s="3"/>
      <c r="K13" s="3">
        <v>0</v>
      </c>
    </row>
    <row r="14" spans="1:12" x14ac:dyDescent="0.2">
      <c r="A14" s="1">
        <v>2</v>
      </c>
      <c r="C14" s="8" t="s">
        <v>94</v>
      </c>
      <c r="E14" s="40">
        <v>2744.1025329535742</v>
      </c>
      <c r="F14" s="40"/>
      <c r="G14" s="40">
        <v>2975.3222006254227</v>
      </c>
      <c r="H14" s="40"/>
      <c r="I14" s="40">
        <v>1113.1177000404525</v>
      </c>
      <c r="J14" s="3"/>
      <c r="K14" s="40">
        <v>0</v>
      </c>
    </row>
    <row r="15" spans="1:12" x14ac:dyDescent="0.2">
      <c r="A15" s="1">
        <v>3</v>
      </c>
      <c r="C15" s="44" t="s">
        <v>95</v>
      </c>
      <c r="E15" s="40">
        <v>11873.865357349578</v>
      </c>
      <c r="F15" s="40"/>
      <c r="G15" s="40">
        <v>14040.006186283406</v>
      </c>
      <c r="H15" s="40"/>
      <c r="I15" s="40">
        <v>0</v>
      </c>
      <c r="J15" s="3"/>
      <c r="K15" s="40">
        <v>5447.1603201501985</v>
      </c>
    </row>
    <row r="16" spans="1:12" x14ac:dyDescent="0.2">
      <c r="A16" s="1">
        <v>4</v>
      </c>
      <c r="C16" s="8" t="s">
        <v>29</v>
      </c>
      <c r="E16" s="41">
        <f>SUM(E13:E15)</f>
        <v>23637.592083406205</v>
      </c>
      <c r="F16" s="40"/>
      <c r="G16" s="41">
        <f>SUM(G13:G15)</f>
        <v>27566.311406368608</v>
      </c>
      <c r="H16" s="40"/>
      <c r="I16" s="41">
        <f>SUM(I13:I15)</f>
        <v>5159.3975782199914</v>
      </c>
      <c r="J16" s="3"/>
      <c r="K16" s="41">
        <f>SUM(K13:K15)</f>
        <v>5447.1603201501985</v>
      </c>
    </row>
    <row r="17" spans="1:11" x14ac:dyDescent="0.2">
      <c r="E17" s="3"/>
      <c r="F17" s="3"/>
      <c r="G17" s="3"/>
      <c r="H17" s="3"/>
      <c r="I17" s="3"/>
      <c r="J17" s="3"/>
      <c r="K17" s="3"/>
    </row>
    <row r="18" spans="1:11" x14ac:dyDescent="0.2">
      <c r="A18" s="1">
        <f>5</f>
        <v>5</v>
      </c>
      <c r="C18" s="2" t="s">
        <v>72</v>
      </c>
      <c r="E18" s="41">
        <v>16806.37415417259</v>
      </c>
      <c r="F18" s="40"/>
      <c r="G18" s="41">
        <v>17629.695667365497</v>
      </c>
      <c r="H18" s="40"/>
      <c r="I18" s="41">
        <v>31627.285801116028</v>
      </c>
      <c r="J18" s="3"/>
      <c r="K18" s="41">
        <v>2085.2025244254178</v>
      </c>
    </row>
    <row r="19" spans="1:11" x14ac:dyDescent="0.2">
      <c r="E19" s="40"/>
      <c r="F19" s="40"/>
      <c r="G19" s="40"/>
      <c r="H19" s="40"/>
      <c r="I19" s="40"/>
      <c r="J19" s="3"/>
      <c r="K19" s="40"/>
    </row>
    <row r="20" spans="1:11" ht="13.5" thickBot="1" x14ac:dyDescent="0.25">
      <c r="A20" s="1">
        <v>6</v>
      </c>
      <c r="C20" s="2" t="s">
        <v>49</v>
      </c>
      <c r="E20" s="45">
        <f>E18+E16</f>
        <v>40443.966237578796</v>
      </c>
      <c r="F20" s="40"/>
      <c r="G20" s="45">
        <f>G18+G16</f>
        <v>45196.007073734101</v>
      </c>
      <c r="H20" s="40"/>
      <c r="I20" s="45">
        <f>I18+I16</f>
        <v>36786.68337933602</v>
      </c>
      <c r="J20" s="3"/>
      <c r="K20" s="45">
        <f>K18+K16</f>
        <v>7532.3628445756167</v>
      </c>
    </row>
    <row r="21" spans="1:11" ht="13.5" thickTop="1" x14ac:dyDescent="0.2">
      <c r="E21" s="40"/>
      <c r="F21" s="40"/>
      <c r="G21" s="40"/>
      <c r="H21" s="40"/>
      <c r="I21" s="40"/>
      <c r="K21" s="40"/>
    </row>
    <row r="22" spans="1:11" x14ac:dyDescent="0.2">
      <c r="A22" s="12"/>
    </row>
    <row r="23" spans="1:11" x14ac:dyDescent="0.2">
      <c r="A23" s="5"/>
    </row>
    <row r="24" spans="1:11" x14ac:dyDescent="0.2">
      <c r="A24" s="5"/>
    </row>
    <row r="25" spans="1:11" x14ac:dyDescent="0.2">
      <c r="A25" s="10"/>
    </row>
    <row r="26" spans="1:11" x14ac:dyDescent="0.2">
      <c r="A26" s="33"/>
    </row>
    <row r="41" spans="2:2" x14ac:dyDescent="0.2">
      <c r="B41" s="3"/>
    </row>
  </sheetData>
  <mergeCells count="3">
    <mergeCell ref="A6:K6"/>
    <mergeCell ref="E8:G8"/>
    <mergeCell ref="I8:K8"/>
  </mergeCells>
  <printOptions horizontalCentered="1"/>
  <pageMargins left="0.7" right="0.7" top="0.75" bottom="0.75" header="0.3" footer="0.3"/>
  <pageSetup scale="88" firstPageNumber="4" fitToWidth="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2693-DCE6-4094-9CDB-F00A54DFF30D}">
  <dimension ref="A6:L39"/>
  <sheetViews>
    <sheetView zoomScaleNormal="100" zoomScaleSheetLayoutView="100" workbookViewId="0">
      <selection activeCell="Q35" sqref="Q35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8.7109375" style="2" customWidth="1"/>
    <col min="4" max="4" width="1.7109375" style="2" customWidth="1"/>
    <col min="5" max="5" width="13.7109375" style="2" customWidth="1"/>
    <col min="6" max="6" width="1.7109375" style="2" customWidth="1"/>
    <col min="7" max="7" width="11.28515625" style="2" customWidth="1"/>
    <col min="8" max="8" width="1.7109375" style="2" customWidth="1"/>
    <col min="9" max="9" width="13.7109375" style="2" customWidth="1"/>
    <col min="10" max="10" width="1.7109375" style="2" customWidth="1"/>
    <col min="11" max="11" width="13.7109375" style="2" customWidth="1"/>
    <col min="12" max="12" width="1.7109375" style="2" customWidth="1"/>
    <col min="13" max="16384" width="9.140625" style="2"/>
  </cols>
  <sheetData>
    <row r="6" spans="1:12" x14ac:dyDescent="0.2">
      <c r="A6" s="120" t="s">
        <v>463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"/>
    </row>
    <row r="7" spans="1:12" x14ac:dyDescent="0.2"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2">
      <c r="C8" s="1"/>
      <c r="H8" s="1"/>
      <c r="L8" s="1"/>
    </row>
    <row r="9" spans="1:12" x14ac:dyDescent="0.2">
      <c r="A9" s="1" t="s">
        <v>12</v>
      </c>
      <c r="C9" s="1"/>
      <c r="E9" s="122" t="s">
        <v>78</v>
      </c>
      <c r="F9" s="122"/>
      <c r="G9" s="122"/>
      <c r="H9" s="1"/>
      <c r="I9" s="122" t="s">
        <v>464</v>
      </c>
      <c r="J9" s="122"/>
      <c r="K9" s="122"/>
      <c r="L9" s="1"/>
    </row>
    <row r="10" spans="1:12" x14ac:dyDescent="0.2">
      <c r="A10" s="9" t="s">
        <v>18</v>
      </c>
      <c r="C10" s="7" t="s">
        <v>19</v>
      </c>
      <c r="E10" s="9" t="s">
        <v>465</v>
      </c>
      <c r="G10" s="9" t="s">
        <v>466</v>
      </c>
      <c r="H10" s="1"/>
      <c r="I10" s="9" t="s">
        <v>467</v>
      </c>
      <c r="K10" s="9" t="s">
        <v>466</v>
      </c>
      <c r="L10" s="1"/>
    </row>
    <row r="11" spans="1:12" x14ac:dyDescent="0.2">
      <c r="E11" s="1" t="s">
        <v>23</v>
      </c>
      <c r="F11" s="1"/>
      <c r="G11" s="5" t="s">
        <v>24</v>
      </c>
      <c r="H11" s="1"/>
      <c r="I11" s="5" t="s">
        <v>25</v>
      </c>
      <c r="J11" s="1"/>
      <c r="K11" s="5" t="s">
        <v>92</v>
      </c>
      <c r="L11" s="1"/>
    </row>
    <row r="13" spans="1:12" x14ac:dyDescent="0.2">
      <c r="A13" s="1">
        <v>1</v>
      </c>
      <c r="C13" s="8" t="s">
        <v>468</v>
      </c>
      <c r="E13" s="105">
        <v>7.9</v>
      </c>
      <c r="G13" s="3">
        <v>202149.43705220064</v>
      </c>
      <c r="I13" s="106">
        <v>5.0999999999999996</v>
      </c>
      <c r="K13" s="3">
        <v>130501.53531218015</v>
      </c>
    </row>
    <row r="14" spans="1:12" x14ac:dyDescent="0.2">
      <c r="A14" s="1">
        <v>2</v>
      </c>
      <c r="C14" s="8" t="s">
        <v>469</v>
      </c>
      <c r="E14" s="107">
        <v>1.3</v>
      </c>
      <c r="F14" s="40"/>
      <c r="G14" s="40">
        <v>33265.09723643808</v>
      </c>
      <c r="H14" s="40"/>
      <c r="I14" s="107">
        <v>1.3</v>
      </c>
      <c r="K14" s="40">
        <v>33265.09723643808</v>
      </c>
    </row>
    <row r="15" spans="1:12" x14ac:dyDescent="0.2">
      <c r="A15" s="1">
        <v>3</v>
      </c>
      <c r="C15" s="44" t="s">
        <v>470</v>
      </c>
      <c r="E15" s="107">
        <v>1.6</v>
      </c>
      <c r="F15" s="40"/>
      <c r="G15" s="40">
        <v>40941.658137154554</v>
      </c>
      <c r="H15" s="40"/>
      <c r="I15" s="107">
        <v>0.9</v>
      </c>
      <c r="K15" s="40">
        <v>23029.682702149439</v>
      </c>
    </row>
    <row r="16" spans="1:12" x14ac:dyDescent="0.2">
      <c r="A16" s="1">
        <v>4</v>
      </c>
      <c r="C16" s="8" t="s">
        <v>471</v>
      </c>
      <c r="E16" s="107">
        <v>4.8</v>
      </c>
      <c r="F16" s="40"/>
      <c r="G16" s="40">
        <v>122824.97441146367</v>
      </c>
      <c r="H16" s="40"/>
      <c r="I16" s="107">
        <v>3.5</v>
      </c>
      <c r="K16" s="40">
        <v>89559.877175025598</v>
      </c>
    </row>
    <row r="17" spans="1:11" x14ac:dyDescent="0.2">
      <c r="A17" s="1">
        <v>5</v>
      </c>
      <c r="C17" s="2" t="s">
        <v>49</v>
      </c>
      <c r="E17" s="108">
        <f>SUM(E13:E16)</f>
        <v>15.600000000000001</v>
      </c>
      <c r="F17" s="40"/>
      <c r="G17" s="41">
        <f>SUM(G13:G16)</f>
        <v>399181.16683725693</v>
      </c>
      <c r="H17" s="40"/>
      <c r="I17" s="108">
        <f>SUM(I13:I16)</f>
        <v>10.8</v>
      </c>
      <c r="K17" s="41">
        <f>SUM(K13:K16)</f>
        <v>276356.19242579327</v>
      </c>
    </row>
    <row r="18" spans="1:11" x14ac:dyDescent="0.2">
      <c r="E18" s="40"/>
      <c r="F18" s="40"/>
      <c r="G18" s="40"/>
      <c r="H18" s="40"/>
      <c r="I18" s="40"/>
      <c r="K18" s="40"/>
    </row>
    <row r="19" spans="1:11" x14ac:dyDescent="0.2">
      <c r="E19" s="40"/>
      <c r="F19" s="40"/>
      <c r="G19" s="40"/>
      <c r="H19" s="40"/>
      <c r="I19" s="40"/>
      <c r="K19" s="40"/>
    </row>
    <row r="20" spans="1:11" x14ac:dyDescent="0.2">
      <c r="A20" s="12" t="s">
        <v>50</v>
      </c>
    </row>
    <row r="21" spans="1:11" x14ac:dyDescent="0.2">
      <c r="A21" s="5" t="s">
        <v>51</v>
      </c>
      <c r="C21" s="2" t="s">
        <v>472</v>
      </c>
    </row>
    <row r="22" spans="1:11" x14ac:dyDescent="0.2">
      <c r="A22" s="5" t="s">
        <v>53</v>
      </c>
      <c r="C22" s="2" t="s">
        <v>473</v>
      </c>
    </row>
    <row r="23" spans="1:11" x14ac:dyDescent="0.2">
      <c r="A23" s="10" t="s">
        <v>55</v>
      </c>
      <c r="C23" s="2" t="s">
        <v>405</v>
      </c>
    </row>
    <row r="24" spans="1:11" x14ac:dyDescent="0.2">
      <c r="A24" s="33"/>
    </row>
    <row r="39" spans="2:2" x14ac:dyDescent="0.2">
      <c r="B39" s="3"/>
    </row>
  </sheetData>
  <mergeCells count="3">
    <mergeCell ref="A6:K6"/>
    <mergeCell ref="E9:G9"/>
    <mergeCell ref="I9:K9"/>
  </mergeCells>
  <printOptions horizontalCentered="1"/>
  <pageMargins left="0.7" right="0.7" top="0.75" bottom="0.75" header="0.3" footer="0.3"/>
  <pageSetup scale="90" firstPageNumber="4" fitToWidth="0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83EC5-4242-4257-8ABA-26C66273FEFC}">
  <sheetPr>
    <pageSetUpPr fitToPage="1"/>
  </sheetPr>
  <dimension ref="A1:Q108"/>
  <sheetViews>
    <sheetView topLeftCell="A32" zoomScaleNormal="100" zoomScaleSheetLayoutView="100" workbookViewId="0">
      <selection activeCell="E37" sqref="E37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7" width="15.28515625" style="2" customWidth="1"/>
    <col min="8" max="8" width="17.140625" style="2" customWidth="1"/>
    <col min="9" max="9" width="18" style="2" customWidth="1"/>
    <col min="10" max="10" width="1.7109375" style="2" customWidth="1"/>
    <col min="11" max="13" width="15.7109375" style="2" customWidth="1"/>
    <col min="14" max="15" width="16.28515625" style="2" customWidth="1"/>
    <col min="16" max="16" width="18" style="2" customWidth="1"/>
    <col min="17" max="17" width="2.28515625" style="2" customWidth="1"/>
    <col min="18" max="16384" width="9.140625" style="2"/>
  </cols>
  <sheetData>
    <row r="1" spans="1:17" x14ac:dyDescent="0.2">
      <c r="F1" s="1"/>
      <c r="P1" s="11"/>
    </row>
    <row r="2" spans="1:17" x14ac:dyDescent="0.2">
      <c r="P2" s="11"/>
    </row>
    <row r="3" spans="1:17" x14ac:dyDescent="0.2">
      <c r="P3" s="11"/>
    </row>
    <row r="4" spans="1:17" x14ac:dyDescent="0.2">
      <c r="P4" s="11"/>
    </row>
    <row r="5" spans="1:17" x14ac:dyDescent="0.2">
      <c r="P5" s="11"/>
    </row>
    <row r="6" spans="1:17" ht="15" customHeight="1" x14ac:dyDescent="0.2">
      <c r="A6" s="120" t="s">
        <v>474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"/>
    </row>
    <row r="7" spans="1:17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">
      <c r="C8" s="1"/>
      <c r="D8" s="1"/>
      <c r="E8" s="122" t="s">
        <v>475</v>
      </c>
      <c r="F8" s="122"/>
      <c r="G8" s="122"/>
      <c r="H8" s="122"/>
      <c r="I8" s="122"/>
      <c r="K8" s="122" t="s">
        <v>476</v>
      </c>
      <c r="L8" s="122"/>
      <c r="M8" s="122"/>
      <c r="N8" s="122"/>
      <c r="O8" s="122"/>
    </row>
    <row r="9" spans="1:17" x14ac:dyDescent="0.2">
      <c r="C9" s="1"/>
      <c r="D9" s="1"/>
      <c r="E9" s="1" t="s">
        <v>477</v>
      </c>
      <c r="F9" s="1" t="s">
        <v>305</v>
      </c>
      <c r="G9" s="1" t="s">
        <v>49</v>
      </c>
      <c r="H9" s="128" t="s">
        <v>478</v>
      </c>
      <c r="I9" s="128"/>
      <c r="J9" s="1"/>
      <c r="K9" s="1" t="s">
        <v>479</v>
      </c>
      <c r="L9" s="1"/>
      <c r="M9" s="1"/>
      <c r="N9" s="1" t="s">
        <v>480</v>
      </c>
      <c r="O9" s="1" t="s">
        <v>480</v>
      </c>
      <c r="P9" s="46" t="s">
        <v>481</v>
      </c>
      <c r="Q9" s="1"/>
    </row>
    <row r="10" spans="1:17" x14ac:dyDescent="0.2">
      <c r="C10" s="12"/>
      <c r="D10" s="12"/>
      <c r="E10" s="1" t="s">
        <v>482</v>
      </c>
      <c r="F10" s="1" t="s">
        <v>98</v>
      </c>
      <c r="G10" s="1" t="s">
        <v>483</v>
      </c>
      <c r="H10" s="1" t="s">
        <v>478</v>
      </c>
      <c r="I10" s="1" t="s">
        <v>484</v>
      </c>
      <c r="K10" s="1" t="s">
        <v>485</v>
      </c>
      <c r="L10" s="1" t="s">
        <v>486</v>
      </c>
      <c r="M10" s="1" t="s">
        <v>487</v>
      </c>
      <c r="N10" s="1" t="s">
        <v>488</v>
      </c>
      <c r="O10" s="1" t="s">
        <v>488</v>
      </c>
      <c r="P10" s="1" t="s">
        <v>489</v>
      </c>
      <c r="Q10" s="1"/>
    </row>
    <row r="11" spans="1:17" x14ac:dyDescent="0.2">
      <c r="A11" s="1" t="s">
        <v>12</v>
      </c>
      <c r="C11" s="1"/>
      <c r="E11" s="1" t="s">
        <v>490</v>
      </c>
      <c r="F11" s="1" t="s">
        <v>392</v>
      </c>
      <c r="G11" s="1" t="s">
        <v>490</v>
      </c>
      <c r="H11" s="1" t="s">
        <v>392</v>
      </c>
      <c r="I11" s="1" t="s">
        <v>489</v>
      </c>
      <c r="K11" s="1" t="s">
        <v>491</v>
      </c>
      <c r="L11" s="1" t="s">
        <v>492</v>
      </c>
      <c r="M11" s="1" t="s">
        <v>493</v>
      </c>
      <c r="N11" s="46" t="s">
        <v>494</v>
      </c>
      <c r="O11" s="46" t="s">
        <v>495</v>
      </c>
      <c r="P11" s="46" t="s">
        <v>10</v>
      </c>
      <c r="Q11" s="13"/>
    </row>
    <row r="12" spans="1:17" ht="14.25" x14ac:dyDescent="0.2">
      <c r="A12" s="9" t="s">
        <v>18</v>
      </c>
      <c r="C12" s="7" t="s">
        <v>170</v>
      </c>
      <c r="E12" s="9" t="s">
        <v>20</v>
      </c>
      <c r="F12" s="9" t="s">
        <v>442</v>
      </c>
      <c r="G12" s="9" t="s">
        <v>20</v>
      </c>
      <c r="H12" s="9" t="s">
        <v>443</v>
      </c>
      <c r="I12" s="9" t="s">
        <v>496</v>
      </c>
      <c r="K12" s="9" t="s">
        <v>20</v>
      </c>
      <c r="L12" s="9" t="s">
        <v>20</v>
      </c>
      <c r="M12" s="9" t="s">
        <v>20</v>
      </c>
      <c r="N12" s="9" t="s">
        <v>20</v>
      </c>
      <c r="O12" s="9" t="s">
        <v>20</v>
      </c>
      <c r="P12" s="47" t="s">
        <v>497</v>
      </c>
      <c r="Q12" s="1"/>
    </row>
    <row r="13" spans="1:17" x14ac:dyDescent="0.2">
      <c r="E13" s="1" t="s">
        <v>23</v>
      </c>
      <c r="F13" s="1" t="s">
        <v>24</v>
      </c>
      <c r="G13" s="1" t="s">
        <v>25</v>
      </c>
      <c r="H13" s="1" t="s">
        <v>92</v>
      </c>
      <c r="I13" s="1" t="s">
        <v>498</v>
      </c>
      <c r="J13" s="1"/>
      <c r="K13" s="1" t="s">
        <v>28</v>
      </c>
      <c r="L13" s="1" t="s">
        <v>110</v>
      </c>
      <c r="M13" s="5" t="s">
        <v>111</v>
      </c>
      <c r="N13" s="5" t="s">
        <v>112</v>
      </c>
      <c r="O13" s="1" t="s">
        <v>113</v>
      </c>
      <c r="P13" s="1" t="s">
        <v>499</v>
      </c>
      <c r="Q13" s="5"/>
    </row>
    <row r="14" spans="1:17" x14ac:dyDescent="0.2">
      <c r="E14" s="1"/>
      <c r="F14" s="5"/>
      <c r="G14" s="5"/>
      <c r="H14" s="5"/>
      <c r="I14" s="1"/>
      <c r="J14" s="1"/>
      <c r="K14" s="1"/>
      <c r="L14" s="1"/>
      <c r="M14" s="5"/>
      <c r="N14" s="5"/>
      <c r="O14" s="5"/>
      <c r="P14" s="5"/>
      <c r="Q14" s="5"/>
    </row>
    <row r="15" spans="1:17" x14ac:dyDescent="0.2">
      <c r="C15" s="12" t="s">
        <v>29</v>
      </c>
      <c r="D15" s="14"/>
      <c r="E15" s="38"/>
      <c r="F15" s="38"/>
      <c r="G15" s="38"/>
      <c r="H15" s="38"/>
      <c r="I15" s="38"/>
      <c r="J15" s="38"/>
      <c r="K15" s="38"/>
      <c r="L15" s="38"/>
      <c r="M15" s="6"/>
      <c r="N15" s="6"/>
      <c r="O15" s="6"/>
      <c r="P15" s="6"/>
      <c r="Q15" s="6"/>
    </row>
    <row r="16" spans="1:17" x14ac:dyDescent="0.2">
      <c r="A16" s="1">
        <v>1</v>
      </c>
      <c r="C16" s="2" t="s">
        <v>30</v>
      </c>
      <c r="D16" s="14"/>
      <c r="E16" s="38">
        <v>6608648.1200410072</v>
      </c>
      <c r="F16" s="38">
        <v>14628.908329344335</v>
      </c>
      <c r="G16" s="38">
        <v>9140146.3467059378</v>
      </c>
      <c r="H16" s="38">
        <v>110482.82643104999</v>
      </c>
      <c r="I16" s="38">
        <f>H16+K16+L16+M16</f>
        <v>248163.01017662027</v>
      </c>
      <c r="J16" s="38"/>
      <c r="K16" s="38">
        <f>'Attachment 19 p.2'!E16/'Attachment 19 p.2'!E28*'Attachment 19 p.1'!G13</f>
        <v>118169.10141401838</v>
      </c>
      <c r="L16" s="38">
        <f>F16/$F$43*'Attachment 19 p.1'!$G$14</f>
        <v>11782.301703909403</v>
      </c>
      <c r="M16" s="6">
        <f>G16/$G$43*'Attachment 19 p.1'!$G$15</f>
        <v>7728.7806276424762</v>
      </c>
      <c r="N16" s="6">
        <f>I16/($I$28+$I$34)*('Attachment 19 p.1'!$G$16-'Attachment 19 p.1'!$K$16)</f>
        <v>17671.082479733683</v>
      </c>
      <c r="O16" s="6">
        <f>I16/$I$43*'Attachment 19 p.1'!$K$16</f>
        <v>44981.163493063388</v>
      </c>
      <c r="P16" s="6">
        <f>SUM(K16:O16)</f>
        <v>200332.42971836732</v>
      </c>
      <c r="Q16" s="6"/>
    </row>
    <row r="17" spans="1:17" x14ac:dyDescent="0.2">
      <c r="A17" s="1">
        <f>A16+1</f>
        <v>2</v>
      </c>
      <c r="C17" s="2" t="s">
        <v>31</v>
      </c>
      <c r="D17" s="14"/>
      <c r="E17" s="38">
        <v>4696629.4961590245</v>
      </c>
      <c r="F17" s="38">
        <v>10520.026063909048</v>
      </c>
      <c r="G17" s="38">
        <v>6571059.0851602415</v>
      </c>
      <c r="H17" s="38">
        <v>77269.519034298297</v>
      </c>
      <c r="I17" s="38">
        <f t="shared" ref="I17:I27" si="0">H17+K17+L17+M17</f>
        <v>175279.20851216419</v>
      </c>
      <c r="J17" s="38"/>
      <c r="K17" s="38">
        <f>'Attachment 19 p.2'!E17/'Attachment 19 p.2'!E28*'Attachment 19 p.1'!G13</f>
        <v>83980.335638182238</v>
      </c>
      <c r="L17" s="38">
        <f>F17/$F$43*'Attachment 19 p.1'!$G$14</f>
        <v>8472.9576689829682</v>
      </c>
      <c r="M17" s="6">
        <f>G17/$G$43*'Attachment 19 p.1'!$G$15</f>
        <v>5556.3961707006674</v>
      </c>
      <c r="N17" s="6">
        <f>I17/($I$28+$I$34)*('Attachment 19 p.1'!$G$16-'Attachment 19 p.1'!$K$16)</f>
        <v>12481.204787113347</v>
      </c>
      <c r="O17" s="6">
        <f>I17/$I$43*'Attachment 19 p.1'!$K$16</f>
        <v>31770.499275492712</v>
      </c>
      <c r="P17" s="6">
        <f t="shared" ref="P17:P27" si="1">SUM(K17:O17)</f>
        <v>142261.39354047194</v>
      </c>
      <c r="Q17" s="6"/>
    </row>
    <row r="18" spans="1:17" x14ac:dyDescent="0.2">
      <c r="A18" s="1">
        <f t="shared" ref="A18:A28" si="2">A17+1</f>
        <v>3</v>
      </c>
      <c r="C18" s="2" t="s">
        <v>32</v>
      </c>
      <c r="D18" s="14"/>
      <c r="E18" s="38">
        <f>0</f>
        <v>0</v>
      </c>
      <c r="F18" s="38">
        <v>1889.1540249077998</v>
      </c>
      <c r="G18" s="38">
        <v>2924503.2126733954</v>
      </c>
      <c r="H18" s="38">
        <v>11709.066608647277</v>
      </c>
      <c r="I18" s="38">
        <f t="shared" si="0"/>
        <v>15703.533609762486</v>
      </c>
      <c r="J18" s="38"/>
      <c r="K18" s="38">
        <f>0</f>
        <v>0</v>
      </c>
      <c r="L18" s="38">
        <f>F18/$F$43*'Attachment 19 p.1'!$G$14</f>
        <v>1521.5477591017279</v>
      </c>
      <c r="M18" s="6">
        <f>G18/$G$43*'Attachment 19 p.1'!$G$15</f>
        <v>2472.9192420134796</v>
      </c>
      <c r="N18" s="6">
        <f>I18/($I$28+$I$34)*('Attachment 19 p.1'!$G$16-'Attachment 19 p.1'!$K$16)</f>
        <v>1118.2103144376122</v>
      </c>
      <c r="O18" s="6">
        <f>I18/$I$43*'Attachment 19 p.1'!$K$16</f>
        <v>2846.3678459445505</v>
      </c>
      <c r="P18" s="6">
        <f t="shared" si="1"/>
        <v>7959.0451614973699</v>
      </c>
      <c r="Q18" s="6"/>
    </row>
    <row r="19" spans="1:17" x14ac:dyDescent="0.2">
      <c r="A19" s="1">
        <f t="shared" si="2"/>
        <v>4</v>
      </c>
      <c r="C19" s="2" t="s">
        <v>33</v>
      </c>
      <c r="D19" s="14"/>
      <c r="E19" s="38">
        <f>0</f>
        <v>0</v>
      </c>
      <c r="F19" s="38">
        <v>929.97014120897916</v>
      </c>
      <c r="G19" s="38">
        <v>3930332.4555336796</v>
      </c>
      <c r="H19" s="38">
        <v>8469.1411265547304</v>
      </c>
      <c r="I19" s="38">
        <f t="shared" si="0"/>
        <v>12541.584913824532</v>
      </c>
      <c r="J19" s="38"/>
      <c r="K19" s="38">
        <f>0</f>
        <v>0</v>
      </c>
      <c r="L19" s="38">
        <f>F19/$F$43*'Attachment 19 p.1'!$G$14</f>
        <v>749.00932678429899</v>
      </c>
      <c r="M19" s="6">
        <f>G19/$G$43*'Attachment 19 p.1'!$G$15</f>
        <v>3323.4344604855028</v>
      </c>
      <c r="N19" s="6">
        <f>I19/($I$28+$I$34)*('Attachment 19 p.1'!$G$16-'Attachment 19 p.1'!$K$16)</f>
        <v>893.0556624093382</v>
      </c>
      <c r="O19" s="6">
        <f>I19/$I$43*'Attachment 19 p.1'!$K$16</f>
        <v>2273.2440304837437</v>
      </c>
      <c r="P19" s="6">
        <f t="shared" si="1"/>
        <v>7238.7434801628833</v>
      </c>
      <c r="Q19" s="6"/>
    </row>
    <row r="20" spans="1:17" x14ac:dyDescent="0.2">
      <c r="A20" s="1">
        <f t="shared" si="2"/>
        <v>5</v>
      </c>
      <c r="C20" s="2" t="s">
        <v>34</v>
      </c>
      <c r="D20" s="14"/>
      <c r="E20" s="38">
        <f>0</f>
        <v>0</v>
      </c>
      <c r="F20" s="38">
        <f>0</f>
        <v>0</v>
      </c>
      <c r="G20" s="38">
        <v>79297.723699999988</v>
      </c>
      <c r="H20" s="38">
        <f>0</f>
        <v>0</v>
      </c>
      <c r="I20" s="38">
        <f t="shared" si="0"/>
        <v>67.05305227082961</v>
      </c>
      <c r="J20" s="38"/>
      <c r="K20" s="38">
        <f>0</f>
        <v>0</v>
      </c>
      <c r="L20" s="38">
        <f>F20/$F$43*'Attachment 19 p.1'!$G$14</f>
        <v>0</v>
      </c>
      <c r="M20" s="6">
        <f>G20/$G$43*'Attachment 19 p.1'!$G$15</f>
        <v>67.05305227082961</v>
      </c>
      <c r="N20" s="6">
        <f>I20/($I$28+$I$34)*('Attachment 19 p.1'!$G$16-'Attachment 19 p.1'!$K$16)</f>
        <v>4.7746842543230672</v>
      </c>
      <c r="O20" s="6">
        <f>I20/$I$43*'Attachment 19 p.1'!$K$16</f>
        <v>12.15380287640976</v>
      </c>
      <c r="P20" s="6">
        <f t="shared" si="1"/>
        <v>83.981539401562429</v>
      </c>
      <c r="Q20" s="6"/>
    </row>
    <row r="21" spans="1:17" x14ac:dyDescent="0.2">
      <c r="A21" s="1">
        <f t="shared" si="2"/>
        <v>6</v>
      </c>
      <c r="C21" s="2" t="s">
        <v>35</v>
      </c>
      <c r="E21" s="38">
        <f>0</f>
        <v>0</v>
      </c>
      <c r="F21" s="38">
        <f>0</f>
        <v>0</v>
      </c>
      <c r="G21" s="38">
        <v>923507.95710000989</v>
      </c>
      <c r="H21" s="38">
        <f>0</f>
        <v>0</v>
      </c>
      <c r="I21" s="38">
        <f t="shared" si="0"/>
        <v>780.90548417538048</v>
      </c>
      <c r="J21" s="38"/>
      <c r="K21" s="38">
        <f>0</f>
        <v>0</v>
      </c>
      <c r="L21" s="38">
        <f>F21/$F$43*'Attachment 19 p.1'!$G$14</f>
        <v>0</v>
      </c>
      <c r="M21" s="6">
        <f>G21/$G$43*'Attachment 19 p.1'!$G$15</f>
        <v>780.90548417538048</v>
      </c>
      <c r="N21" s="6">
        <f>I21/($I$28+$I$34)*('Attachment 19 p.1'!$G$16-'Attachment 19 p.1'!$K$16)</f>
        <v>55.606374253432456</v>
      </c>
      <c r="O21" s="6">
        <f>I21/$I$43*'Attachment 19 p.1'!$K$16</f>
        <v>141.54421011948168</v>
      </c>
      <c r="P21" s="6">
        <f t="shared" si="1"/>
        <v>978.05606854829466</v>
      </c>
      <c r="Q21" s="6"/>
    </row>
    <row r="22" spans="1:17" x14ac:dyDescent="0.2">
      <c r="A22" s="1">
        <f t="shared" si="2"/>
        <v>7</v>
      </c>
      <c r="C22" s="2" t="s">
        <v>36</v>
      </c>
      <c r="E22" s="38">
        <f>0</f>
        <v>0</v>
      </c>
      <c r="F22" s="38">
        <f>0</f>
        <v>0</v>
      </c>
      <c r="G22" s="38">
        <v>58044.08288940171</v>
      </c>
      <c r="H22" s="38">
        <f>0</f>
        <v>0</v>
      </c>
      <c r="I22" s="38">
        <f t="shared" si="0"/>
        <v>49.081269201620472</v>
      </c>
      <c r="J22" s="38"/>
      <c r="K22" s="38">
        <f>0</f>
        <v>0</v>
      </c>
      <c r="L22" s="38">
        <f>F22/$F$43*'Attachment 19 p.1'!$G$14</f>
        <v>0</v>
      </c>
      <c r="M22" s="6">
        <f>G22/$G$43*'Attachment 19 p.1'!$G$15</f>
        <v>49.081269201620472</v>
      </c>
      <c r="N22" s="6">
        <f>I22/($I$28+$I$34)*('Attachment 19 p.1'!$G$16-'Attachment 19 p.1'!$K$16)</f>
        <v>3.4949574300157287</v>
      </c>
      <c r="O22" s="6">
        <f>I22/$I$43*'Attachment 19 p.1'!$K$16</f>
        <v>8.8963000280899251</v>
      </c>
      <c r="P22" s="6">
        <f t="shared" si="1"/>
        <v>61.472526659726128</v>
      </c>
      <c r="Q22" s="6"/>
    </row>
    <row r="23" spans="1:17" x14ac:dyDescent="0.2">
      <c r="A23" s="1">
        <f t="shared" si="2"/>
        <v>8</v>
      </c>
      <c r="C23" s="2" t="s">
        <v>37</v>
      </c>
      <c r="E23" s="38">
        <f>0</f>
        <v>0</v>
      </c>
      <c r="F23" s="38">
        <v>576.45785743450699</v>
      </c>
      <c r="G23" s="38">
        <v>3198919.5794588993</v>
      </c>
      <c r="H23" s="38">
        <f>0</f>
        <v>0</v>
      </c>
      <c r="I23" s="38">
        <f t="shared" si="0"/>
        <v>3169.2481145245242</v>
      </c>
      <c r="J23" s="38"/>
      <c r="K23" s="38">
        <f>0</f>
        <v>0</v>
      </c>
      <c r="L23" s="38">
        <f>F23/$F$43*'Attachment 19 p.1'!$G$14</f>
        <v>464.28620939939765</v>
      </c>
      <c r="M23" s="6">
        <f>G23/$G$43*'Attachment 19 p.1'!$G$15</f>
        <v>2704.9619051251266</v>
      </c>
      <c r="N23" s="6">
        <f>I23/($I$28+$I$34)*('Attachment 19 p.1'!$G$16-'Attachment 19 p.1'!$K$16)</f>
        <v>225.67442581650121</v>
      </c>
      <c r="O23" s="6">
        <f>I23/$I$43*'Attachment 19 p.1'!$K$16</f>
        <v>574.44688266817661</v>
      </c>
      <c r="P23" s="6">
        <f t="shared" si="1"/>
        <v>3969.3694230092024</v>
      </c>
      <c r="Q23" s="6"/>
    </row>
    <row r="24" spans="1:17" x14ac:dyDescent="0.2">
      <c r="A24" s="1">
        <f t="shared" si="2"/>
        <v>9</v>
      </c>
      <c r="C24" s="2" t="s">
        <v>38</v>
      </c>
      <c r="E24" s="38">
        <f>0</f>
        <v>0</v>
      </c>
      <c r="F24" s="38">
        <f>0</f>
        <v>0</v>
      </c>
      <c r="G24" s="38">
        <v>63083.916593510003</v>
      </c>
      <c r="H24" s="38">
        <f>0</f>
        <v>0</v>
      </c>
      <c r="I24" s="38">
        <f t="shared" si="0"/>
        <v>53.342882486717357</v>
      </c>
      <c r="J24" s="38"/>
      <c r="K24" s="38">
        <f>0</f>
        <v>0</v>
      </c>
      <c r="L24" s="38">
        <f>F24/$F$43*'Attachment 19 p.1'!$G$14</f>
        <v>0</v>
      </c>
      <c r="M24" s="6">
        <f>G24/$G$43*'Attachment 19 p.1'!$G$15</f>
        <v>53.342882486717357</v>
      </c>
      <c r="N24" s="6">
        <f>I24/($I$28+$I$34)*('Attachment 19 p.1'!$G$16-'Attachment 19 p.1'!$K$16)</f>
        <v>3.7984165144460751</v>
      </c>
      <c r="O24" s="6">
        <f>I24/$I$43*'Attachment 19 p.1'!$K$16</f>
        <v>9.6687452195982182</v>
      </c>
      <c r="P24" s="6">
        <f t="shared" si="1"/>
        <v>66.810044220761654</v>
      </c>
      <c r="Q24" s="6"/>
    </row>
    <row r="25" spans="1:17" x14ac:dyDescent="0.2">
      <c r="A25" s="1">
        <f t="shared" si="2"/>
        <v>10</v>
      </c>
      <c r="C25" s="2" t="s">
        <v>39</v>
      </c>
      <c r="E25" s="38">
        <f>0</f>
        <v>0</v>
      </c>
      <c r="F25" s="38">
        <v>3.4799228651166225</v>
      </c>
      <c r="G25" s="38">
        <v>474030.03009035997</v>
      </c>
      <c r="H25" s="38">
        <v>968.33098307264436</v>
      </c>
      <c r="I25" s="38">
        <f t="shared" si="0"/>
        <v>1371.9669560455877</v>
      </c>
      <c r="J25" s="38"/>
      <c r="K25" s="38">
        <f>0</f>
        <v>0</v>
      </c>
      <c r="L25" s="38">
        <f>F25/$F$43*'Attachment 19 p.1'!$G$14</f>
        <v>2.8027724407084689</v>
      </c>
      <c r="M25" s="6">
        <f>G25/$G$43*'Attachment 19 p.1'!$G$15</f>
        <v>400.83320053223474</v>
      </c>
      <c r="N25" s="6">
        <f>I25/($I$28+$I$34)*('Attachment 19 p.1'!$G$16-'Attachment 19 p.1'!$K$16)</f>
        <v>97.694419577260604</v>
      </c>
      <c r="O25" s="6">
        <f>I25/$I$43*'Attachment 19 p.1'!$K$16</f>
        <v>248.67795532076082</v>
      </c>
      <c r="P25" s="6">
        <f t="shared" si="1"/>
        <v>750.0083478709646</v>
      </c>
      <c r="Q25" s="6"/>
    </row>
    <row r="26" spans="1:17" x14ac:dyDescent="0.2">
      <c r="A26" s="1">
        <f t="shared" si="2"/>
        <v>11</v>
      </c>
      <c r="C26" s="2" t="s">
        <v>41</v>
      </c>
      <c r="E26" s="38">
        <f>0</f>
        <v>0</v>
      </c>
      <c r="F26" s="38">
        <v>3.2920800939108741</v>
      </c>
      <c r="G26" s="38">
        <v>54820.516019999995</v>
      </c>
      <c r="H26" s="38">
        <v>0</v>
      </c>
      <c r="I26" s="38">
        <f t="shared" si="0"/>
        <v>49.006947466074841</v>
      </c>
      <c r="J26" s="38"/>
      <c r="K26" s="38">
        <f>0</f>
        <v>0</v>
      </c>
      <c r="L26" s="38">
        <f>F26/$F$43*'Attachment 19 p.1'!$G$14</f>
        <v>2.6514815751552945</v>
      </c>
      <c r="M26" s="6">
        <f>G26/$G$43*'Attachment 19 p.1'!$G$15</f>
        <v>46.355465890919547</v>
      </c>
      <c r="N26" s="6">
        <f>I26/($I$28+$I$34)*('Attachment 19 p.1'!$G$16-'Attachment 19 p.1'!$K$16)</f>
        <v>3.4896651605597406</v>
      </c>
      <c r="O26" s="6">
        <f>I26/$I$43*'Attachment 19 p.1'!$K$16</f>
        <v>8.8828287289817816</v>
      </c>
      <c r="P26" s="6">
        <f t="shared" si="1"/>
        <v>61.379441355616365</v>
      </c>
      <c r="Q26" s="30"/>
    </row>
    <row r="27" spans="1:17" x14ac:dyDescent="0.2">
      <c r="A27" s="1">
        <f t="shared" si="2"/>
        <v>12</v>
      </c>
      <c r="C27" s="2" t="s">
        <v>42</v>
      </c>
      <c r="D27" s="17"/>
      <c r="E27" s="38">
        <f>0</f>
        <v>0</v>
      </c>
      <c r="F27" s="38">
        <v>52.387348295647961</v>
      </c>
      <c r="G27" s="38">
        <v>0</v>
      </c>
      <c r="H27" s="38">
        <v>3401.3158734452686</v>
      </c>
      <c r="I27" s="38">
        <f t="shared" si="0"/>
        <v>3443.5092845454647</v>
      </c>
      <c r="J27" s="38"/>
      <c r="K27" s="38">
        <f>0</f>
        <v>0</v>
      </c>
      <c r="L27" s="38">
        <f>F27/$F$43*'Attachment 19 p.1'!$G$14</f>
        <v>42.193411100196094</v>
      </c>
      <c r="M27" s="6">
        <f>G27/$G$43*'Attachment 19 p.1'!$G$15</f>
        <v>0</v>
      </c>
      <c r="N27" s="6">
        <f>I27/($I$28+$I$34)*('Attachment 19 p.1'!$G$16-'Attachment 19 p.1'!$K$16)</f>
        <v>245.20389458374015</v>
      </c>
      <c r="O27" s="6">
        <f>I27/$I$43*'Attachment 19 p.1'!$K$16</f>
        <v>624.1585077799557</v>
      </c>
      <c r="P27" s="6">
        <f t="shared" si="1"/>
        <v>911.55581346389192</v>
      </c>
    </row>
    <row r="28" spans="1:17" x14ac:dyDescent="0.2">
      <c r="A28" s="1">
        <f t="shared" si="2"/>
        <v>13</v>
      </c>
      <c r="C28" s="8" t="s">
        <v>43</v>
      </c>
      <c r="D28" s="17"/>
      <c r="E28" s="18">
        <f>SUM(E16:E27)</f>
        <v>11305277.616200032</v>
      </c>
      <c r="F28" s="18">
        <f t="shared" ref="F28:P28" si="3">SUM(F16:F27)</f>
        <v>28603.67576805934</v>
      </c>
      <c r="G28" s="18">
        <f t="shared" si="3"/>
        <v>27417744.905925438</v>
      </c>
      <c r="H28" s="18">
        <f t="shared" si="3"/>
        <v>212300.2000570682</v>
      </c>
      <c r="I28" s="18">
        <f t="shared" si="3"/>
        <v>460671.45120308769</v>
      </c>
      <c r="J28" s="38"/>
      <c r="K28" s="18">
        <f t="shared" si="3"/>
        <v>202149.43705220061</v>
      </c>
      <c r="L28" s="18">
        <f t="shared" si="3"/>
        <v>23037.750333293858</v>
      </c>
      <c r="M28" s="18">
        <f t="shared" si="3"/>
        <v>23184.063760524958</v>
      </c>
      <c r="N28" s="18">
        <f t="shared" si="3"/>
        <v>32803.290081284256</v>
      </c>
      <c r="O28" s="18">
        <f t="shared" si="3"/>
        <v>83499.703877725828</v>
      </c>
      <c r="P28" s="18">
        <f t="shared" si="3"/>
        <v>364674.24510502949</v>
      </c>
    </row>
    <row r="29" spans="1:17" x14ac:dyDescent="0.2">
      <c r="D29" s="1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6"/>
      <c r="Q29" s="6"/>
    </row>
    <row r="30" spans="1:17" x14ac:dyDescent="0.2">
      <c r="C30" s="12" t="s">
        <v>44</v>
      </c>
      <c r="D30" s="1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6"/>
      <c r="Q30" s="6"/>
    </row>
    <row r="31" spans="1:17" x14ac:dyDescent="0.2">
      <c r="A31" s="1">
        <f>A28+1</f>
        <v>14</v>
      </c>
      <c r="C31" s="2" t="s">
        <v>45</v>
      </c>
      <c r="D31" s="17"/>
      <c r="E31" s="38">
        <f>0</f>
        <v>0</v>
      </c>
      <c r="F31" s="38">
        <f>0</f>
        <v>0</v>
      </c>
      <c r="G31" s="38">
        <f>0</f>
        <v>0</v>
      </c>
      <c r="H31" s="38">
        <f>0</f>
        <v>0</v>
      </c>
      <c r="I31" s="38">
        <f t="shared" ref="I31:I33" si="4">H31+K31+L31+M31</f>
        <v>0</v>
      </c>
      <c r="J31" s="38"/>
      <c r="K31" s="38">
        <f>0</f>
        <v>0</v>
      </c>
      <c r="L31" s="38">
        <f>F31/$F$43*'Attachment 19 p.1'!$G$14</f>
        <v>0</v>
      </c>
      <c r="M31" s="6">
        <f>G31/$G$43*'Attachment 19 p.1'!$G$15</f>
        <v>0</v>
      </c>
      <c r="N31" s="6">
        <f>I31/($I$28+$I$34)*('Attachment 19 p.1'!$G$16-'Attachment 19 p.1'!$K$16)</f>
        <v>0</v>
      </c>
      <c r="O31" s="6">
        <f>I31/$I$43*'Attachment 19 p.1'!$K$16</f>
        <v>0</v>
      </c>
      <c r="P31" s="6">
        <f t="shared" ref="P31:P33" si="5">SUM(K31:O31)</f>
        <v>0</v>
      </c>
      <c r="Q31" s="6"/>
    </row>
    <row r="32" spans="1:17" x14ac:dyDescent="0.2">
      <c r="A32" s="1">
        <f>A31+1</f>
        <v>15</v>
      </c>
      <c r="C32" s="2" t="s">
        <v>46</v>
      </c>
      <c r="D32" s="17"/>
      <c r="E32" s="38">
        <f>0</f>
        <v>0</v>
      </c>
      <c r="F32" s="38">
        <v>301.01686297095421</v>
      </c>
      <c r="G32" s="38">
        <v>278925.5258</v>
      </c>
      <c r="H32" s="38">
        <v>2243.2739840747386</v>
      </c>
      <c r="I32" s="38">
        <f t="shared" si="4"/>
        <v>2721.5721926996475</v>
      </c>
      <c r="J32" s="38"/>
      <c r="K32" s="38">
        <f>0</f>
        <v>0</v>
      </c>
      <c r="L32" s="38">
        <f>F32/$F$43*'Attachment 19 p.1'!$G$14</f>
        <v>242.44266336496338</v>
      </c>
      <c r="M32" s="6">
        <f>G32/$G$43*'Attachment 19 p.1'!$G$15</f>
        <v>235.85554525994593</v>
      </c>
      <c r="N32" s="6">
        <f>I32/($I$28+$I$34)*('Attachment 19 p.1'!$G$16-'Attachment 19 p.1'!$K$16)</f>
        <v>193.79651567538903</v>
      </c>
      <c r="O32" s="6">
        <f>I32/$I$43*'Attachment 19 p.1'!$K$16</f>
        <v>493.30270321459511</v>
      </c>
      <c r="P32" s="6">
        <f t="shared" si="5"/>
        <v>1165.3974275148935</v>
      </c>
      <c r="Q32" s="6"/>
    </row>
    <row r="33" spans="1:17" x14ac:dyDescent="0.2">
      <c r="A33" s="1">
        <f>A32+1</f>
        <v>16</v>
      </c>
      <c r="C33" s="2" t="s">
        <v>47</v>
      </c>
      <c r="D33" s="17"/>
      <c r="E33" s="38">
        <f>0</f>
        <v>0</v>
      </c>
      <c r="F33" s="38">
        <v>430.90176184339157</v>
      </c>
      <c r="G33" s="38">
        <v>249200.14546999999</v>
      </c>
      <c r="H33" s="38">
        <v>3206.0210000000002</v>
      </c>
      <c r="I33" s="38">
        <f t="shared" si="4"/>
        <v>3763.7947267013124</v>
      </c>
      <c r="J33" s="38"/>
      <c r="K33" s="38">
        <f>0</f>
        <v>0</v>
      </c>
      <c r="L33" s="38">
        <f>F33/$F$43*'Attachment 19 p.1'!$G$14</f>
        <v>347.05354962139592</v>
      </c>
      <c r="M33" s="6">
        <f>G33/$G$43*'Attachment 19 p.1'!$G$15</f>
        <v>210.72017707991603</v>
      </c>
      <c r="N33" s="6">
        <f>I33/($I$28+$I$34)*('Attachment 19 p.1'!$G$16-'Attachment 19 p.1'!$K$16)</f>
        <v>268.01063947841976</v>
      </c>
      <c r="O33" s="6">
        <f>I33/$I$43*'Attachment 19 p.1'!$K$16</f>
        <v>682.21233227139294</v>
      </c>
      <c r="P33" s="6">
        <f t="shared" si="5"/>
        <v>1507.9966984511248</v>
      </c>
      <c r="Q33" s="6"/>
    </row>
    <row r="34" spans="1:17" x14ac:dyDescent="0.2">
      <c r="A34" s="1">
        <f>A33+1</f>
        <v>17</v>
      </c>
      <c r="C34" s="8" t="s">
        <v>48</v>
      </c>
      <c r="D34" s="17"/>
      <c r="E34" s="18">
        <f>SUM(E31:E33)</f>
        <v>0</v>
      </c>
      <c r="F34" s="18">
        <f t="shared" ref="F34:P34" si="6">SUM(F31:F33)</f>
        <v>731.91862481434578</v>
      </c>
      <c r="G34" s="18">
        <f t="shared" si="6"/>
        <v>528125.67127000005</v>
      </c>
      <c r="H34" s="18">
        <f t="shared" si="6"/>
        <v>5449.2949840747387</v>
      </c>
      <c r="I34" s="18">
        <f t="shared" si="6"/>
        <v>6485.3669194009599</v>
      </c>
      <c r="J34" s="38"/>
      <c r="K34" s="18">
        <f t="shared" si="6"/>
        <v>0</v>
      </c>
      <c r="L34" s="18">
        <f t="shared" si="6"/>
        <v>589.4962129863593</v>
      </c>
      <c r="M34" s="18">
        <f t="shared" si="6"/>
        <v>446.57572233986195</v>
      </c>
      <c r="N34" s="18">
        <f t="shared" si="6"/>
        <v>461.80715515380882</v>
      </c>
      <c r="O34" s="18">
        <f t="shared" si="6"/>
        <v>1175.5150354859879</v>
      </c>
      <c r="P34" s="18">
        <f t="shared" si="6"/>
        <v>2673.3941259660182</v>
      </c>
      <c r="Q34" s="6"/>
    </row>
    <row r="35" spans="1:17" x14ac:dyDescent="0.2">
      <c r="D35" s="17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14"/>
      <c r="Q35" s="14"/>
    </row>
    <row r="36" spans="1:17" x14ac:dyDescent="0.2">
      <c r="C36" s="12" t="s">
        <v>72</v>
      </c>
      <c r="D36" s="1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14"/>
      <c r="Q36" s="14"/>
    </row>
    <row r="37" spans="1:17" x14ac:dyDescent="0.2">
      <c r="A37" s="1">
        <f>A34+1</f>
        <v>18</v>
      </c>
      <c r="C37" s="2" t="s">
        <v>73</v>
      </c>
      <c r="D37" s="17"/>
      <c r="E37" s="38">
        <f>0</f>
        <v>0</v>
      </c>
      <c r="F37" s="38">
        <v>11966.3574895087</v>
      </c>
      <c r="G37" s="38">
        <v>20070977.395640638</v>
      </c>
      <c r="H37" s="38">
        <f>0</f>
        <v>0</v>
      </c>
      <c r="I37" s="38">
        <f t="shared" ref="I37:I40" si="7">H37+K37+L37+M37</f>
        <v>26609.590024417361</v>
      </c>
      <c r="J37" s="38"/>
      <c r="K37" s="38">
        <f>0</f>
        <v>0</v>
      </c>
      <c r="L37" s="38">
        <f>F37/$F$43*'Attachment 19 p.1'!$G$14</f>
        <v>9637.8506901578639</v>
      </c>
      <c r="M37" s="6">
        <f>G37/$G$43*'Attachment 19 p.1'!$G$15</f>
        <v>16971.739334259495</v>
      </c>
      <c r="N37" s="38">
        <f>0</f>
        <v>0</v>
      </c>
      <c r="O37" s="6">
        <f>I37/$I$43*'Attachment 19 p.1'!$K$16</f>
        <v>4823.1616731270215</v>
      </c>
      <c r="P37" s="6">
        <f t="shared" ref="P37:P40" si="8">SUM(K37:O37)</f>
        <v>31432.751697544383</v>
      </c>
      <c r="Q37" s="6"/>
    </row>
    <row r="38" spans="1:17" x14ac:dyDescent="0.2">
      <c r="A38" s="1">
        <f t="shared" ref="A38:A40" si="9">A37+1</f>
        <v>19</v>
      </c>
      <c r="C38" s="2" t="s">
        <v>74</v>
      </c>
      <c r="D38" s="17"/>
      <c r="E38" s="38">
        <f>0</f>
        <v>0</v>
      </c>
      <c r="F38" s="38">
        <f>0</f>
        <v>0</v>
      </c>
      <c r="G38" s="38">
        <v>278638.14346345252</v>
      </c>
      <c r="H38" s="38">
        <f>0</f>
        <v>0</v>
      </c>
      <c r="I38" s="38">
        <f t="shared" si="7"/>
        <v>235.61253875313707</v>
      </c>
      <c r="J38" s="38"/>
      <c r="K38" s="38">
        <f>0</f>
        <v>0</v>
      </c>
      <c r="L38" s="38">
        <f>F38/$F$43*'Attachment 19 p.1'!$G$14</f>
        <v>0</v>
      </c>
      <c r="M38" s="6">
        <f>G38/$G$43*'Attachment 19 p.1'!$G$15</f>
        <v>235.61253875313707</v>
      </c>
      <c r="N38" s="38">
        <f>0</f>
        <v>0</v>
      </c>
      <c r="O38" s="6">
        <f>I38/$I$43*'Attachment 19 p.1'!$K$16</f>
        <v>42.706308724768419</v>
      </c>
      <c r="P38" s="6">
        <f t="shared" si="8"/>
        <v>278.31884747790548</v>
      </c>
      <c r="Q38" s="6"/>
    </row>
    <row r="39" spans="1:17" x14ac:dyDescent="0.2">
      <c r="A39" s="1">
        <f t="shared" si="9"/>
        <v>20</v>
      </c>
      <c r="C39" s="2" t="s">
        <v>75</v>
      </c>
      <c r="D39" s="17"/>
      <c r="E39" s="38">
        <f>0</f>
        <v>0</v>
      </c>
      <c r="F39" s="38">
        <f>0</f>
        <v>0</v>
      </c>
      <c r="G39" s="38">
        <v>122597.54776526781</v>
      </c>
      <c r="H39" s="38">
        <f>0</f>
        <v>0</v>
      </c>
      <c r="I39" s="38">
        <f t="shared" si="7"/>
        <v>103.66678127710284</v>
      </c>
      <c r="J39" s="38"/>
      <c r="K39" s="38">
        <f>0</f>
        <v>0</v>
      </c>
      <c r="L39" s="38">
        <f>F39/$F$43*'Attachment 19 p.1'!$G$14</f>
        <v>0</v>
      </c>
      <c r="M39" s="6">
        <f>G39/$G$43*'Attachment 19 p.1'!$G$15</f>
        <v>103.66678127710284</v>
      </c>
      <c r="N39" s="38">
        <f>0</f>
        <v>0</v>
      </c>
      <c r="O39" s="6">
        <f>I39/$I$43*'Attachment 19 p.1'!$K$16</f>
        <v>18.790279961974431</v>
      </c>
      <c r="P39" s="6">
        <f t="shared" si="8"/>
        <v>122.45706123907728</v>
      </c>
      <c r="Q39" s="6"/>
    </row>
    <row r="40" spans="1:17" x14ac:dyDescent="0.2">
      <c r="A40" s="1">
        <f t="shared" si="9"/>
        <v>21</v>
      </c>
      <c r="C40" s="2" t="s">
        <v>76</v>
      </c>
      <c r="D40" s="17"/>
      <c r="E40" s="38">
        <f>0</f>
        <v>0</v>
      </c>
      <c r="F40" s="38">
        <f>0</f>
        <v>0</v>
      </c>
      <c r="G40" s="38">
        <f>0</f>
        <v>0</v>
      </c>
      <c r="H40" s="38">
        <f>0</f>
        <v>0</v>
      </c>
      <c r="I40" s="38">
        <f t="shared" si="7"/>
        <v>0</v>
      </c>
      <c r="J40" s="38"/>
      <c r="K40" s="38">
        <f>0</f>
        <v>0</v>
      </c>
      <c r="L40" s="38">
        <f>F40/$F$43*'Attachment 19 p.1'!$G$14</f>
        <v>0</v>
      </c>
      <c r="M40" s="6">
        <f>G40/$G$43*'Attachment 19 p.1'!$G$15</f>
        <v>0</v>
      </c>
      <c r="N40" s="38">
        <f>0</f>
        <v>0</v>
      </c>
      <c r="O40" s="6">
        <f>I40/$I$43*'Attachment 19 p.1'!$K$16</f>
        <v>0</v>
      </c>
      <c r="P40" s="6">
        <f t="shared" si="8"/>
        <v>0</v>
      </c>
      <c r="Q40" s="6"/>
    </row>
    <row r="41" spans="1:17" x14ac:dyDescent="0.2">
      <c r="A41" s="1">
        <f>A40+1</f>
        <v>22</v>
      </c>
      <c r="C41" s="2" t="s">
        <v>77</v>
      </c>
      <c r="D41" s="17"/>
      <c r="E41" s="18">
        <f>SUM(E37:E40)</f>
        <v>0</v>
      </c>
      <c r="F41" s="18">
        <f t="shared" ref="F41:P41" si="10">SUM(F37:F40)</f>
        <v>11966.3574895087</v>
      </c>
      <c r="G41" s="18">
        <f t="shared" si="10"/>
        <v>20472213.086869355</v>
      </c>
      <c r="H41" s="18">
        <f t="shared" si="10"/>
        <v>0</v>
      </c>
      <c r="I41" s="18">
        <f t="shared" si="10"/>
        <v>26948.869344447598</v>
      </c>
      <c r="J41" s="38"/>
      <c r="K41" s="18">
        <f t="shared" si="10"/>
        <v>0</v>
      </c>
      <c r="L41" s="18">
        <f t="shared" si="10"/>
        <v>9637.8506901578639</v>
      </c>
      <c r="M41" s="18">
        <f t="shared" si="10"/>
        <v>17311.018654289732</v>
      </c>
      <c r="N41" s="18">
        <f t="shared" si="10"/>
        <v>0</v>
      </c>
      <c r="O41" s="18">
        <f t="shared" si="10"/>
        <v>4884.6582618137645</v>
      </c>
      <c r="P41" s="18">
        <f t="shared" si="10"/>
        <v>31833.527606261367</v>
      </c>
      <c r="Q41" s="6"/>
    </row>
    <row r="42" spans="1:17" x14ac:dyDescent="0.2">
      <c r="C42" s="1"/>
      <c r="D42" s="17"/>
      <c r="P42" s="6"/>
      <c r="Q42" s="6"/>
    </row>
    <row r="43" spans="1:17" ht="13.5" thickBot="1" x14ac:dyDescent="0.25">
      <c r="A43" s="1">
        <f>A41+1</f>
        <v>23</v>
      </c>
      <c r="C43" s="2" t="s">
        <v>49</v>
      </c>
      <c r="D43" s="17"/>
      <c r="E43" s="35">
        <f>E41+E34+E28</f>
        <v>11305277.616200032</v>
      </c>
      <c r="F43" s="35">
        <f t="shared" ref="F43:P43" si="11">F41+F34+F28</f>
        <v>41301.951882382389</v>
      </c>
      <c r="G43" s="35">
        <f t="shared" si="11"/>
        <v>48418083.664064795</v>
      </c>
      <c r="H43" s="35">
        <f t="shared" si="11"/>
        <v>217749.49504114295</v>
      </c>
      <c r="I43" s="35">
        <f t="shared" si="11"/>
        <v>494105.68746693624</v>
      </c>
      <c r="J43" s="6"/>
      <c r="K43" s="35">
        <f t="shared" si="11"/>
        <v>202149.43705220061</v>
      </c>
      <c r="L43" s="35">
        <f t="shared" si="11"/>
        <v>33265.09723643808</v>
      </c>
      <c r="M43" s="35">
        <f t="shared" si="11"/>
        <v>40941.658137154547</v>
      </c>
      <c r="N43" s="35">
        <f t="shared" si="11"/>
        <v>33265.097236438065</v>
      </c>
      <c r="O43" s="35">
        <f t="shared" si="11"/>
        <v>89559.877175025584</v>
      </c>
      <c r="P43" s="35">
        <f t="shared" si="11"/>
        <v>399181.16683725687</v>
      </c>
      <c r="Q43" s="6"/>
    </row>
    <row r="44" spans="1:17" ht="13.5" thickTop="1" x14ac:dyDescent="0.2">
      <c r="C44" s="49"/>
      <c r="D44" s="15"/>
      <c r="E44" s="6"/>
      <c r="F44" s="6"/>
      <c r="G44" s="6"/>
      <c r="H44" s="6"/>
      <c r="I44" s="6"/>
      <c r="J44" s="14"/>
      <c r="K44" s="6"/>
      <c r="L44" s="6"/>
      <c r="M44" s="6"/>
      <c r="N44" s="6"/>
      <c r="O44" s="6"/>
      <c r="P44" s="6"/>
      <c r="Q44" s="6"/>
    </row>
    <row r="45" spans="1:17" x14ac:dyDescent="0.2">
      <c r="C45" s="19"/>
      <c r="D45" s="15"/>
      <c r="E45" s="15"/>
      <c r="F45" s="15"/>
      <c r="G45" s="15"/>
      <c r="H45" s="15"/>
      <c r="I45" s="14"/>
      <c r="J45" s="15"/>
      <c r="K45" s="15"/>
      <c r="L45" s="15"/>
      <c r="M45" s="14"/>
      <c r="N45" s="15"/>
      <c r="O45" s="15"/>
      <c r="P45" s="15"/>
      <c r="Q45" s="15"/>
    </row>
    <row r="46" spans="1:17" x14ac:dyDescent="0.2">
      <c r="A46" s="12" t="s">
        <v>50</v>
      </c>
      <c r="B46" s="5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4"/>
      <c r="Q46" s="14"/>
    </row>
    <row r="47" spans="1:17" x14ac:dyDescent="0.2">
      <c r="A47" s="10" t="s">
        <v>51</v>
      </c>
      <c r="C47" s="2" t="s">
        <v>500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4"/>
      <c r="Q47" s="14"/>
    </row>
    <row r="48" spans="1:17" x14ac:dyDescent="0.2">
      <c r="A48" s="10" t="s">
        <v>53</v>
      </c>
      <c r="C48" s="2" t="s">
        <v>501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4"/>
      <c r="Q48" s="14"/>
    </row>
    <row r="49" spans="1:17" x14ac:dyDescent="0.2">
      <c r="A49" s="10" t="s">
        <v>55</v>
      </c>
      <c r="C49" s="52" t="s">
        <v>137</v>
      </c>
      <c r="E49" s="53"/>
      <c r="F49" s="16"/>
      <c r="G49" s="16"/>
      <c r="H49" s="16"/>
      <c r="I49" s="16"/>
      <c r="J49" s="53"/>
      <c r="K49" s="16"/>
      <c r="L49" s="16"/>
      <c r="M49" s="16"/>
      <c r="N49" s="16"/>
      <c r="O49" s="16"/>
      <c r="P49" s="14"/>
      <c r="Q49" s="14"/>
    </row>
    <row r="50" spans="1:17" x14ac:dyDescent="0.2">
      <c r="A50" s="10" t="s">
        <v>40</v>
      </c>
      <c r="C50" s="52" t="s">
        <v>139</v>
      </c>
      <c r="E50" s="53"/>
      <c r="F50" s="16"/>
      <c r="G50" s="16"/>
      <c r="H50" s="16"/>
      <c r="I50" s="16"/>
      <c r="J50" s="53"/>
      <c r="K50" s="16"/>
      <c r="L50" s="16"/>
      <c r="M50" s="16"/>
      <c r="N50" s="16"/>
      <c r="O50" s="16"/>
      <c r="P50" s="14"/>
      <c r="Q50" s="14"/>
    </row>
    <row r="51" spans="1:17" x14ac:dyDescent="0.2">
      <c r="A51" s="10" t="s">
        <v>58</v>
      </c>
      <c r="C51" s="52" t="s">
        <v>141</v>
      </c>
      <c r="E51" s="109"/>
      <c r="F51" s="17"/>
      <c r="G51" s="17"/>
      <c r="H51" s="17"/>
      <c r="I51" s="16"/>
      <c r="J51" s="53"/>
      <c r="K51" s="17"/>
      <c r="L51" s="17"/>
      <c r="M51" s="16"/>
      <c r="N51" s="17"/>
      <c r="O51" s="17"/>
      <c r="P51" s="15"/>
      <c r="Q51" s="15"/>
    </row>
    <row r="52" spans="1:17" x14ac:dyDescent="0.2">
      <c r="A52" s="10" t="s">
        <v>60</v>
      </c>
      <c r="C52" s="52" t="s">
        <v>502</v>
      </c>
      <c r="D52" s="53"/>
      <c r="E52" s="53"/>
      <c r="F52" s="17"/>
      <c r="G52" s="17"/>
      <c r="H52" s="17"/>
      <c r="I52" s="16"/>
      <c r="J52" s="53"/>
      <c r="K52" s="17"/>
      <c r="L52" s="17"/>
      <c r="M52" s="16"/>
      <c r="N52" s="17"/>
      <c r="O52" s="17"/>
      <c r="P52" s="15"/>
      <c r="Q52" s="15"/>
    </row>
    <row r="53" spans="1:17" x14ac:dyDescent="0.2">
      <c r="A53" s="10" t="s">
        <v>62</v>
      </c>
      <c r="C53" s="52" t="s">
        <v>503</v>
      </c>
      <c r="D53" s="53"/>
      <c r="E53" s="53"/>
      <c r="F53" s="17"/>
      <c r="G53" s="17"/>
      <c r="H53" s="17"/>
      <c r="I53" s="16"/>
      <c r="J53" s="53"/>
      <c r="K53" s="17"/>
      <c r="L53" s="17"/>
      <c r="M53" s="16"/>
      <c r="N53" s="17"/>
      <c r="O53" s="17"/>
      <c r="P53" s="15"/>
      <c r="Q53" s="15"/>
    </row>
    <row r="54" spans="1:17" x14ac:dyDescent="0.2">
      <c r="A54" s="10" t="s">
        <v>64</v>
      </c>
      <c r="C54" s="8" t="s">
        <v>504</v>
      </c>
      <c r="D54" s="53"/>
      <c r="E54" s="53"/>
      <c r="F54" s="16"/>
      <c r="G54" s="16"/>
      <c r="H54" s="16"/>
      <c r="I54" s="16"/>
      <c r="J54" s="53"/>
      <c r="K54" s="16"/>
      <c r="L54" s="17"/>
      <c r="M54" s="16"/>
      <c r="N54" s="17"/>
      <c r="O54" s="17"/>
      <c r="P54" s="15"/>
      <c r="Q54" s="15"/>
    </row>
    <row r="55" spans="1:17" x14ac:dyDescent="0.2">
      <c r="A55" s="10"/>
      <c r="D55" s="16"/>
      <c r="E55" s="16"/>
      <c r="F55" s="16"/>
      <c r="G55" s="16"/>
      <c r="H55" s="16"/>
      <c r="I55" s="16"/>
      <c r="J55" s="16"/>
      <c r="K55" s="16"/>
      <c r="L55" s="17"/>
      <c r="M55" s="16"/>
      <c r="N55" s="17"/>
      <c r="O55" s="17"/>
      <c r="P55" s="15"/>
      <c r="Q55" s="15"/>
    </row>
    <row r="56" spans="1:17" x14ac:dyDescent="0.2">
      <c r="A56" s="10"/>
      <c r="C56" s="19"/>
      <c r="D56" s="17"/>
      <c r="E56" s="17"/>
      <c r="F56" s="17"/>
      <c r="G56" s="17"/>
      <c r="H56" s="17"/>
      <c r="I56" s="16"/>
      <c r="J56" s="16"/>
      <c r="K56" s="17"/>
      <c r="L56" s="17"/>
      <c r="M56" s="16"/>
      <c r="N56" s="17"/>
      <c r="O56" s="17"/>
      <c r="P56" s="15"/>
      <c r="Q56" s="15"/>
    </row>
    <row r="57" spans="1:17" x14ac:dyDescent="0.2">
      <c r="A57" s="10"/>
      <c r="C57" s="19"/>
      <c r="D57" s="17"/>
      <c r="E57" s="17"/>
      <c r="F57" s="17"/>
      <c r="G57" s="17"/>
      <c r="H57" s="17"/>
      <c r="I57" s="16"/>
      <c r="J57" s="17"/>
      <c r="K57" s="17"/>
      <c r="L57" s="17"/>
      <c r="M57" s="16"/>
      <c r="N57" s="17"/>
      <c r="O57" s="17"/>
      <c r="P57" s="15"/>
      <c r="Q57" s="15"/>
    </row>
    <row r="58" spans="1:17" x14ac:dyDescent="0.2">
      <c r="A58" s="10"/>
      <c r="C58" s="19"/>
      <c r="D58" s="17"/>
      <c r="E58" s="17"/>
      <c r="F58" s="17"/>
      <c r="G58" s="17"/>
      <c r="H58" s="17"/>
      <c r="I58" s="16"/>
      <c r="J58" s="17"/>
      <c r="K58" s="17"/>
      <c r="L58" s="17"/>
      <c r="M58" s="16"/>
      <c r="N58" s="17"/>
      <c r="O58" s="17"/>
      <c r="P58" s="15"/>
      <c r="Q58" s="15"/>
    </row>
    <row r="59" spans="1:17" x14ac:dyDescent="0.2">
      <c r="C59" s="19"/>
      <c r="D59" s="17"/>
      <c r="E59" s="17"/>
      <c r="F59" s="17"/>
      <c r="G59" s="17"/>
      <c r="H59" s="17"/>
      <c r="I59" s="16"/>
      <c r="J59" s="17"/>
      <c r="K59" s="17"/>
      <c r="L59" s="17"/>
      <c r="M59" s="16"/>
      <c r="N59" s="17"/>
      <c r="O59" s="17"/>
      <c r="P59" s="15"/>
      <c r="Q59" s="15"/>
    </row>
    <row r="60" spans="1:17" x14ac:dyDescent="0.2">
      <c r="C60" s="21"/>
      <c r="D60" s="17"/>
      <c r="E60" s="17"/>
      <c r="F60" s="17"/>
      <c r="G60" s="17"/>
      <c r="H60" s="17"/>
      <c r="I60" s="16"/>
      <c r="J60" s="17"/>
      <c r="K60" s="17"/>
      <c r="L60" s="17"/>
      <c r="M60" s="16"/>
      <c r="N60" s="17"/>
      <c r="O60" s="17"/>
      <c r="P60" s="17"/>
      <c r="Q60" s="17"/>
    </row>
    <row r="61" spans="1:17" x14ac:dyDescent="0.2">
      <c r="C61" s="19"/>
      <c r="D61" s="17"/>
      <c r="E61" s="17"/>
      <c r="F61" s="17"/>
      <c r="G61" s="17"/>
      <c r="H61" s="17"/>
      <c r="I61" s="16"/>
      <c r="J61" s="17"/>
      <c r="K61" s="17"/>
      <c r="L61" s="17"/>
      <c r="M61" s="16"/>
      <c r="N61" s="17"/>
      <c r="O61" s="17"/>
      <c r="P61" s="17"/>
      <c r="Q61" s="17"/>
    </row>
    <row r="62" spans="1:17" x14ac:dyDescent="0.2">
      <c r="C62" s="19"/>
      <c r="D62" s="17"/>
      <c r="E62" s="17"/>
      <c r="F62" s="17"/>
      <c r="G62" s="17"/>
      <c r="H62" s="17"/>
      <c r="I62" s="16"/>
      <c r="J62" s="17"/>
      <c r="K62" s="17"/>
      <c r="L62" s="17"/>
      <c r="M62" s="16"/>
      <c r="N62" s="17"/>
      <c r="O62" s="17"/>
      <c r="P62" s="17"/>
      <c r="Q62" s="17"/>
    </row>
    <row r="63" spans="1:17" x14ac:dyDescent="0.2">
      <c r="C63" s="19"/>
      <c r="D63" s="17"/>
      <c r="E63" s="17"/>
      <c r="F63" s="17"/>
      <c r="G63" s="17"/>
      <c r="H63" s="17"/>
      <c r="I63" s="16"/>
      <c r="J63" s="17"/>
      <c r="K63" s="17"/>
      <c r="L63" s="17"/>
      <c r="M63" s="16"/>
      <c r="N63" s="17"/>
      <c r="O63" s="17"/>
      <c r="P63" s="17"/>
      <c r="Q63" s="17"/>
    </row>
    <row r="64" spans="1:17" x14ac:dyDescent="0.2">
      <c r="C64" s="19"/>
      <c r="D64" s="17"/>
      <c r="E64" s="17"/>
      <c r="F64" s="17"/>
      <c r="G64" s="17"/>
      <c r="H64" s="17"/>
      <c r="I64" s="16"/>
      <c r="J64" s="17"/>
      <c r="K64" s="17"/>
      <c r="L64" s="17"/>
      <c r="M64" s="16"/>
      <c r="N64" s="17"/>
      <c r="O64" s="17"/>
      <c r="P64" s="17"/>
      <c r="Q64" s="17"/>
    </row>
    <row r="65" spans="3:17" x14ac:dyDescent="0.2">
      <c r="C65" s="19"/>
      <c r="D65" s="17"/>
      <c r="E65" s="17"/>
      <c r="F65" s="17"/>
      <c r="G65" s="17"/>
      <c r="H65" s="17"/>
      <c r="I65" s="16"/>
      <c r="J65" s="17"/>
      <c r="K65" s="17"/>
      <c r="L65" s="17"/>
      <c r="M65" s="16"/>
      <c r="N65" s="17"/>
      <c r="O65" s="17"/>
      <c r="P65" s="17"/>
      <c r="Q65" s="17"/>
    </row>
    <row r="66" spans="3:17" x14ac:dyDescent="0.2">
      <c r="C66" s="19"/>
      <c r="D66" s="17"/>
      <c r="E66" s="17"/>
      <c r="F66" s="17"/>
      <c r="G66" s="17"/>
      <c r="H66" s="17"/>
      <c r="I66" s="16"/>
      <c r="J66" s="17"/>
      <c r="K66" s="17"/>
      <c r="L66" s="17"/>
      <c r="M66" s="16"/>
      <c r="N66" s="17"/>
      <c r="O66" s="17"/>
      <c r="P66" s="17"/>
      <c r="Q66" s="17"/>
    </row>
    <row r="67" spans="3:17" x14ac:dyDescent="0.2">
      <c r="C67" s="19"/>
      <c r="D67" s="17"/>
      <c r="E67" s="17"/>
      <c r="F67" s="17"/>
      <c r="G67" s="17"/>
      <c r="H67" s="17"/>
      <c r="I67" s="16"/>
      <c r="J67" s="17"/>
      <c r="K67" s="17"/>
      <c r="L67" s="17"/>
      <c r="M67" s="16"/>
      <c r="N67" s="17"/>
      <c r="O67" s="17"/>
      <c r="P67" s="17"/>
      <c r="Q67" s="17"/>
    </row>
    <row r="68" spans="3:17" x14ac:dyDescent="0.2">
      <c r="C68" s="19"/>
      <c r="D68" s="17"/>
      <c r="E68" s="17"/>
      <c r="F68" s="17"/>
      <c r="G68" s="17"/>
      <c r="H68" s="17"/>
      <c r="I68" s="16"/>
      <c r="J68" s="17"/>
      <c r="K68" s="17"/>
      <c r="L68" s="17"/>
      <c r="M68" s="16"/>
      <c r="N68" s="17"/>
      <c r="O68" s="17"/>
      <c r="P68" s="17"/>
      <c r="Q68" s="17"/>
    </row>
    <row r="69" spans="3:17" x14ac:dyDescent="0.2">
      <c r="C69" s="21"/>
      <c r="D69" s="17"/>
      <c r="E69" s="17"/>
      <c r="F69" s="17"/>
      <c r="G69" s="17"/>
      <c r="H69" s="17"/>
      <c r="I69" s="16"/>
      <c r="J69" s="17"/>
      <c r="K69" s="17"/>
      <c r="L69" s="17"/>
      <c r="M69" s="16"/>
      <c r="N69" s="17"/>
      <c r="O69" s="17"/>
      <c r="P69" s="17"/>
      <c r="Q69" s="17"/>
    </row>
    <row r="70" spans="3:17" x14ac:dyDescent="0.2">
      <c r="C70" s="21"/>
      <c r="D70" s="17"/>
      <c r="E70" s="17"/>
      <c r="F70" s="17"/>
      <c r="G70" s="17"/>
      <c r="H70" s="17"/>
      <c r="I70" s="16"/>
      <c r="J70" s="17"/>
      <c r="K70" s="17"/>
      <c r="L70" s="17"/>
      <c r="M70" s="16"/>
      <c r="N70" s="17"/>
      <c r="O70" s="17"/>
      <c r="P70" s="17"/>
      <c r="Q70" s="17"/>
    </row>
    <row r="71" spans="3:17" x14ac:dyDescent="0.2">
      <c r="C71" s="19"/>
      <c r="D71" s="17"/>
      <c r="E71" s="17"/>
      <c r="F71" s="17"/>
      <c r="G71" s="17"/>
      <c r="H71" s="17"/>
      <c r="I71" s="16"/>
      <c r="J71" s="17"/>
      <c r="K71" s="17"/>
      <c r="L71" s="17"/>
      <c r="M71" s="16"/>
      <c r="N71" s="17"/>
      <c r="O71" s="17"/>
      <c r="P71" s="17"/>
      <c r="Q71" s="17"/>
    </row>
    <row r="72" spans="3:17" x14ac:dyDescent="0.2">
      <c r="C72" s="21"/>
      <c r="D72" s="17"/>
      <c r="E72" s="17"/>
      <c r="F72" s="17"/>
      <c r="G72" s="17"/>
      <c r="H72" s="17"/>
      <c r="I72" s="16"/>
      <c r="J72" s="17"/>
      <c r="K72" s="17"/>
      <c r="L72" s="17"/>
      <c r="M72" s="16"/>
      <c r="N72" s="17"/>
      <c r="O72" s="17"/>
      <c r="P72" s="17"/>
      <c r="Q72" s="17"/>
    </row>
    <row r="73" spans="3:17" x14ac:dyDescent="0.2">
      <c r="C73" s="19"/>
      <c r="D73" s="17"/>
      <c r="E73" s="17"/>
      <c r="F73" s="17"/>
      <c r="G73" s="17"/>
      <c r="H73" s="17"/>
      <c r="I73" s="16"/>
      <c r="J73" s="17"/>
      <c r="K73" s="17"/>
      <c r="L73" s="17"/>
      <c r="M73" s="16"/>
      <c r="N73" s="17"/>
      <c r="O73" s="17"/>
      <c r="P73" s="17"/>
      <c r="Q73" s="17"/>
    </row>
    <row r="74" spans="3:17" x14ac:dyDescent="0.2">
      <c r="C74" s="19"/>
      <c r="D74" s="17"/>
      <c r="E74" s="17"/>
      <c r="F74" s="17"/>
      <c r="G74" s="17"/>
      <c r="H74" s="17"/>
      <c r="I74" s="16"/>
      <c r="J74" s="17"/>
      <c r="K74" s="17"/>
      <c r="L74" s="17"/>
      <c r="M74" s="16"/>
      <c r="N74" s="17"/>
      <c r="O74" s="17"/>
      <c r="P74" s="17"/>
      <c r="Q74" s="17"/>
    </row>
    <row r="75" spans="3:17" x14ac:dyDescent="0.2">
      <c r="C75" s="19"/>
      <c r="D75" s="17"/>
      <c r="E75" s="17"/>
      <c r="F75" s="17"/>
      <c r="G75" s="17"/>
      <c r="H75" s="17"/>
      <c r="I75" s="16"/>
      <c r="J75" s="17"/>
      <c r="K75" s="17"/>
      <c r="L75" s="17"/>
      <c r="M75" s="16"/>
      <c r="N75" s="17"/>
      <c r="O75" s="17"/>
      <c r="P75" s="17"/>
      <c r="Q75" s="17"/>
    </row>
    <row r="76" spans="3:17" x14ac:dyDescent="0.2">
      <c r="C76" s="19"/>
      <c r="D76" s="17"/>
      <c r="E76" s="17"/>
      <c r="F76" s="17"/>
      <c r="G76" s="17"/>
      <c r="H76" s="17"/>
      <c r="I76" s="16"/>
      <c r="J76" s="17"/>
      <c r="K76" s="17"/>
      <c r="L76" s="17"/>
      <c r="M76" s="16"/>
      <c r="N76" s="17"/>
      <c r="O76" s="17"/>
      <c r="P76" s="17"/>
      <c r="Q76" s="17"/>
    </row>
    <row r="77" spans="3:17" x14ac:dyDescent="0.2">
      <c r="C77" s="19"/>
      <c r="D77" s="17"/>
      <c r="E77" s="17"/>
      <c r="F77" s="17"/>
      <c r="G77" s="17"/>
      <c r="H77" s="17"/>
      <c r="I77" s="16"/>
      <c r="J77" s="17"/>
      <c r="K77" s="17"/>
      <c r="L77" s="17"/>
      <c r="M77" s="16"/>
      <c r="N77" s="17"/>
      <c r="O77" s="17"/>
      <c r="P77" s="17"/>
      <c r="Q77" s="17"/>
    </row>
    <row r="78" spans="3:17" x14ac:dyDescent="0.2">
      <c r="C78" s="19"/>
      <c r="D78" s="17"/>
      <c r="E78" s="17"/>
      <c r="F78" s="17"/>
      <c r="G78" s="17"/>
      <c r="H78" s="17"/>
      <c r="I78" s="16"/>
      <c r="J78" s="17"/>
      <c r="K78" s="17"/>
      <c r="L78" s="17"/>
      <c r="M78" s="16"/>
      <c r="N78" s="17"/>
      <c r="O78" s="17"/>
      <c r="P78" s="17"/>
      <c r="Q78" s="17"/>
    </row>
    <row r="79" spans="3:17" x14ac:dyDescent="0.2">
      <c r="C79" s="19"/>
      <c r="D79" s="17"/>
      <c r="E79" s="17"/>
      <c r="F79" s="17"/>
      <c r="G79" s="17"/>
      <c r="H79" s="17"/>
      <c r="I79" s="16"/>
      <c r="J79" s="17"/>
      <c r="K79" s="17"/>
      <c r="L79" s="17"/>
      <c r="M79" s="16"/>
      <c r="N79" s="17"/>
      <c r="O79" s="17"/>
      <c r="P79" s="17"/>
      <c r="Q79" s="17"/>
    </row>
    <row r="80" spans="3:17" x14ac:dyDescent="0.2">
      <c r="C80" s="19"/>
      <c r="D80" s="17"/>
      <c r="E80" s="17"/>
      <c r="F80" s="17"/>
      <c r="G80" s="17"/>
      <c r="H80" s="17"/>
      <c r="I80" s="16"/>
      <c r="J80" s="17"/>
      <c r="K80" s="17"/>
      <c r="L80" s="17"/>
      <c r="M80" s="16"/>
      <c r="N80" s="17"/>
      <c r="O80" s="17"/>
      <c r="P80" s="17"/>
      <c r="Q80" s="17"/>
    </row>
    <row r="81" spans="2:17" x14ac:dyDescent="0.2">
      <c r="C81" s="19"/>
      <c r="D81" s="17"/>
      <c r="E81" s="17"/>
      <c r="F81" s="17"/>
      <c r="G81" s="17"/>
      <c r="H81" s="17"/>
      <c r="I81" s="16"/>
      <c r="J81" s="17"/>
      <c r="K81" s="17"/>
      <c r="L81" s="17"/>
      <c r="M81" s="16"/>
      <c r="N81" s="17"/>
      <c r="O81" s="17"/>
      <c r="P81" s="17"/>
      <c r="Q81" s="17"/>
    </row>
    <row r="82" spans="2:17" x14ac:dyDescent="0.2">
      <c r="C82" s="19"/>
      <c r="D82" s="17"/>
      <c r="E82" s="17"/>
      <c r="F82" s="17"/>
      <c r="G82" s="17"/>
      <c r="H82" s="17"/>
      <c r="I82" s="16"/>
      <c r="J82" s="17"/>
      <c r="K82" s="17"/>
      <c r="L82" s="17"/>
      <c r="M82" s="16"/>
      <c r="N82" s="17"/>
      <c r="O82" s="17"/>
      <c r="P82" s="17"/>
      <c r="Q82" s="17"/>
    </row>
    <row r="83" spans="2:17" x14ac:dyDescent="0.2">
      <c r="C83" s="19"/>
      <c r="D83" s="17"/>
      <c r="E83" s="17"/>
      <c r="F83" s="17"/>
      <c r="G83" s="17"/>
      <c r="H83" s="17"/>
      <c r="I83" s="16"/>
      <c r="J83" s="17"/>
      <c r="K83" s="17"/>
      <c r="L83" s="17"/>
      <c r="M83" s="16"/>
      <c r="N83" s="17"/>
      <c r="O83" s="17"/>
      <c r="P83" s="17"/>
      <c r="Q83" s="17"/>
    </row>
    <row r="84" spans="2:17" x14ac:dyDescent="0.2">
      <c r="C84" s="19"/>
      <c r="D84" s="17"/>
      <c r="E84" s="17"/>
      <c r="F84" s="17"/>
      <c r="G84" s="17"/>
      <c r="H84" s="17"/>
      <c r="I84" s="16"/>
      <c r="J84" s="17"/>
      <c r="K84" s="17"/>
      <c r="L84" s="17"/>
      <c r="M84" s="16"/>
      <c r="N84" s="17"/>
      <c r="O84" s="17"/>
      <c r="P84" s="17"/>
      <c r="Q84" s="17"/>
    </row>
    <row r="85" spans="2:17" x14ac:dyDescent="0.2">
      <c r="C85" s="22"/>
      <c r="D85" s="17"/>
      <c r="E85" s="17"/>
      <c r="F85" s="17"/>
      <c r="G85" s="17"/>
      <c r="H85" s="17"/>
      <c r="I85" s="16"/>
      <c r="J85" s="17"/>
      <c r="K85" s="17"/>
      <c r="L85" s="17"/>
      <c r="M85" s="16"/>
      <c r="N85" s="17"/>
      <c r="O85" s="17"/>
      <c r="P85" s="17"/>
      <c r="Q85" s="17"/>
    </row>
    <row r="86" spans="2:17" x14ac:dyDescent="0.2">
      <c r="C86" s="22"/>
      <c r="D86" s="17"/>
      <c r="E86" s="17"/>
      <c r="F86" s="17"/>
      <c r="G86" s="17"/>
      <c r="H86" s="17"/>
      <c r="I86" s="16"/>
      <c r="J86" s="17"/>
      <c r="K86" s="17"/>
      <c r="L86" s="17"/>
      <c r="M86" s="16"/>
      <c r="N86" s="17"/>
      <c r="O86" s="17"/>
      <c r="P86" s="17"/>
      <c r="Q86" s="17"/>
    </row>
    <row r="87" spans="2:17" x14ac:dyDescent="0.2">
      <c r="C87" s="22"/>
      <c r="D87" s="17"/>
      <c r="E87" s="17"/>
      <c r="F87" s="17"/>
      <c r="G87" s="17"/>
      <c r="H87" s="17"/>
      <c r="I87" s="16"/>
      <c r="J87" s="17"/>
      <c r="K87" s="17"/>
      <c r="L87" s="17"/>
      <c r="M87" s="16"/>
      <c r="N87" s="17"/>
      <c r="O87" s="17"/>
      <c r="P87" s="17"/>
      <c r="Q87" s="17"/>
    </row>
    <row r="88" spans="2:17" x14ac:dyDescent="0.2">
      <c r="C88" s="22"/>
      <c r="D88" s="17"/>
      <c r="E88" s="17"/>
      <c r="F88" s="17"/>
      <c r="G88" s="17"/>
      <c r="H88" s="17"/>
      <c r="I88" s="16"/>
      <c r="J88" s="17"/>
      <c r="K88" s="17"/>
      <c r="L88" s="17"/>
      <c r="M88" s="16"/>
      <c r="N88" s="17"/>
      <c r="O88" s="17"/>
      <c r="P88" s="17"/>
      <c r="Q88" s="17"/>
    </row>
    <row r="89" spans="2:17" x14ac:dyDescent="0.2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2:17" x14ac:dyDescent="0.2">
      <c r="C90" s="23"/>
      <c r="D90" s="23"/>
      <c r="E90" s="23"/>
      <c r="F90" s="23"/>
      <c r="G90" s="23"/>
      <c r="H90" s="23"/>
      <c r="I90" s="24"/>
      <c r="J90" s="23"/>
      <c r="K90" s="23"/>
      <c r="L90" s="23"/>
      <c r="M90" s="24"/>
      <c r="N90" s="23"/>
      <c r="O90" s="23"/>
      <c r="P90" s="23"/>
      <c r="Q90" s="23"/>
    </row>
    <row r="91" spans="2:17" x14ac:dyDescent="0.2">
      <c r="M91" s="25"/>
    </row>
    <row r="92" spans="2:17" x14ac:dyDescent="0.2">
      <c r="M92" s="16"/>
    </row>
    <row r="93" spans="2:17" x14ac:dyDescent="0.2">
      <c r="B93" s="3"/>
      <c r="M93" s="16"/>
    </row>
    <row r="94" spans="2:17" x14ac:dyDescent="0.2">
      <c r="M94" s="16"/>
    </row>
    <row r="95" spans="2:17" x14ac:dyDescent="0.2">
      <c r="M95" s="16"/>
    </row>
    <row r="96" spans="2:17" x14ac:dyDescent="0.2">
      <c r="M96" s="16"/>
    </row>
    <row r="97" spans="5:17" x14ac:dyDescent="0.2">
      <c r="M97" s="16"/>
    </row>
    <row r="98" spans="5:17" x14ac:dyDescent="0.2">
      <c r="M98" s="16"/>
    </row>
    <row r="99" spans="5:17" x14ac:dyDescent="0.2">
      <c r="M99" s="16"/>
    </row>
    <row r="100" spans="5:17" x14ac:dyDescent="0.2">
      <c r="M100" s="16"/>
    </row>
    <row r="101" spans="5:17" x14ac:dyDescent="0.2">
      <c r="M101" s="16"/>
    </row>
    <row r="102" spans="5:17" x14ac:dyDescent="0.2">
      <c r="M102" s="16"/>
    </row>
    <row r="103" spans="5:17" x14ac:dyDescent="0.2">
      <c r="M103" s="16"/>
    </row>
    <row r="108" spans="5:17" x14ac:dyDescent="0.2">
      <c r="E108" s="27"/>
      <c r="G108" s="3"/>
      <c r="J108" s="27"/>
      <c r="K108" s="27"/>
      <c r="L108" s="3"/>
      <c r="O108" s="3"/>
      <c r="P108" s="3"/>
      <c r="Q108" s="3"/>
    </row>
  </sheetData>
  <mergeCells count="4">
    <mergeCell ref="A6:P6"/>
    <mergeCell ref="E8:I8"/>
    <mergeCell ref="K8:O8"/>
    <mergeCell ref="H9:I9"/>
  </mergeCells>
  <printOptions horizontalCentered="1"/>
  <pageMargins left="0.7" right="0.7" top="0.75" bottom="0.75" header="0.3" footer="0.3"/>
  <pageSetup scale="56" firstPageNumber="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EC07-642D-4F13-BEE7-2510C42A2562}">
  <sheetPr>
    <pageSetUpPr fitToPage="1"/>
  </sheetPr>
  <dimension ref="A6:J103"/>
  <sheetViews>
    <sheetView topLeftCell="A37" zoomScaleNormal="100" zoomScaleSheetLayoutView="100" workbookViewId="0">
      <selection activeCell="G44" sqref="G44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9.85546875" style="2" customWidth="1"/>
    <col min="4" max="4" width="1.7109375" style="2" customWidth="1"/>
    <col min="5" max="5" width="14.85546875" style="2" customWidth="1"/>
    <col min="6" max="6" width="1.7109375" style="2" customWidth="1"/>
    <col min="7" max="7" width="16.85546875" style="2" customWidth="1"/>
    <col min="8" max="8" width="1.7109375" style="2" customWidth="1"/>
    <col min="9" max="9" width="16.85546875" style="2" customWidth="1"/>
    <col min="10" max="10" width="1.5703125" style="2" customWidth="1"/>
    <col min="11" max="16384" width="9.140625" style="2"/>
  </cols>
  <sheetData>
    <row r="6" spans="1:10" x14ac:dyDescent="0.2">
      <c r="A6" s="120" t="s">
        <v>505</v>
      </c>
      <c r="B6" s="120"/>
      <c r="C6" s="120"/>
      <c r="D6" s="120"/>
      <c r="E6" s="120"/>
      <c r="F6" s="120"/>
      <c r="G6" s="120"/>
      <c r="H6" s="120"/>
      <c r="I6" s="120"/>
      <c r="J6" s="12"/>
    </row>
    <row r="7" spans="1:10" x14ac:dyDescent="0.2">
      <c r="A7" s="120" t="s">
        <v>374</v>
      </c>
      <c r="B7" s="120"/>
      <c r="C7" s="120"/>
      <c r="D7" s="120"/>
      <c r="E7" s="120"/>
      <c r="F7" s="120"/>
      <c r="G7" s="120"/>
      <c r="H7" s="120"/>
      <c r="I7" s="120"/>
      <c r="J7" s="12"/>
    </row>
    <row r="8" spans="1:10" x14ac:dyDescent="0.2">
      <c r="C8" s="12"/>
      <c r="D8" s="12"/>
      <c r="E8" s="12"/>
      <c r="F8" s="12"/>
      <c r="G8" s="12"/>
      <c r="H8" s="12"/>
      <c r="I8" s="12"/>
      <c r="J8" s="12"/>
    </row>
    <row r="10" spans="1:10" ht="12.75" customHeight="1" x14ac:dyDescent="0.2">
      <c r="C10" s="1"/>
      <c r="D10" s="1"/>
      <c r="E10" s="1"/>
      <c r="F10" s="1"/>
      <c r="G10" s="1"/>
      <c r="H10" s="1"/>
      <c r="I10" s="1" t="s">
        <v>506</v>
      </c>
      <c r="J10" s="1"/>
    </row>
    <row r="11" spans="1:10" ht="12.75" customHeight="1" x14ac:dyDescent="0.2">
      <c r="C11" s="1"/>
      <c r="D11" s="1"/>
      <c r="E11" s="1" t="s">
        <v>507</v>
      </c>
      <c r="F11" s="1"/>
      <c r="H11" s="1"/>
      <c r="I11" s="1" t="s">
        <v>98</v>
      </c>
      <c r="J11" s="1"/>
    </row>
    <row r="12" spans="1:10" ht="12.75" customHeight="1" x14ac:dyDescent="0.2">
      <c r="C12" s="1"/>
      <c r="D12" s="1"/>
      <c r="E12" s="1" t="s">
        <v>508</v>
      </c>
      <c r="F12" s="1"/>
      <c r="G12" s="1" t="s">
        <v>509</v>
      </c>
      <c r="H12" s="1"/>
      <c r="I12" s="13" t="s">
        <v>158</v>
      </c>
      <c r="J12" s="1"/>
    </row>
    <row r="13" spans="1:10" ht="12.75" customHeight="1" x14ac:dyDescent="0.2">
      <c r="C13" s="12"/>
      <c r="D13" s="12"/>
      <c r="E13" s="1" t="s">
        <v>192</v>
      </c>
      <c r="F13" s="1"/>
      <c r="G13" s="1" t="s">
        <v>192</v>
      </c>
      <c r="H13" s="1"/>
      <c r="I13" s="1" t="s">
        <v>10</v>
      </c>
      <c r="J13" s="1"/>
    </row>
    <row r="14" spans="1:10" ht="12.75" customHeight="1" x14ac:dyDescent="0.2">
      <c r="A14" s="1" t="s">
        <v>12</v>
      </c>
      <c r="C14" s="1"/>
      <c r="E14" s="1" t="s">
        <v>307</v>
      </c>
      <c r="F14" s="1"/>
      <c r="G14" s="1" t="s">
        <v>307</v>
      </c>
      <c r="H14" s="1"/>
      <c r="I14" s="1" t="s">
        <v>442</v>
      </c>
      <c r="J14" s="1"/>
    </row>
    <row r="15" spans="1:10" ht="14.25" x14ac:dyDescent="0.2">
      <c r="A15" s="9" t="s">
        <v>18</v>
      </c>
      <c r="C15" s="7" t="s">
        <v>19</v>
      </c>
      <c r="E15" s="9" t="s">
        <v>196</v>
      </c>
      <c r="F15" s="1"/>
      <c r="G15" s="9" t="s">
        <v>196</v>
      </c>
      <c r="H15" s="1"/>
      <c r="I15" s="9" t="s">
        <v>196</v>
      </c>
      <c r="J15" s="1"/>
    </row>
    <row r="16" spans="1:10" x14ac:dyDescent="0.2">
      <c r="E16" s="1" t="s">
        <v>23</v>
      </c>
      <c r="F16" s="1"/>
      <c r="G16" s="1" t="s">
        <v>24</v>
      </c>
      <c r="H16" s="1"/>
      <c r="I16" s="1" t="s">
        <v>510</v>
      </c>
      <c r="J16" s="1"/>
    </row>
    <row r="17" spans="1:10" x14ac:dyDescent="0.2">
      <c r="E17" s="1"/>
      <c r="F17" s="1"/>
      <c r="G17" s="1"/>
      <c r="H17" s="1"/>
      <c r="I17" s="1"/>
      <c r="J17" s="1"/>
    </row>
    <row r="18" spans="1:10" x14ac:dyDescent="0.2">
      <c r="C18" s="12" t="s">
        <v>29</v>
      </c>
      <c r="D18" s="14"/>
      <c r="E18" s="38"/>
      <c r="F18" s="38"/>
      <c r="G18" s="38"/>
      <c r="H18" s="38"/>
      <c r="I18" s="38"/>
      <c r="J18" s="38"/>
    </row>
    <row r="19" spans="1:10" x14ac:dyDescent="0.2">
      <c r="A19" s="1">
        <v>1</v>
      </c>
      <c r="C19" s="2" t="s">
        <v>30</v>
      </c>
      <c r="D19" s="14"/>
      <c r="E19" s="38">
        <v>4919.1883506130416</v>
      </c>
      <c r="F19" s="38"/>
      <c r="G19" s="38">
        <v>739.14531396556436</v>
      </c>
      <c r="H19" s="38"/>
      <c r="I19" s="38">
        <f>E19+G19</f>
        <v>5658.3336645786057</v>
      </c>
      <c r="J19" s="38"/>
    </row>
    <row r="20" spans="1:10" x14ac:dyDescent="0.2">
      <c r="A20" s="1">
        <f>A19+1</f>
        <v>2</v>
      </c>
      <c r="C20" s="2" t="s">
        <v>31</v>
      </c>
      <c r="D20" s="14"/>
      <c r="E20" s="38">
        <v>3001.7488330734204</v>
      </c>
      <c r="F20" s="38"/>
      <c r="G20" s="38">
        <v>451.03550129185766</v>
      </c>
      <c r="H20" s="38"/>
      <c r="I20" s="38">
        <f t="shared" ref="I20:I30" si="0">E20+G20</f>
        <v>3452.784334365278</v>
      </c>
      <c r="J20" s="38"/>
    </row>
    <row r="21" spans="1:10" x14ac:dyDescent="0.2">
      <c r="A21" s="1">
        <f t="shared" ref="A21:A31" si="1">A20+1</f>
        <v>3</v>
      </c>
      <c r="C21" s="2" t="s">
        <v>32</v>
      </c>
      <c r="D21" s="14"/>
      <c r="E21" s="38">
        <v>6172.8954715396876</v>
      </c>
      <c r="F21" s="38"/>
      <c r="G21" s="38">
        <v>26.911847770777573</v>
      </c>
      <c r="H21" s="38"/>
      <c r="I21" s="38">
        <f t="shared" si="0"/>
        <v>6199.8073193104656</v>
      </c>
      <c r="J21" s="38"/>
    </row>
    <row r="22" spans="1:10" x14ac:dyDescent="0.2">
      <c r="A22" s="1">
        <f t="shared" si="1"/>
        <v>4</v>
      </c>
      <c r="C22" s="2" t="s">
        <v>33</v>
      </c>
      <c r="D22" s="14"/>
      <c r="E22" s="38">
        <v>3750.2074632922113</v>
      </c>
      <c r="F22" s="38"/>
      <c r="G22" s="38">
        <v>9473.9254027075076</v>
      </c>
      <c r="H22" s="38"/>
      <c r="I22" s="38">
        <f t="shared" si="0"/>
        <v>13224.13286599972</v>
      </c>
      <c r="J22" s="38"/>
    </row>
    <row r="23" spans="1:10" x14ac:dyDescent="0.2">
      <c r="A23" s="1">
        <f t="shared" si="1"/>
        <v>5</v>
      </c>
      <c r="C23" s="2" t="s">
        <v>34</v>
      </c>
      <c r="D23" s="14"/>
      <c r="E23" s="38">
        <f>0</f>
        <v>0</v>
      </c>
      <c r="F23" s="38"/>
      <c r="G23" s="38">
        <f>0</f>
        <v>0</v>
      </c>
      <c r="H23" s="38"/>
      <c r="I23" s="38">
        <f t="shared" si="0"/>
        <v>0</v>
      </c>
      <c r="J23" s="38"/>
    </row>
    <row r="24" spans="1:10" x14ac:dyDescent="0.2">
      <c r="A24" s="1">
        <f t="shared" si="1"/>
        <v>6</v>
      </c>
      <c r="C24" s="2" t="s">
        <v>35</v>
      </c>
      <c r="E24" s="38">
        <f>0</f>
        <v>0</v>
      </c>
      <c r="F24" s="38"/>
      <c r="G24" s="38">
        <f>0</f>
        <v>0</v>
      </c>
      <c r="H24" s="38"/>
      <c r="I24" s="38">
        <f t="shared" si="0"/>
        <v>0</v>
      </c>
      <c r="J24" s="38"/>
    </row>
    <row r="25" spans="1:10" x14ac:dyDescent="0.2">
      <c r="A25" s="1">
        <f t="shared" si="1"/>
        <v>7</v>
      </c>
      <c r="C25" s="2" t="s">
        <v>36</v>
      </c>
      <c r="E25" s="38">
        <f>0</f>
        <v>0</v>
      </c>
      <c r="F25" s="38"/>
      <c r="G25" s="38">
        <f>0</f>
        <v>0</v>
      </c>
      <c r="H25" s="38"/>
      <c r="I25" s="38">
        <f t="shared" si="0"/>
        <v>0</v>
      </c>
      <c r="J25" s="38"/>
    </row>
    <row r="26" spans="1:10" x14ac:dyDescent="0.2">
      <c r="A26" s="1">
        <f t="shared" si="1"/>
        <v>8</v>
      </c>
      <c r="C26" s="2" t="s">
        <v>37</v>
      </c>
      <c r="E26" s="38">
        <v>1245</v>
      </c>
      <c r="F26" s="38"/>
      <c r="G26" s="38">
        <v>5206.79</v>
      </c>
      <c r="H26" s="38"/>
      <c r="I26" s="38">
        <f t="shared" si="0"/>
        <v>6451.79</v>
      </c>
      <c r="J26" s="38"/>
    </row>
    <row r="27" spans="1:10" x14ac:dyDescent="0.2">
      <c r="A27" s="1">
        <f t="shared" si="1"/>
        <v>9</v>
      </c>
      <c r="C27" s="2" t="s">
        <v>38</v>
      </c>
      <c r="E27" s="38">
        <f>0</f>
        <v>0</v>
      </c>
      <c r="F27" s="38"/>
      <c r="G27" s="38">
        <f>0</f>
        <v>0</v>
      </c>
      <c r="H27" s="38"/>
      <c r="I27" s="38">
        <f t="shared" si="0"/>
        <v>0</v>
      </c>
      <c r="J27" s="38"/>
    </row>
    <row r="28" spans="1:10" x14ac:dyDescent="0.2">
      <c r="A28" s="1">
        <f t="shared" si="1"/>
        <v>10</v>
      </c>
      <c r="C28" s="2" t="s">
        <v>39</v>
      </c>
      <c r="E28" s="38">
        <f>0</f>
        <v>0</v>
      </c>
      <c r="F28" s="38"/>
      <c r="G28" s="38">
        <f>0</f>
        <v>0</v>
      </c>
      <c r="H28" s="38"/>
      <c r="I28" s="38">
        <f t="shared" si="0"/>
        <v>0</v>
      </c>
      <c r="J28" s="38"/>
    </row>
    <row r="29" spans="1:10" x14ac:dyDescent="0.2">
      <c r="A29" s="1">
        <f t="shared" si="1"/>
        <v>11</v>
      </c>
      <c r="C29" s="2" t="s">
        <v>41</v>
      </c>
      <c r="E29" s="38">
        <f>0</f>
        <v>0</v>
      </c>
      <c r="F29" s="38"/>
      <c r="G29" s="38">
        <f>0</f>
        <v>0</v>
      </c>
      <c r="H29" s="38"/>
      <c r="I29" s="38">
        <f t="shared" si="0"/>
        <v>0</v>
      </c>
      <c r="J29" s="38"/>
    </row>
    <row r="30" spans="1:10" x14ac:dyDescent="0.2">
      <c r="A30" s="1">
        <f t="shared" si="1"/>
        <v>12</v>
      </c>
      <c r="C30" s="2" t="s">
        <v>42</v>
      </c>
      <c r="D30" s="17"/>
      <c r="E30" s="38">
        <f>0</f>
        <v>0</v>
      </c>
      <c r="F30" s="38"/>
      <c r="G30" s="38">
        <f>0</f>
        <v>0</v>
      </c>
      <c r="H30" s="38"/>
      <c r="I30" s="38">
        <f t="shared" si="0"/>
        <v>0</v>
      </c>
      <c r="J30" s="38"/>
    </row>
    <row r="31" spans="1:10" x14ac:dyDescent="0.2">
      <c r="A31" s="1">
        <f t="shared" si="1"/>
        <v>13</v>
      </c>
      <c r="C31" s="8" t="s">
        <v>43</v>
      </c>
      <c r="D31" s="17"/>
      <c r="E31" s="18">
        <f>SUM(E19:E30)</f>
        <v>19089.040118518362</v>
      </c>
      <c r="F31" s="38"/>
      <c r="G31" s="18">
        <f>SUM(G19:G30)</f>
        <v>15897.808065735706</v>
      </c>
      <c r="H31" s="38"/>
      <c r="I31" s="18">
        <f>SUM(I19:I30)</f>
        <v>34986.848184254071</v>
      </c>
      <c r="J31" s="38"/>
    </row>
    <row r="32" spans="1:10" x14ac:dyDescent="0.2">
      <c r="D32" s="17"/>
      <c r="E32" s="38"/>
      <c r="F32" s="38"/>
      <c r="G32" s="38"/>
      <c r="H32" s="38"/>
      <c r="I32" s="38"/>
      <c r="J32" s="38"/>
    </row>
    <row r="33" spans="1:10" x14ac:dyDescent="0.2">
      <c r="C33" s="12" t="s">
        <v>44</v>
      </c>
      <c r="D33" s="17"/>
      <c r="E33" s="38"/>
      <c r="F33" s="38"/>
      <c r="G33" s="38"/>
      <c r="H33" s="38"/>
      <c r="I33" s="38"/>
      <c r="J33" s="38"/>
    </row>
    <row r="34" spans="1:10" x14ac:dyDescent="0.2">
      <c r="A34" s="1">
        <f>A31+1</f>
        <v>14</v>
      </c>
      <c r="C34" s="2" t="s">
        <v>45</v>
      </c>
      <c r="D34" s="17"/>
      <c r="E34" s="38">
        <f>0</f>
        <v>0</v>
      </c>
      <c r="F34" s="38"/>
      <c r="G34" s="38">
        <f>0</f>
        <v>0</v>
      </c>
      <c r="H34" s="38"/>
      <c r="I34" s="38">
        <f>0</f>
        <v>0</v>
      </c>
      <c r="J34" s="38"/>
    </row>
    <row r="35" spans="1:10" x14ac:dyDescent="0.2">
      <c r="A35" s="1">
        <f>A34+1</f>
        <v>15</v>
      </c>
      <c r="C35" s="2" t="s">
        <v>46</v>
      </c>
      <c r="D35" s="17"/>
      <c r="E35" s="38">
        <f>0</f>
        <v>0</v>
      </c>
      <c r="F35" s="38"/>
      <c r="G35" s="38">
        <f>0</f>
        <v>0</v>
      </c>
      <c r="H35" s="38"/>
      <c r="I35" s="38">
        <f>0</f>
        <v>0</v>
      </c>
      <c r="J35" s="38"/>
    </row>
    <row r="36" spans="1:10" x14ac:dyDescent="0.2">
      <c r="A36" s="1">
        <f>A35+1</f>
        <v>16</v>
      </c>
      <c r="C36" s="2" t="s">
        <v>47</v>
      </c>
      <c r="D36" s="17"/>
      <c r="E36" s="38">
        <f>0</f>
        <v>0</v>
      </c>
      <c r="F36" s="38"/>
      <c r="G36" s="38">
        <f>0</f>
        <v>0</v>
      </c>
      <c r="H36" s="38"/>
      <c r="I36" s="38">
        <f>0</f>
        <v>0</v>
      </c>
      <c r="J36" s="38"/>
    </row>
    <row r="37" spans="1:10" x14ac:dyDescent="0.2">
      <c r="A37" s="1">
        <f>A36+1</f>
        <v>17</v>
      </c>
      <c r="C37" s="8" t="s">
        <v>48</v>
      </c>
      <c r="D37" s="17"/>
      <c r="E37" s="18">
        <f>SUM(E34:E36)</f>
        <v>0</v>
      </c>
      <c r="F37" s="38"/>
      <c r="G37" s="18">
        <f>SUM(G34:G36)</f>
        <v>0</v>
      </c>
      <c r="H37" s="38"/>
      <c r="I37" s="18">
        <f>SUM(I34:I36)</f>
        <v>0</v>
      </c>
      <c r="J37" s="38"/>
    </row>
    <row r="38" spans="1:10" x14ac:dyDescent="0.2">
      <c r="D38" s="17"/>
      <c r="E38" s="38"/>
      <c r="F38" s="38"/>
      <c r="G38" s="38"/>
      <c r="H38" s="38"/>
      <c r="I38" s="38"/>
      <c r="J38" s="38"/>
    </row>
    <row r="39" spans="1:10" x14ac:dyDescent="0.2">
      <c r="C39" s="12" t="s">
        <v>72</v>
      </c>
      <c r="D39" s="17"/>
      <c r="E39" s="38"/>
      <c r="F39" s="38"/>
      <c r="G39" s="38"/>
      <c r="H39" s="38"/>
      <c r="I39" s="38"/>
      <c r="J39" s="38"/>
    </row>
    <row r="40" spans="1:10" x14ac:dyDescent="0.2">
      <c r="A40" s="1">
        <f>A37+1</f>
        <v>18</v>
      </c>
      <c r="C40" s="2" t="s">
        <v>73</v>
      </c>
      <c r="D40" s="17"/>
      <c r="E40" s="38">
        <f>0</f>
        <v>0</v>
      </c>
      <c r="F40" s="38"/>
      <c r="G40" s="38">
        <f>0</f>
        <v>0</v>
      </c>
      <c r="H40" s="38"/>
      <c r="I40" s="38">
        <f>0</f>
        <v>0</v>
      </c>
      <c r="J40" s="38"/>
    </row>
    <row r="41" spans="1:10" x14ac:dyDescent="0.2">
      <c r="A41" s="1">
        <f t="shared" ref="A41:A43" si="2">A40+1</f>
        <v>19</v>
      </c>
      <c r="C41" s="2" t="s">
        <v>74</v>
      </c>
      <c r="D41" s="17"/>
      <c r="E41" s="38">
        <f>0</f>
        <v>0</v>
      </c>
      <c r="F41" s="38"/>
      <c r="G41" s="38">
        <f>0</f>
        <v>0</v>
      </c>
      <c r="H41" s="38"/>
      <c r="I41" s="38">
        <f>0</f>
        <v>0</v>
      </c>
      <c r="J41" s="38"/>
    </row>
    <row r="42" spans="1:10" x14ac:dyDescent="0.2">
      <c r="A42" s="1">
        <f t="shared" si="2"/>
        <v>20</v>
      </c>
      <c r="C42" s="2" t="s">
        <v>75</v>
      </c>
      <c r="D42" s="17"/>
      <c r="E42" s="38">
        <f>0</f>
        <v>0</v>
      </c>
      <c r="F42" s="38"/>
      <c r="G42" s="38">
        <f>0</f>
        <v>0</v>
      </c>
      <c r="H42" s="38"/>
      <c r="I42" s="38">
        <f>0</f>
        <v>0</v>
      </c>
      <c r="J42" s="38"/>
    </row>
    <row r="43" spans="1:10" x14ac:dyDescent="0.2">
      <c r="A43" s="1">
        <f t="shared" si="2"/>
        <v>21</v>
      </c>
      <c r="C43" s="2" t="s">
        <v>76</v>
      </c>
      <c r="D43" s="17"/>
      <c r="E43" s="38">
        <f>0</f>
        <v>0</v>
      </c>
      <c r="F43" s="38"/>
      <c r="G43" s="38">
        <f>0</f>
        <v>0</v>
      </c>
      <c r="H43" s="38"/>
      <c r="I43" s="38">
        <f>0</f>
        <v>0</v>
      </c>
      <c r="J43" s="38"/>
    </row>
    <row r="44" spans="1:10" x14ac:dyDescent="0.2">
      <c r="A44" s="1">
        <f>A43+1</f>
        <v>22</v>
      </c>
      <c r="C44" s="8" t="s">
        <v>77</v>
      </c>
      <c r="D44" s="17"/>
      <c r="E44" s="18">
        <f>0</f>
        <v>0</v>
      </c>
      <c r="F44" s="38"/>
      <c r="G44" s="18">
        <f>0</f>
        <v>0</v>
      </c>
      <c r="H44" s="38"/>
      <c r="I44" s="18">
        <f>0</f>
        <v>0</v>
      </c>
      <c r="J44" s="38"/>
    </row>
    <row r="45" spans="1:10" x14ac:dyDescent="0.2">
      <c r="C45" s="1"/>
      <c r="D45" s="17"/>
    </row>
    <row r="46" spans="1:10" ht="13.5" thickBot="1" x14ac:dyDescent="0.25">
      <c r="A46" s="1">
        <f>A44+1</f>
        <v>23</v>
      </c>
      <c r="C46" s="8" t="s">
        <v>49</v>
      </c>
      <c r="D46" s="17"/>
      <c r="E46" s="35">
        <f>E31+E37+E44</f>
        <v>19089.040118518362</v>
      </c>
      <c r="F46" s="6"/>
      <c r="G46" s="35">
        <f>G31+G37+G44</f>
        <v>15897.808065735706</v>
      </c>
      <c r="H46" s="6"/>
      <c r="I46" s="35">
        <f>I31+I37+I44</f>
        <v>34986.848184254071</v>
      </c>
      <c r="J46" s="6"/>
    </row>
    <row r="47" spans="1:10" ht="13.5" thickTop="1" x14ac:dyDescent="0.2">
      <c r="C47" s="19"/>
      <c r="D47" s="17"/>
      <c r="E47" s="17"/>
      <c r="F47" s="16"/>
      <c r="G47" s="16"/>
      <c r="H47" s="16"/>
      <c r="I47" s="16"/>
      <c r="J47" s="16"/>
    </row>
    <row r="48" spans="1:10" x14ac:dyDescent="0.2">
      <c r="C48" s="19"/>
      <c r="D48" s="17"/>
      <c r="E48" s="17"/>
      <c r="F48" s="16"/>
      <c r="G48" s="16"/>
      <c r="H48" s="16"/>
      <c r="I48" s="16"/>
      <c r="J48" s="16"/>
    </row>
    <row r="49" spans="1:10" x14ac:dyDescent="0.2">
      <c r="A49" s="12" t="s">
        <v>151</v>
      </c>
      <c r="B49" s="20"/>
      <c r="D49" s="16"/>
      <c r="E49" s="16"/>
      <c r="F49" s="16"/>
      <c r="G49" s="16"/>
      <c r="H49" s="16"/>
      <c r="I49" s="16"/>
      <c r="J49" s="16"/>
    </row>
    <row r="50" spans="1:10" x14ac:dyDescent="0.2">
      <c r="A50" s="5" t="s">
        <v>51</v>
      </c>
      <c r="C50" s="2" t="s">
        <v>511</v>
      </c>
      <c r="D50" s="16"/>
      <c r="E50" s="16"/>
      <c r="F50" s="16"/>
      <c r="G50" s="16"/>
      <c r="H50" s="16"/>
      <c r="I50" s="16"/>
      <c r="J50" s="16"/>
    </row>
    <row r="51" spans="1:10" x14ac:dyDescent="0.2">
      <c r="C51" s="2" t="s">
        <v>512</v>
      </c>
      <c r="D51" s="17"/>
      <c r="E51" s="17"/>
      <c r="F51" s="16"/>
      <c r="G51" s="16"/>
      <c r="H51" s="16"/>
      <c r="I51" s="16"/>
      <c r="J51" s="16"/>
    </row>
    <row r="52" spans="1:10" x14ac:dyDescent="0.2">
      <c r="C52" s="19"/>
      <c r="D52" s="17"/>
      <c r="E52" s="17"/>
      <c r="F52" s="16"/>
      <c r="G52" s="16"/>
      <c r="H52" s="16"/>
      <c r="I52" s="16"/>
      <c r="J52" s="16"/>
    </row>
    <row r="53" spans="1:10" x14ac:dyDescent="0.2">
      <c r="C53" s="19"/>
      <c r="D53" s="17"/>
      <c r="E53" s="17"/>
      <c r="F53" s="16"/>
      <c r="G53" s="16"/>
      <c r="H53" s="16"/>
      <c r="I53" s="16"/>
      <c r="J53" s="16"/>
    </row>
    <row r="54" spans="1:10" x14ac:dyDescent="0.2">
      <c r="C54" s="19"/>
      <c r="D54" s="17"/>
      <c r="E54" s="17"/>
      <c r="F54" s="16"/>
      <c r="G54" s="16"/>
      <c r="H54" s="16"/>
      <c r="I54" s="16"/>
      <c r="J54" s="16"/>
    </row>
    <row r="55" spans="1:10" x14ac:dyDescent="0.2">
      <c r="C55" s="21"/>
      <c r="D55" s="17"/>
      <c r="E55" s="17"/>
      <c r="F55" s="16"/>
      <c r="G55" s="16"/>
      <c r="H55" s="16"/>
      <c r="I55" s="16"/>
      <c r="J55" s="16"/>
    </row>
    <row r="56" spans="1:10" x14ac:dyDescent="0.2">
      <c r="C56" s="19"/>
      <c r="D56" s="17"/>
      <c r="E56" s="17"/>
      <c r="F56" s="16"/>
      <c r="G56" s="16"/>
      <c r="H56" s="16"/>
      <c r="I56" s="16"/>
      <c r="J56" s="16"/>
    </row>
    <row r="57" spans="1:10" x14ac:dyDescent="0.2">
      <c r="C57" s="19"/>
      <c r="D57" s="17"/>
      <c r="E57" s="17"/>
      <c r="F57" s="16"/>
      <c r="G57" s="16"/>
      <c r="H57" s="16"/>
      <c r="I57" s="16"/>
      <c r="J57" s="16"/>
    </row>
    <row r="58" spans="1:10" x14ac:dyDescent="0.2">
      <c r="C58" s="19"/>
      <c r="D58" s="17"/>
      <c r="E58" s="17"/>
      <c r="F58" s="16"/>
      <c r="G58" s="16"/>
      <c r="H58" s="16"/>
      <c r="I58" s="16"/>
      <c r="J58" s="16"/>
    </row>
    <row r="59" spans="1:10" x14ac:dyDescent="0.2">
      <c r="C59" s="19"/>
      <c r="D59" s="17"/>
      <c r="E59" s="17"/>
      <c r="F59" s="16"/>
      <c r="G59" s="16"/>
      <c r="H59" s="16"/>
      <c r="I59" s="16"/>
      <c r="J59" s="16"/>
    </row>
    <row r="60" spans="1:10" x14ac:dyDescent="0.2">
      <c r="C60" s="19"/>
      <c r="D60" s="17"/>
      <c r="E60" s="17"/>
      <c r="F60" s="16"/>
      <c r="G60" s="16"/>
      <c r="H60" s="16"/>
      <c r="I60" s="16"/>
      <c r="J60" s="16"/>
    </row>
    <row r="61" spans="1:10" x14ac:dyDescent="0.2">
      <c r="C61" s="19"/>
      <c r="D61" s="17"/>
      <c r="E61" s="17"/>
      <c r="F61" s="16"/>
      <c r="G61" s="16"/>
      <c r="H61" s="16"/>
      <c r="I61" s="16"/>
      <c r="J61" s="16"/>
    </row>
    <row r="62" spans="1:10" x14ac:dyDescent="0.2">
      <c r="C62" s="19"/>
      <c r="D62" s="17"/>
      <c r="E62" s="17"/>
      <c r="F62" s="16"/>
      <c r="G62" s="16"/>
      <c r="H62" s="16"/>
      <c r="I62" s="16"/>
      <c r="J62" s="16"/>
    </row>
    <row r="63" spans="1:10" x14ac:dyDescent="0.2">
      <c r="C63" s="19"/>
      <c r="D63" s="17"/>
      <c r="E63" s="17"/>
      <c r="F63" s="16"/>
      <c r="G63" s="16"/>
      <c r="H63" s="16"/>
      <c r="I63" s="16"/>
      <c r="J63" s="16"/>
    </row>
    <row r="64" spans="1:10" x14ac:dyDescent="0.2">
      <c r="C64" s="21"/>
      <c r="D64" s="17"/>
      <c r="E64" s="17"/>
      <c r="F64" s="16"/>
      <c r="G64" s="16"/>
      <c r="H64" s="16"/>
      <c r="I64" s="16"/>
      <c r="J64" s="16"/>
    </row>
    <row r="65" spans="3:10" x14ac:dyDescent="0.2">
      <c r="C65" s="21"/>
      <c r="D65" s="17"/>
      <c r="E65" s="17"/>
      <c r="F65" s="16"/>
      <c r="G65" s="16"/>
      <c r="H65" s="16"/>
      <c r="I65" s="16"/>
      <c r="J65" s="16"/>
    </row>
    <row r="66" spans="3:10" x14ac:dyDescent="0.2">
      <c r="C66" s="19"/>
      <c r="D66" s="17"/>
      <c r="E66" s="17"/>
      <c r="F66" s="16"/>
      <c r="G66" s="16"/>
      <c r="H66" s="16"/>
      <c r="I66" s="16"/>
      <c r="J66" s="16"/>
    </row>
    <row r="67" spans="3:10" x14ac:dyDescent="0.2">
      <c r="C67" s="21"/>
      <c r="D67" s="17"/>
      <c r="E67" s="17"/>
      <c r="F67" s="16"/>
      <c r="G67" s="16"/>
      <c r="H67" s="16"/>
      <c r="I67" s="16"/>
      <c r="J67" s="16"/>
    </row>
    <row r="68" spans="3:10" x14ac:dyDescent="0.2">
      <c r="C68" s="19"/>
      <c r="D68" s="17"/>
      <c r="E68" s="17"/>
      <c r="F68" s="16"/>
      <c r="G68" s="16"/>
      <c r="H68" s="16"/>
      <c r="I68" s="16"/>
      <c r="J68" s="16"/>
    </row>
    <row r="69" spans="3:10" x14ac:dyDescent="0.2">
      <c r="C69" s="19"/>
      <c r="D69" s="17"/>
      <c r="E69" s="17"/>
      <c r="F69" s="16"/>
      <c r="G69" s="16"/>
      <c r="H69" s="16"/>
      <c r="I69" s="16"/>
      <c r="J69" s="16"/>
    </row>
    <row r="70" spans="3:10" x14ac:dyDescent="0.2">
      <c r="C70" s="19"/>
      <c r="D70" s="17"/>
      <c r="E70" s="17"/>
      <c r="F70" s="16"/>
      <c r="G70" s="16"/>
      <c r="H70" s="16"/>
      <c r="I70" s="16"/>
      <c r="J70" s="16"/>
    </row>
    <row r="71" spans="3:10" x14ac:dyDescent="0.2">
      <c r="C71" s="19"/>
      <c r="D71" s="17"/>
      <c r="E71" s="17"/>
      <c r="F71" s="16"/>
      <c r="G71" s="16"/>
      <c r="H71" s="16"/>
      <c r="I71" s="16"/>
      <c r="J71" s="16"/>
    </row>
    <row r="72" spans="3:10" x14ac:dyDescent="0.2">
      <c r="C72" s="19"/>
      <c r="D72" s="17"/>
      <c r="E72" s="17"/>
      <c r="F72" s="16"/>
      <c r="G72" s="16"/>
      <c r="H72" s="16"/>
      <c r="I72" s="16"/>
      <c r="J72" s="16"/>
    </row>
    <row r="73" spans="3:10" x14ac:dyDescent="0.2">
      <c r="C73" s="19"/>
      <c r="D73" s="17"/>
      <c r="E73" s="17"/>
      <c r="F73" s="16"/>
      <c r="G73" s="16"/>
      <c r="H73" s="16"/>
      <c r="I73" s="16"/>
      <c r="J73" s="16"/>
    </row>
    <row r="74" spans="3:10" x14ac:dyDescent="0.2">
      <c r="C74" s="19"/>
      <c r="D74" s="17"/>
      <c r="E74" s="17"/>
      <c r="F74" s="16"/>
      <c r="G74" s="16"/>
      <c r="H74" s="16"/>
      <c r="I74" s="16"/>
      <c r="J74" s="16"/>
    </row>
    <row r="75" spans="3:10" x14ac:dyDescent="0.2">
      <c r="C75" s="19"/>
      <c r="D75" s="17"/>
      <c r="E75" s="17"/>
      <c r="F75" s="16"/>
      <c r="G75" s="16"/>
      <c r="H75" s="16"/>
      <c r="I75" s="16"/>
      <c r="J75" s="16"/>
    </row>
    <row r="76" spans="3:10" x14ac:dyDescent="0.2">
      <c r="C76" s="19"/>
      <c r="D76" s="17"/>
      <c r="E76" s="17"/>
      <c r="F76" s="16"/>
      <c r="G76" s="16"/>
      <c r="H76" s="16"/>
      <c r="I76" s="16"/>
      <c r="J76" s="16"/>
    </row>
    <row r="77" spans="3:10" x14ac:dyDescent="0.2">
      <c r="C77" s="19"/>
      <c r="D77" s="17"/>
      <c r="E77" s="17"/>
      <c r="F77" s="16"/>
      <c r="G77" s="16"/>
      <c r="H77" s="16"/>
      <c r="I77" s="16"/>
      <c r="J77" s="16"/>
    </row>
    <row r="78" spans="3:10" x14ac:dyDescent="0.2">
      <c r="C78" s="19"/>
      <c r="D78" s="17"/>
      <c r="E78" s="17"/>
      <c r="F78" s="16"/>
      <c r="G78" s="16"/>
      <c r="H78" s="16"/>
      <c r="I78" s="16"/>
      <c r="J78" s="16"/>
    </row>
    <row r="79" spans="3:10" x14ac:dyDescent="0.2">
      <c r="C79" s="19"/>
      <c r="D79" s="17"/>
      <c r="E79" s="17"/>
      <c r="F79" s="16"/>
      <c r="G79" s="16"/>
      <c r="H79" s="16"/>
      <c r="I79" s="16"/>
      <c r="J79" s="16"/>
    </row>
    <row r="80" spans="3:10" x14ac:dyDescent="0.2">
      <c r="C80" s="22"/>
      <c r="D80" s="17"/>
      <c r="E80" s="17"/>
      <c r="F80" s="16"/>
      <c r="G80" s="16"/>
      <c r="H80" s="16"/>
      <c r="I80" s="16"/>
      <c r="J80" s="16"/>
    </row>
    <row r="81" spans="2:10" x14ac:dyDescent="0.2">
      <c r="C81" s="22"/>
      <c r="D81" s="17"/>
      <c r="E81" s="17"/>
      <c r="F81" s="16"/>
      <c r="G81" s="16"/>
      <c r="H81" s="16"/>
      <c r="I81" s="16"/>
      <c r="J81" s="16"/>
    </row>
    <row r="82" spans="2:10" x14ac:dyDescent="0.2">
      <c r="C82" s="22"/>
      <c r="D82" s="17"/>
      <c r="E82" s="17"/>
      <c r="F82" s="16"/>
      <c r="G82" s="16"/>
      <c r="H82" s="16"/>
      <c r="I82" s="16"/>
      <c r="J82" s="16"/>
    </row>
    <row r="83" spans="2:10" x14ac:dyDescent="0.2">
      <c r="C83" s="22"/>
      <c r="D83" s="17"/>
      <c r="E83" s="17"/>
      <c r="F83" s="16"/>
      <c r="G83" s="16"/>
      <c r="H83" s="16"/>
      <c r="I83" s="16"/>
      <c r="J83" s="16"/>
    </row>
    <row r="84" spans="2:10" x14ac:dyDescent="0.2">
      <c r="C84" s="12"/>
      <c r="D84" s="12"/>
      <c r="E84" s="12"/>
      <c r="F84" s="12"/>
      <c r="G84" s="12"/>
      <c r="H84" s="12"/>
      <c r="I84" s="12"/>
      <c r="J84" s="12"/>
    </row>
    <row r="85" spans="2:10" x14ac:dyDescent="0.2">
      <c r="C85" s="23"/>
      <c r="D85" s="23"/>
      <c r="E85" s="23"/>
      <c r="F85" s="24"/>
      <c r="G85" s="24"/>
      <c r="H85" s="24"/>
      <c r="I85" s="24"/>
      <c r="J85" s="24"/>
    </row>
    <row r="88" spans="2:10" x14ac:dyDescent="0.2">
      <c r="B88" s="3"/>
    </row>
    <row r="103" spans="5:10" x14ac:dyDescent="0.2">
      <c r="E103" s="27"/>
      <c r="F103" s="27"/>
      <c r="G103" s="27"/>
      <c r="H103" s="27"/>
      <c r="I103" s="27"/>
      <c r="J103" s="27"/>
    </row>
  </sheetData>
  <mergeCells count="2">
    <mergeCell ref="A6:I6"/>
    <mergeCell ref="A7:I7"/>
  </mergeCells>
  <printOptions horizontalCentered="1"/>
  <pageMargins left="0.7" right="0.7" top="0.75" bottom="0.75" header="0.3" footer="0.3"/>
  <pageSetup scale="98" firstPageNumber="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5B008-B88E-4634-B14F-77D868F46C6D}">
  <dimension ref="A1:G113"/>
  <sheetViews>
    <sheetView topLeftCell="A4" zoomScaleNormal="100" zoomScaleSheetLayoutView="100" workbookViewId="0">
      <selection activeCell="J36" sqref="J36"/>
    </sheetView>
  </sheetViews>
  <sheetFormatPr defaultColWidth="9.28515625"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4" width="1.7109375" style="2" customWidth="1"/>
    <col min="5" max="5" width="13.7109375" style="2" customWidth="1"/>
    <col min="6" max="6" width="1.7109375" style="2" customWidth="1"/>
    <col min="7" max="7" width="13.7109375" style="2" customWidth="1"/>
    <col min="8" max="8" width="2.140625" style="2" customWidth="1"/>
    <col min="9" max="16384" width="9.28515625" style="2"/>
  </cols>
  <sheetData>
    <row r="1" spans="1:7" x14ac:dyDescent="0.2">
      <c r="G1" s="11"/>
    </row>
    <row r="2" spans="1:7" x14ac:dyDescent="0.2">
      <c r="G2" s="11"/>
    </row>
    <row r="3" spans="1:7" x14ac:dyDescent="0.2">
      <c r="G3" s="11"/>
    </row>
    <row r="4" spans="1:7" x14ac:dyDescent="0.2">
      <c r="G4" s="11"/>
    </row>
    <row r="5" spans="1:7" x14ac:dyDescent="0.2">
      <c r="G5" s="11"/>
    </row>
    <row r="6" spans="1:7" ht="15" customHeight="1" x14ac:dyDescent="0.2">
      <c r="A6" s="120" t="s">
        <v>513</v>
      </c>
      <c r="B6" s="120"/>
      <c r="C6" s="120"/>
      <c r="D6" s="120"/>
      <c r="E6" s="120"/>
      <c r="F6" s="120"/>
      <c r="G6" s="120"/>
    </row>
    <row r="7" spans="1:7" x14ac:dyDescent="0.2">
      <c r="A7" s="120" t="s">
        <v>514</v>
      </c>
      <c r="B7" s="120"/>
      <c r="C7" s="120"/>
      <c r="D7" s="120"/>
      <c r="E7" s="120"/>
      <c r="F7" s="120"/>
      <c r="G7" s="120"/>
    </row>
    <row r="8" spans="1:7" ht="14.65" customHeight="1" x14ac:dyDescent="0.2">
      <c r="C8" s="12"/>
      <c r="D8" s="12"/>
      <c r="E8" s="121"/>
      <c r="F8" s="121"/>
      <c r="G8" s="121"/>
    </row>
    <row r="9" spans="1:7" x14ac:dyDescent="0.2">
      <c r="C9" s="1"/>
    </row>
    <row r="10" spans="1:7" x14ac:dyDescent="0.2">
      <c r="A10" s="1" t="s">
        <v>12</v>
      </c>
      <c r="C10" s="1"/>
      <c r="E10" s="1" t="s">
        <v>515</v>
      </c>
    </row>
    <row r="11" spans="1:7" x14ac:dyDescent="0.2">
      <c r="A11" s="9" t="s">
        <v>18</v>
      </c>
      <c r="C11" s="7" t="s">
        <v>516</v>
      </c>
      <c r="E11" s="119" t="s">
        <v>517</v>
      </c>
      <c r="F11" s="1"/>
      <c r="G11" s="119" t="s">
        <v>518</v>
      </c>
    </row>
    <row r="12" spans="1:7" x14ac:dyDescent="0.2">
      <c r="E12" s="1" t="s">
        <v>23</v>
      </c>
      <c r="F12" s="1"/>
      <c r="G12" s="5" t="s">
        <v>24</v>
      </c>
    </row>
    <row r="13" spans="1:7" x14ac:dyDescent="0.2">
      <c r="C13" s="12"/>
    </row>
    <row r="14" spans="1:7" x14ac:dyDescent="0.2">
      <c r="C14" s="12" t="s">
        <v>519</v>
      </c>
    </row>
    <row r="15" spans="1:7" x14ac:dyDescent="0.2">
      <c r="A15" s="1">
        <v>1</v>
      </c>
      <c r="C15" s="52" t="s">
        <v>93</v>
      </c>
      <c r="D15" s="16"/>
      <c r="E15" s="38">
        <v>80864.15046059365</v>
      </c>
      <c r="F15" s="38"/>
      <c r="G15" s="38">
        <v>45194.728761514845</v>
      </c>
    </row>
    <row r="16" spans="1:7" x14ac:dyDescent="0.2">
      <c r="A16" s="1">
        <f>A15+1</f>
        <v>2</v>
      </c>
      <c r="C16" s="52" t="s">
        <v>94</v>
      </c>
      <c r="D16" s="16"/>
      <c r="E16" s="38">
        <v>10280.27123848516</v>
      </c>
      <c r="F16" s="38"/>
      <c r="G16" s="38">
        <v>10280.27123848516</v>
      </c>
    </row>
    <row r="17" spans="1:7" x14ac:dyDescent="0.2">
      <c r="A17" s="1">
        <f>A16+1</f>
        <v>3</v>
      </c>
      <c r="C17" s="52" t="s">
        <v>95</v>
      </c>
      <c r="D17" s="16"/>
      <c r="E17" s="38">
        <v>0</v>
      </c>
      <c r="F17" s="38"/>
      <c r="G17" s="38">
        <v>0</v>
      </c>
    </row>
    <row r="18" spans="1:7" x14ac:dyDescent="0.2">
      <c r="A18" s="1">
        <f t="shared" ref="A18" si="0">A17+1</f>
        <v>4</v>
      </c>
      <c r="C18" s="52" t="s">
        <v>520</v>
      </c>
      <c r="D18" s="16"/>
      <c r="E18" s="18">
        <f>SUM(E15:E17)</f>
        <v>91144.421699078812</v>
      </c>
      <c r="F18" s="38"/>
      <c r="G18" s="18">
        <f>SUM(G15:G17)</f>
        <v>55475.000000000007</v>
      </c>
    </row>
    <row r="19" spans="1:7" x14ac:dyDescent="0.2">
      <c r="C19" s="65"/>
      <c r="D19" s="16"/>
      <c r="E19" s="6"/>
      <c r="F19" s="38"/>
      <c r="G19" s="6"/>
    </row>
    <row r="20" spans="1:7" x14ac:dyDescent="0.2">
      <c r="A20" s="1">
        <f>A18+1</f>
        <v>5</v>
      </c>
      <c r="C20" s="110" t="s">
        <v>521</v>
      </c>
      <c r="D20" s="16"/>
      <c r="E20" s="6">
        <v>59662.308085977485</v>
      </c>
      <c r="F20" s="38"/>
      <c r="G20" s="6">
        <v>59662.308085977485</v>
      </c>
    </row>
    <row r="21" spans="1:7" x14ac:dyDescent="0.2">
      <c r="A21" s="1">
        <f>A20+1</f>
        <v>6</v>
      </c>
      <c r="C21" s="110" t="s">
        <v>522</v>
      </c>
      <c r="D21" s="16"/>
      <c r="E21" s="38">
        <v>28190.992835209829</v>
      </c>
      <c r="F21" s="38"/>
      <c r="G21" s="38">
        <f>0</f>
        <v>0</v>
      </c>
    </row>
    <row r="22" spans="1:7" x14ac:dyDescent="0.2">
      <c r="A22" s="1">
        <f>A21+1</f>
        <v>7</v>
      </c>
      <c r="C22" s="52" t="s">
        <v>523</v>
      </c>
      <c r="D22" s="16"/>
      <c r="E22" s="18">
        <f>E20+E21</f>
        <v>87853.300921187314</v>
      </c>
      <c r="F22" s="38"/>
      <c r="G22" s="18">
        <f>G20+G21</f>
        <v>59662.308085977485</v>
      </c>
    </row>
    <row r="23" spans="1:7" x14ac:dyDescent="0.2">
      <c r="C23" s="65"/>
      <c r="D23" s="16"/>
      <c r="E23" s="16"/>
      <c r="F23" s="16"/>
      <c r="G23" s="16"/>
    </row>
    <row r="24" spans="1:7" ht="13.5" thickBot="1" x14ac:dyDescent="0.25">
      <c r="A24" s="1">
        <f>A22+1</f>
        <v>8</v>
      </c>
      <c r="C24" s="52" t="s">
        <v>524</v>
      </c>
      <c r="D24" s="16"/>
      <c r="E24" s="35">
        <f>E18+E22</f>
        <v>178997.72262026614</v>
      </c>
      <c r="F24" s="16"/>
      <c r="G24" s="35">
        <f>G18+G22</f>
        <v>115137.30808597749</v>
      </c>
    </row>
    <row r="25" spans="1:7" ht="13.5" thickTop="1" x14ac:dyDescent="0.2">
      <c r="C25" s="65"/>
      <c r="D25" s="16"/>
      <c r="E25" s="16"/>
      <c r="F25" s="16"/>
      <c r="G25" s="16"/>
    </row>
    <row r="26" spans="1:7" x14ac:dyDescent="0.2">
      <c r="C26" s="111" t="s">
        <v>525</v>
      </c>
      <c r="D26" s="16"/>
      <c r="E26" s="16"/>
      <c r="F26" s="16"/>
      <c r="G26" s="16"/>
    </row>
    <row r="27" spans="1:7" x14ac:dyDescent="0.2">
      <c r="A27" s="1">
        <f>A24+1</f>
        <v>9</v>
      </c>
      <c r="C27" s="52" t="s">
        <v>526</v>
      </c>
      <c r="D27" s="16"/>
      <c r="E27" s="118">
        <v>59837.565322128161</v>
      </c>
      <c r="F27" s="38"/>
      <c r="G27" s="118">
        <v>312327.75774717645</v>
      </c>
    </row>
    <row r="28" spans="1:7" x14ac:dyDescent="0.2">
      <c r="C28" s="64"/>
      <c r="D28" s="16"/>
      <c r="E28" s="38"/>
      <c r="F28" s="38"/>
      <c r="G28" s="38"/>
    </row>
    <row r="29" spans="1:7" x14ac:dyDescent="0.2">
      <c r="A29" s="1">
        <f>A27+1</f>
        <v>10</v>
      </c>
      <c r="C29" s="52" t="s">
        <v>527</v>
      </c>
      <c r="D29" s="16"/>
      <c r="E29" s="112">
        <f>E27/($E$27+$G$27)</f>
        <v>0.16078221589437339</v>
      </c>
      <c r="F29" s="38"/>
      <c r="G29" s="112">
        <f>G27/($E$27+$G$27)</f>
        <v>0.83921778410562653</v>
      </c>
    </row>
    <row r="30" spans="1:7" x14ac:dyDescent="0.2">
      <c r="A30" s="5"/>
      <c r="B30" s="50"/>
      <c r="C30" s="22"/>
      <c r="D30" s="17"/>
      <c r="E30" s="16"/>
      <c r="G30" s="17"/>
    </row>
    <row r="31" spans="1:7" x14ac:dyDescent="0.2">
      <c r="A31" s="12" t="s">
        <v>151</v>
      </c>
      <c r="B31" s="22"/>
      <c r="D31" s="17"/>
      <c r="E31" s="16"/>
      <c r="G31" s="17"/>
    </row>
    <row r="32" spans="1:7" x14ac:dyDescent="0.2">
      <c r="A32" s="5" t="s">
        <v>51</v>
      </c>
      <c r="C32" s="65" t="s">
        <v>528</v>
      </c>
      <c r="D32" s="17"/>
      <c r="E32" s="16"/>
      <c r="G32" s="17"/>
    </row>
    <row r="33" spans="3:7" x14ac:dyDescent="0.2">
      <c r="C33" s="22"/>
      <c r="D33" s="17"/>
      <c r="E33" s="16"/>
      <c r="G33" s="17"/>
    </row>
    <row r="34" spans="3:7" x14ac:dyDescent="0.2">
      <c r="C34" s="22"/>
      <c r="D34" s="17"/>
      <c r="E34" s="16"/>
      <c r="G34" s="17"/>
    </row>
    <row r="35" spans="3:7" x14ac:dyDescent="0.2">
      <c r="C35" s="22"/>
      <c r="D35" s="17"/>
      <c r="E35" s="16"/>
      <c r="G35" s="17"/>
    </row>
    <row r="36" spans="3:7" x14ac:dyDescent="0.2">
      <c r="C36" s="22"/>
      <c r="D36" s="17"/>
      <c r="E36" s="16"/>
      <c r="G36" s="17"/>
    </row>
    <row r="37" spans="3:7" x14ac:dyDescent="0.2">
      <c r="C37" s="22"/>
      <c r="D37" s="17"/>
      <c r="E37" s="17"/>
      <c r="G37" s="17"/>
    </row>
    <row r="38" spans="3:7" x14ac:dyDescent="0.2">
      <c r="C38" s="22"/>
      <c r="D38" s="17"/>
      <c r="E38" s="17"/>
      <c r="G38" s="17"/>
    </row>
    <row r="39" spans="3:7" x14ac:dyDescent="0.2">
      <c r="C39" s="22"/>
      <c r="D39" s="17"/>
      <c r="E39" s="17"/>
      <c r="G39" s="17"/>
    </row>
    <row r="40" spans="3:7" x14ac:dyDescent="0.2">
      <c r="C40" s="22"/>
      <c r="D40" s="17"/>
      <c r="E40" s="17"/>
      <c r="G40" s="17"/>
    </row>
    <row r="41" spans="3:7" x14ac:dyDescent="0.2">
      <c r="C41" s="22"/>
      <c r="D41" s="17"/>
      <c r="E41" s="17"/>
      <c r="G41" s="17"/>
    </row>
    <row r="42" spans="3:7" x14ac:dyDescent="0.2">
      <c r="C42" s="22"/>
      <c r="D42" s="17"/>
      <c r="E42" s="17"/>
      <c r="G42" s="17"/>
    </row>
    <row r="43" spans="3:7" x14ac:dyDescent="0.2">
      <c r="C43" s="22"/>
      <c r="D43" s="17"/>
      <c r="E43" s="17"/>
      <c r="G43" s="17"/>
    </row>
    <row r="44" spans="3:7" x14ac:dyDescent="0.2">
      <c r="C44" s="22"/>
      <c r="D44" s="17"/>
      <c r="E44" s="17"/>
      <c r="G44" s="17"/>
    </row>
    <row r="45" spans="3:7" x14ac:dyDescent="0.2">
      <c r="C45" s="22"/>
      <c r="D45" s="17"/>
      <c r="E45" s="17"/>
      <c r="G45" s="17"/>
    </row>
    <row r="46" spans="3:7" x14ac:dyDescent="0.2">
      <c r="C46" s="69"/>
      <c r="D46" s="17"/>
      <c r="E46" s="17"/>
      <c r="G46" s="17"/>
    </row>
    <row r="47" spans="3:7" x14ac:dyDescent="0.2">
      <c r="C47" s="19"/>
      <c r="D47" s="17"/>
      <c r="E47" s="17"/>
      <c r="G47" s="17"/>
    </row>
    <row r="48" spans="3:7" x14ac:dyDescent="0.2">
      <c r="C48" s="19"/>
      <c r="D48" s="17"/>
      <c r="E48" s="17"/>
      <c r="F48" s="17"/>
      <c r="G48" s="17"/>
    </row>
    <row r="49" spans="3:7" x14ac:dyDescent="0.2">
      <c r="C49" s="19"/>
      <c r="D49" s="17"/>
      <c r="E49" s="17"/>
      <c r="F49" s="17"/>
      <c r="G49" s="17"/>
    </row>
    <row r="50" spans="3:7" x14ac:dyDescent="0.2">
      <c r="C50" s="19"/>
      <c r="D50" s="17"/>
      <c r="E50" s="17"/>
      <c r="F50" s="17"/>
      <c r="G50" s="17"/>
    </row>
    <row r="51" spans="3:7" x14ac:dyDescent="0.2">
      <c r="C51" s="19"/>
      <c r="D51" s="17"/>
      <c r="E51" s="17"/>
      <c r="F51" s="17"/>
      <c r="G51" s="17"/>
    </row>
    <row r="52" spans="3:7" x14ac:dyDescent="0.2">
      <c r="C52" s="69"/>
      <c r="D52" s="17"/>
      <c r="E52" s="17"/>
      <c r="F52" s="17"/>
      <c r="G52" s="17"/>
    </row>
    <row r="53" spans="3:7" x14ac:dyDescent="0.2">
      <c r="C53" s="19"/>
      <c r="D53" s="17"/>
      <c r="E53" s="17"/>
      <c r="F53" s="17"/>
      <c r="G53" s="17"/>
    </row>
    <row r="54" spans="3:7" x14ac:dyDescent="0.2">
      <c r="C54" s="19"/>
      <c r="D54" s="17"/>
      <c r="E54" s="17"/>
      <c r="F54" s="17"/>
      <c r="G54" s="17"/>
    </row>
    <row r="55" spans="3:7" x14ac:dyDescent="0.2">
      <c r="C55" s="19"/>
      <c r="D55" s="17"/>
      <c r="E55" s="17"/>
      <c r="F55" s="17"/>
      <c r="G55" s="17"/>
    </row>
    <row r="56" spans="3:7" x14ac:dyDescent="0.2">
      <c r="C56" s="22"/>
      <c r="D56" s="17"/>
      <c r="E56" s="17"/>
      <c r="F56" s="17"/>
      <c r="G56" s="17"/>
    </row>
    <row r="57" spans="3:7" x14ac:dyDescent="0.2">
      <c r="C57" s="22"/>
      <c r="D57" s="17"/>
      <c r="E57" s="17"/>
      <c r="F57" s="17"/>
      <c r="G57" s="17"/>
    </row>
    <row r="58" spans="3:7" x14ac:dyDescent="0.2">
      <c r="C58" s="22"/>
      <c r="D58" s="17"/>
      <c r="E58" s="17"/>
      <c r="F58" s="17"/>
      <c r="G58" s="17"/>
    </row>
    <row r="59" spans="3:7" x14ac:dyDescent="0.2">
      <c r="C59" s="22"/>
      <c r="D59" s="17"/>
      <c r="E59" s="17"/>
      <c r="F59" s="17"/>
      <c r="G59" s="17"/>
    </row>
    <row r="60" spans="3:7" x14ac:dyDescent="0.2">
      <c r="C60" s="22"/>
      <c r="D60" s="17"/>
      <c r="E60" s="17"/>
      <c r="F60" s="17"/>
      <c r="G60" s="17"/>
    </row>
    <row r="61" spans="3:7" x14ac:dyDescent="0.2">
      <c r="C61" s="22"/>
      <c r="D61" s="17"/>
      <c r="E61" s="17"/>
      <c r="F61" s="17"/>
      <c r="G61" s="17"/>
    </row>
    <row r="62" spans="3:7" x14ac:dyDescent="0.2">
      <c r="C62" s="22"/>
      <c r="D62" s="17"/>
      <c r="E62" s="17"/>
      <c r="F62" s="17"/>
      <c r="G62" s="17"/>
    </row>
    <row r="63" spans="3:7" x14ac:dyDescent="0.2">
      <c r="C63" s="22"/>
      <c r="D63" s="17"/>
      <c r="E63" s="17"/>
      <c r="F63" s="17"/>
      <c r="G63" s="17"/>
    </row>
    <row r="64" spans="3:7" x14ac:dyDescent="0.2">
      <c r="C64" s="22"/>
      <c r="D64" s="17"/>
      <c r="E64" s="17"/>
      <c r="F64" s="17"/>
      <c r="G64" s="17"/>
    </row>
    <row r="65" spans="3:7" x14ac:dyDescent="0.2">
      <c r="C65" s="70"/>
      <c r="D65" s="17"/>
      <c r="E65" s="17"/>
      <c r="F65" s="17"/>
      <c r="G65" s="17"/>
    </row>
    <row r="66" spans="3:7" x14ac:dyDescent="0.2">
      <c r="C66" s="22"/>
      <c r="D66" s="17"/>
      <c r="E66" s="17"/>
      <c r="F66" s="17"/>
      <c r="G66" s="17"/>
    </row>
    <row r="67" spans="3:7" x14ac:dyDescent="0.2">
      <c r="C67" s="22"/>
      <c r="D67" s="17"/>
      <c r="E67" s="17"/>
      <c r="F67" s="17"/>
      <c r="G67" s="17"/>
    </row>
    <row r="68" spans="3:7" x14ac:dyDescent="0.2">
      <c r="C68" s="22"/>
      <c r="D68" s="17"/>
      <c r="E68" s="17"/>
      <c r="F68" s="17"/>
      <c r="G68" s="17"/>
    </row>
    <row r="69" spans="3:7" x14ac:dyDescent="0.2">
      <c r="C69" s="22"/>
      <c r="D69" s="17"/>
      <c r="E69" s="17"/>
      <c r="F69" s="17"/>
      <c r="G69" s="17"/>
    </row>
    <row r="70" spans="3:7" x14ac:dyDescent="0.2">
      <c r="C70" s="70"/>
      <c r="D70" s="17"/>
      <c r="E70" s="17"/>
      <c r="F70" s="17"/>
      <c r="G70" s="17"/>
    </row>
    <row r="71" spans="3:7" x14ac:dyDescent="0.2">
      <c r="C71" s="22"/>
      <c r="D71" s="17"/>
      <c r="E71" s="17"/>
      <c r="F71" s="17"/>
      <c r="G71" s="17"/>
    </row>
    <row r="72" spans="3:7" x14ac:dyDescent="0.2">
      <c r="C72" s="22"/>
      <c r="D72" s="17"/>
      <c r="E72" s="17"/>
      <c r="F72" s="17"/>
      <c r="G72" s="17"/>
    </row>
    <row r="73" spans="3:7" x14ac:dyDescent="0.2">
      <c r="C73" s="22"/>
      <c r="D73" s="17"/>
      <c r="E73" s="17"/>
      <c r="F73" s="17"/>
      <c r="G73" s="17"/>
    </row>
    <row r="74" spans="3:7" x14ac:dyDescent="0.2">
      <c r="C74" s="22"/>
      <c r="D74" s="17"/>
      <c r="E74" s="17"/>
      <c r="F74" s="17"/>
      <c r="G74" s="17"/>
    </row>
    <row r="75" spans="3:7" x14ac:dyDescent="0.2">
      <c r="C75" s="22"/>
      <c r="D75" s="17"/>
      <c r="E75" s="17"/>
      <c r="F75" s="17"/>
      <c r="G75" s="17"/>
    </row>
    <row r="76" spans="3:7" x14ac:dyDescent="0.2">
      <c r="C76" s="22"/>
      <c r="D76" s="17"/>
      <c r="E76" s="17"/>
      <c r="F76" s="17"/>
      <c r="G76" s="17"/>
    </row>
    <row r="77" spans="3:7" x14ac:dyDescent="0.2">
      <c r="C77" s="22"/>
      <c r="D77" s="17"/>
      <c r="E77" s="17"/>
      <c r="F77" s="17"/>
      <c r="G77" s="17"/>
    </row>
    <row r="78" spans="3:7" x14ac:dyDescent="0.2">
      <c r="C78" s="22"/>
      <c r="D78" s="17"/>
      <c r="E78" s="17"/>
      <c r="F78" s="17"/>
      <c r="G78" s="17"/>
    </row>
    <row r="79" spans="3:7" x14ac:dyDescent="0.2">
      <c r="C79" s="70"/>
      <c r="D79" s="17"/>
      <c r="E79" s="17"/>
      <c r="F79" s="17"/>
      <c r="G79" s="17"/>
    </row>
    <row r="80" spans="3:7" x14ac:dyDescent="0.2">
      <c r="C80" s="70"/>
      <c r="D80" s="17"/>
      <c r="E80" s="17"/>
      <c r="F80" s="17"/>
      <c r="G80" s="17"/>
    </row>
    <row r="81" spans="3:7" x14ac:dyDescent="0.2">
      <c r="C81" s="22"/>
      <c r="D81" s="17"/>
      <c r="E81" s="17"/>
      <c r="F81" s="17"/>
      <c r="G81" s="17"/>
    </row>
    <row r="82" spans="3:7" x14ac:dyDescent="0.2">
      <c r="C82" s="70"/>
      <c r="D82" s="17"/>
      <c r="E82" s="17"/>
      <c r="F82" s="17"/>
      <c r="G82" s="17"/>
    </row>
    <row r="83" spans="3:7" x14ac:dyDescent="0.2">
      <c r="C83" s="22"/>
      <c r="D83" s="17"/>
      <c r="E83" s="17"/>
      <c r="F83" s="17"/>
      <c r="G83" s="17"/>
    </row>
    <row r="84" spans="3:7" x14ac:dyDescent="0.2">
      <c r="C84" s="22"/>
      <c r="D84" s="17"/>
      <c r="E84" s="17"/>
      <c r="F84" s="17"/>
      <c r="G84" s="17"/>
    </row>
    <row r="85" spans="3:7" x14ac:dyDescent="0.2">
      <c r="C85" s="22"/>
      <c r="D85" s="17"/>
      <c r="E85" s="17"/>
      <c r="F85" s="17"/>
      <c r="G85" s="17"/>
    </row>
    <row r="86" spans="3:7" x14ac:dyDescent="0.2">
      <c r="C86" s="22"/>
      <c r="D86" s="17"/>
      <c r="E86" s="17"/>
      <c r="F86" s="17"/>
      <c r="G86" s="17"/>
    </row>
    <row r="87" spans="3:7" x14ac:dyDescent="0.2">
      <c r="C87" s="22"/>
      <c r="D87" s="17"/>
      <c r="E87" s="17"/>
      <c r="F87" s="17"/>
      <c r="G87" s="17"/>
    </row>
    <row r="88" spans="3:7" x14ac:dyDescent="0.2">
      <c r="C88" s="22"/>
      <c r="D88" s="17"/>
      <c r="E88" s="17"/>
      <c r="F88" s="17"/>
      <c r="G88" s="17"/>
    </row>
    <row r="89" spans="3:7" x14ac:dyDescent="0.2">
      <c r="C89" s="22"/>
      <c r="D89" s="17"/>
      <c r="E89" s="17"/>
      <c r="F89" s="17"/>
      <c r="G89" s="17"/>
    </row>
    <row r="90" spans="3:7" x14ac:dyDescent="0.2">
      <c r="C90" s="22"/>
      <c r="D90" s="17"/>
      <c r="E90" s="17"/>
      <c r="F90" s="17"/>
      <c r="G90" s="17"/>
    </row>
    <row r="91" spans="3:7" x14ac:dyDescent="0.2">
      <c r="C91" s="22"/>
      <c r="D91" s="17"/>
      <c r="E91" s="17"/>
      <c r="F91" s="17"/>
      <c r="G91" s="17"/>
    </row>
    <row r="92" spans="3:7" x14ac:dyDescent="0.2">
      <c r="C92" s="22"/>
      <c r="D92" s="17"/>
      <c r="E92" s="17"/>
      <c r="F92" s="17"/>
      <c r="G92" s="17"/>
    </row>
    <row r="93" spans="3:7" x14ac:dyDescent="0.2">
      <c r="C93" s="22"/>
      <c r="D93" s="17"/>
      <c r="E93" s="17"/>
      <c r="F93" s="17"/>
      <c r="G93" s="17"/>
    </row>
    <row r="94" spans="3:7" x14ac:dyDescent="0.2">
      <c r="C94" s="22"/>
      <c r="D94" s="17"/>
      <c r="E94" s="17"/>
      <c r="F94" s="17"/>
      <c r="G94" s="17"/>
    </row>
    <row r="95" spans="3:7" x14ac:dyDescent="0.2">
      <c r="C95" s="22"/>
      <c r="D95" s="17"/>
      <c r="E95" s="17"/>
      <c r="F95" s="17"/>
      <c r="G95" s="17"/>
    </row>
    <row r="96" spans="3:7" x14ac:dyDescent="0.2">
      <c r="C96" s="22"/>
      <c r="D96" s="17"/>
      <c r="E96" s="17"/>
      <c r="F96" s="17"/>
      <c r="G96" s="17"/>
    </row>
    <row r="97" spans="2:7" x14ac:dyDescent="0.2">
      <c r="C97" s="22"/>
      <c r="D97" s="17"/>
      <c r="E97" s="17"/>
      <c r="F97" s="17"/>
      <c r="G97" s="17"/>
    </row>
    <row r="98" spans="2:7" x14ac:dyDescent="0.2">
      <c r="C98" s="22"/>
      <c r="D98" s="17"/>
      <c r="E98" s="17"/>
      <c r="F98" s="17"/>
      <c r="G98" s="17"/>
    </row>
    <row r="99" spans="2:7" x14ac:dyDescent="0.2">
      <c r="C99" s="37"/>
      <c r="D99" s="37"/>
      <c r="E99" s="37"/>
      <c r="F99" s="37"/>
      <c r="G99" s="37"/>
    </row>
    <row r="100" spans="2:7" x14ac:dyDescent="0.2">
      <c r="C100" s="26"/>
      <c r="D100" s="26"/>
      <c r="E100" s="26"/>
      <c r="F100" s="26"/>
      <c r="G100" s="26"/>
    </row>
    <row r="101" spans="2:7" x14ac:dyDescent="0.2">
      <c r="C101" s="26"/>
      <c r="D101" s="26"/>
      <c r="E101" s="26"/>
      <c r="F101" s="26"/>
      <c r="G101" s="26"/>
    </row>
    <row r="102" spans="2:7" x14ac:dyDescent="0.2">
      <c r="C102" s="17"/>
      <c r="D102" s="17"/>
      <c r="E102" s="26"/>
      <c r="F102" s="26"/>
      <c r="G102" s="26"/>
    </row>
    <row r="103" spans="2:7" x14ac:dyDescent="0.2">
      <c r="C103" s="17"/>
      <c r="D103" s="17"/>
      <c r="E103" s="71"/>
      <c r="F103" s="26"/>
      <c r="G103" s="71"/>
    </row>
    <row r="104" spans="2:7" x14ac:dyDescent="0.2">
      <c r="B104" s="3"/>
      <c r="C104" s="17"/>
      <c r="D104" s="15"/>
      <c r="E104" s="71"/>
      <c r="F104" s="71"/>
      <c r="G104" s="71"/>
    </row>
    <row r="105" spans="2:7" x14ac:dyDescent="0.2">
      <c r="C105" s="17"/>
      <c r="D105" s="15"/>
      <c r="E105" s="15"/>
      <c r="F105" s="15"/>
      <c r="G105" s="15"/>
    </row>
    <row r="106" spans="2:7" x14ac:dyDescent="0.2">
      <c r="C106" s="22"/>
      <c r="D106" s="15"/>
      <c r="E106" s="15"/>
      <c r="F106" s="15"/>
      <c r="G106" s="15"/>
    </row>
    <row r="107" spans="2:7" x14ac:dyDescent="0.2">
      <c r="C107" s="22"/>
      <c r="D107" s="15"/>
      <c r="E107" s="15"/>
      <c r="F107" s="15"/>
      <c r="G107" s="15"/>
    </row>
    <row r="108" spans="2:7" x14ac:dyDescent="0.2">
      <c r="C108" s="22"/>
      <c r="D108" s="15"/>
      <c r="E108" s="15"/>
      <c r="F108" s="15"/>
      <c r="G108" s="15"/>
    </row>
    <row r="109" spans="2:7" x14ac:dyDescent="0.2">
      <c r="C109" s="17"/>
      <c r="D109" s="15"/>
      <c r="E109" s="15"/>
      <c r="F109" s="15"/>
      <c r="G109" s="15"/>
    </row>
    <row r="110" spans="2:7" x14ac:dyDescent="0.2">
      <c r="C110" s="17"/>
      <c r="D110" s="15"/>
      <c r="E110" s="15"/>
      <c r="F110" s="15"/>
      <c r="G110" s="15"/>
    </row>
    <row r="111" spans="2:7" x14ac:dyDescent="0.2">
      <c r="C111" s="17"/>
      <c r="D111" s="15"/>
      <c r="E111" s="15"/>
      <c r="F111" s="15"/>
      <c r="G111" s="15"/>
    </row>
    <row r="112" spans="2:7" x14ac:dyDescent="0.2">
      <c r="C112" s="17"/>
      <c r="D112" s="15"/>
      <c r="E112" s="15"/>
      <c r="F112" s="15"/>
      <c r="G112" s="15"/>
    </row>
    <row r="113" spans="3:7" x14ac:dyDescent="0.2">
      <c r="C113" s="17"/>
      <c r="D113" s="17"/>
      <c r="E113" s="17"/>
      <c r="F113" s="17"/>
      <c r="G113" s="15"/>
    </row>
  </sheetData>
  <mergeCells count="3">
    <mergeCell ref="A6:G6"/>
    <mergeCell ref="A7:G7"/>
    <mergeCell ref="E8:G8"/>
  </mergeCells>
  <printOptions horizontalCentered="1"/>
  <pageMargins left="0.7" right="0.7" top="0.75" bottom="0.75" header="0.3" footer="0.3"/>
  <pageSetup scale="76" firstPageNumber="4" fitToWidth="0" fitToHeight="0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06FA-48AA-433C-9DF6-2DC46264D8C5}">
  <sheetPr>
    <pageSetUpPr fitToPage="1"/>
  </sheetPr>
  <dimension ref="A1:Z109"/>
  <sheetViews>
    <sheetView topLeftCell="A33" zoomScaleNormal="100" zoomScaleSheetLayoutView="100" workbookViewId="0">
      <selection activeCell="Q41" sqref="Q41"/>
    </sheetView>
  </sheetViews>
  <sheetFormatPr defaultColWidth="9.28515625" defaultRowHeight="12.75" x14ac:dyDescent="0.2"/>
  <cols>
    <col min="1" max="1" width="5.28515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5.28515625" style="2" customWidth="1"/>
    <col min="6" max="6" width="1.7109375" style="2" customWidth="1"/>
    <col min="7" max="7" width="16.28515625" style="2" customWidth="1"/>
    <col min="8" max="8" width="1.7109375" style="2" customWidth="1"/>
    <col min="9" max="9" width="17" style="2" customWidth="1"/>
    <col min="10" max="10" width="1.7109375" style="2" customWidth="1"/>
    <col min="11" max="11" width="15.42578125" style="2" customWidth="1"/>
    <col min="12" max="12" width="1.7109375" style="2" customWidth="1"/>
    <col min="13" max="13" width="15.7109375" style="2" customWidth="1"/>
    <col min="14" max="14" width="2.28515625" style="2" customWidth="1"/>
    <col min="15" max="15" width="15.42578125" style="2" customWidth="1"/>
    <col min="16" max="16" width="1.7109375" style="2" customWidth="1"/>
    <col min="17" max="17" width="15.5703125" style="2" customWidth="1"/>
    <col min="18" max="18" width="1.7109375" style="2" customWidth="1"/>
    <col min="19" max="19" width="14.5703125" style="2" customWidth="1"/>
    <col min="20" max="20" width="2.28515625" style="2" customWidth="1"/>
    <col min="21" max="21" width="13.5703125" style="2" customWidth="1"/>
    <col min="22" max="22" width="2.28515625" style="2" customWidth="1"/>
    <col min="23" max="23" width="14.28515625" style="2" customWidth="1"/>
    <col min="24" max="24" width="2.28515625" style="2" customWidth="1"/>
    <col min="25" max="25" width="13.7109375" style="2" customWidth="1"/>
    <col min="26" max="26" width="1.7109375" style="2" customWidth="1"/>
    <col min="27" max="16384" width="9.28515625" style="2"/>
  </cols>
  <sheetData>
    <row r="1" spans="1:26" x14ac:dyDescent="0.2">
      <c r="Y1" s="11"/>
    </row>
    <row r="2" spans="1:26" x14ac:dyDescent="0.2">
      <c r="Y2" s="11"/>
    </row>
    <row r="3" spans="1:26" x14ac:dyDescent="0.2">
      <c r="Y3" s="11"/>
    </row>
    <row r="4" spans="1:26" x14ac:dyDescent="0.2">
      <c r="Y4" s="11"/>
    </row>
    <row r="5" spans="1:26" x14ac:dyDescent="0.2">
      <c r="Y5" s="11"/>
    </row>
    <row r="6" spans="1:26" x14ac:dyDescent="0.2">
      <c r="A6" s="120" t="s">
        <v>529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"/>
    </row>
    <row r="7" spans="1:26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C8" s="1"/>
      <c r="D8" s="1"/>
    </row>
    <row r="9" spans="1:26" x14ac:dyDescent="0.2">
      <c r="C9" s="1"/>
      <c r="D9" s="1"/>
      <c r="E9" s="1" t="s">
        <v>306</v>
      </c>
      <c r="F9" s="1"/>
      <c r="G9" s="1" t="s">
        <v>94</v>
      </c>
      <c r="H9" s="1"/>
      <c r="I9" s="1"/>
      <c r="J9" s="1"/>
      <c r="L9" s="1"/>
      <c r="M9" s="1"/>
      <c r="N9" s="1"/>
      <c r="O9" s="1"/>
      <c r="P9" s="1"/>
      <c r="Q9" s="1"/>
      <c r="R9" s="1"/>
      <c r="S9" s="1"/>
      <c r="Y9" s="1" t="s">
        <v>530</v>
      </c>
    </row>
    <row r="10" spans="1:26" x14ac:dyDescent="0.2">
      <c r="C10" s="1"/>
      <c r="D10" s="1"/>
      <c r="E10" s="1" t="s">
        <v>89</v>
      </c>
      <c r="F10" s="1"/>
      <c r="G10" s="1" t="s">
        <v>89</v>
      </c>
      <c r="H10" s="1"/>
      <c r="I10" s="122" t="s">
        <v>531</v>
      </c>
      <c r="J10" s="122"/>
      <c r="K10" s="122"/>
      <c r="L10" s="122"/>
      <c r="M10" s="122"/>
      <c r="N10" s="122"/>
      <c r="O10" s="122"/>
      <c r="P10" s="1"/>
      <c r="Q10" s="122" t="s">
        <v>532</v>
      </c>
      <c r="R10" s="122"/>
      <c r="S10" s="122"/>
      <c r="T10" s="122"/>
      <c r="U10" s="122"/>
      <c r="V10" s="122"/>
      <c r="W10" s="122"/>
      <c r="X10" s="1"/>
      <c r="Y10" s="1" t="s">
        <v>98</v>
      </c>
      <c r="Z10" s="1"/>
    </row>
    <row r="11" spans="1:26" x14ac:dyDescent="0.2">
      <c r="C11" s="12"/>
      <c r="D11" s="12"/>
      <c r="E11" s="1" t="s">
        <v>192</v>
      </c>
      <c r="F11" s="1"/>
      <c r="G11" s="1" t="s">
        <v>192</v>
      </c>
      <c r="H11" s="1"/>
      <c r="J11" s="1"/>
      <c r="L11" s="1"/>
      <c r="M11" s="1"/>
      <c r="N11" s="1"/>
      <c r="O11" s="1" t="s">
        <v>530</v>
      </c>
      <c r="P11" s="1"/>
      <c r="R11" s="1"/>
      <c r="T11" s="1"/>
      <c r="U11" s="1"/>
      <c r="V11" s="1"/>
      <c r="W11" s="1" t="s">
        <v>530</v>
      </c>
      <c r="X11" s="1"/>
      <c r="Y11" s="13" t="s">
        <v>158</v>
      </c>
      <c r="Z11" s="12"/>
    </row>
    <row r="12" spans="1:26" x14ac:dyDescent="0.2">
      <c r="A12" s="1" t="s">
        <v>12</v>
      </c>
      <c r="C12" s="1"/>
      <c r="E12" s="1" t="s">
        <v>193</v>
      </c>
      <c r="F12" s="1"/>
      <c r="G12" s="1" t="s">
        <v>266</v>
      </c>
      <c r="H12" s="1"/>
      <c r="I12" s="1" t="s">
        <v>195</v>
      </c>
      <c r="J12" s="1"/>
      <c r="K12" s="1" t="s">
        <v>195</v>
      </c>
      <c r="L12" s="1"/>
      <c r="M12" s="1" t="s">
        <v>49</v>
      </c>
      <c r="N12" s="1"/>
      <c r="O12" s="1" t="s">
        <v>10</v>
      </c>
      <c r="P12" s="1"/>
      <c r="Q12" s="1" t="s">
        <v>195</v>
      </c>
      <c r="R12" s="1"/>
      <c r="S12" s="1" t="s">
        <v>195</v>
      </c>
      <c r="T12" s="13"/>
      <c r="U12" s="1" t="s">
        <v>49</v>
      </c>
      <c r="V12" s="1"/>
      <c r="W12" s="1" t="s">
        <v>10</v>
      </c>
      <c r="X12" s="13"/>
      <c r="Y12" s="1" t="s">
        <v>10</v>
      </c>
      <c r="Z12" s="56"/>
    </row>
    <row r="13" spans="1:26" ht="14.25" x14ac:dyDescent="0.2">
      <c r="A13" s="9" t="s">
        <v>18</v>
      </c>
      <c r="C13" s="7" t="s">
        <v>19</v>
      </c>
      <c r="E13" s="9" t="s">
        <v>196</v>
      </c>
      <c r="F13" s="1"/>
      <c r="G13" s="9" t="s">
        <v>196</v>
      </c>
      <c r="H13" s="1"/>
      <c r="I13" s="9" t="s">
        <v>308</v>
      </c>
      <c r="J13" s="1"/>
      <c r="K13" s="9" t="s">
        <v>309</v>
      </c>
      <c r="L13" s="1"/>
      <c r="M13" s="9" t="s">
        <v>476</v>
      </c>
      <c r="N13" s="1"/>
      <c r="O13" s="9" t="s">
        <v>217</v>
      </c>
      <c r="P13" s="1"/>
      <c r="Q13" s="9" t="s">
        <v>533</v>
      </c>
      <c r="R13" s="1"/>
      <c r="S13" s="9" t="s">
        <v>534</v>
      </c>
      <c r="T13" s="1"/>
      <c r="U13" s="9" t="s">
        <v>10</v>
      </c>
      <c r="V13" s="1"/>
      <c r="W13" s="9" t="s">
        <v>535</v>
      </c>
      <c r="X13" s="1"/>
      <c r="Y13" s="9" t="s">
        <v>536</v>
      </c>
      <c r="Z13" s="1"/>
    </row>
    <row r="14" spans="1:26" x14ac:dyDescent="0.2">
      <c r="E14" s="1" t="s">
        <v>23</v>
      </c>
      <c r="F14" s="1"/>
      <c r="G14" s="1" t="s">
        <v>24</v>
      </c>
      <c r="H14" s="1"/>
      <c r="I14" s="1" t="s">
        <v>25</v>
      </c>
      <c r="J14" s="1"/>
      <c r="K14" s="1" t="s">
        <v>92</v>
      </c>
      <c r="L14" s="1"/>
      <c r="M14" s="1" t="s">
        <v>401</v>
      </c>
      <c r="N14" s="1"/>
      <c r="O14" s="1" t="s">
        <v>28</v>
      </c>
      <c r="P14" s="1"/>
      <c r="Q14" s="1" t="s">
        <v>110</v>
      </c>
      <c r="R14" s="5"/>
      <c r="S14" s="5" t="s">
        <v>111</v>
      </c>
      <c r="T14" s="5"/>
      <c r="U14" s="5" t="s">
        <v>271</v>
      </c>
      <c r="V14" s="5"/>
      <c r="W14" s="5" t="s">
        <v>113</v>
      </c>
      <c r="X14" s="5"/>
      <c r="Y14" s="1" t="s">
        <v>114</v>
      </c>
      <c r="Z14" s="1"/>
    </row>
    <row r="15" spans="1:26" x14ac:dyDescent="0.2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5"/>
      <c r="R15" s="5"/>
      <c r="S15" s="5"/>
      <c r="T15" s="5"/>
      <c r="U15" s="5"/>
      <c r="V15" s="5"/>
      <c r="W15" s="5"/>
      <c r="X15" s="5"/>
      <c r="Y15" s="5"/>
      <c r="Z15" s="1"/>
    </row>
    <row r="16" spans="1:26" x14ac:dyDescent="0.2">
      <c r="C16" s="12" t="s">
        <v>29</v>
      </c>
      <c r="D16" s="14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5"/>
      <c r="R16" s="5"/>
      <c r="S16" s="5"/>
      <c r="T16" s="5"/>
      <c r="U16" s="5"/>
      <c r="V16" s="5"/>
      <c r="W16" s="5"/>
      <c r="X16" s="5"/>
      <c r="Y16" s="5"/>
      <c r="Z16" s="1"/>
    </row>
    <row r="17" spans="1:26" x14ac:dyDescent="0.2">
      <c r="A17" s="1">
        <v>1</v>
      </c>
      <c r="C17" s="2" t="s">
        <v>30</v>
      </c>
      <c r="D17" s="14"/>
      <c r="E17" s="38">
        <v>42285.555475942914</v>
      </c>
      <c r="F17" s="38"/>
      <c r="G17" s="38">
        <v>6248.5846939637095</v>
      </c>
      <c r="H17" s="38"/>
      <c r="I17" s="38">
        <f>E17/$E$44*'Attachment 21 p.1'!$E$15</f>
        <v>41954.570413746871</v>
      </c>
      <c r="J17" s="38"/>
      <c r="K17" s="38">
        <f>G17/$G$44*'Attachment 21 p.1'!$E$16</f>
        <v>6248.5846939637086</v>
      </c>
      <c r="L17" s="38"/>
      <c r="M17" s="38">
        <f>SUM(I17,K17)</f>
        <v>48203.155107710583</v>
      </c>
      <c r="N17" s="38"/>
      <c r="O17" s="113">
        <f t="shared" ref="O17:O28" si="0">M17/$M$44</f>
        <v>0.26929479549843738</v>
      </c>
      <c r="P17" s="38"/>
      <c r="Q17" s="38">
        <f>E17/$E$44*'Attachment 21 p.1'!$G$15</f>
        <v>23448.282327274021</v>
      </c>
      <c r="R17" s="6"/>
      <c r="S17" s="38">
        <f>G17/$G$44*'Attachment 21 p.1'!$G$16</f>
        <v>6248.5846939637086</v>
      </c>
      <c r="T17" s="6"/>
      <c r="U17" s="6">
        <f>SUM(Q17,S17)</f>
        <v>29696.867021237729</v>
      </c>
      <c r="V17" s="6"/>
      <c r="W17" s="76">
        <f t="shared" ref="W17:W28" si="1">U17/$U$44</f>
        <v>0.25792566731768585</v>
      </c>
      <c r="X17" s="6"/>
      <c r="Y17" s="6">
        <f>(O17*'Attachment 21 p.1'!$E$29+'Attachment 21 p.2'!W17*'Attachment 21 p.1'!$G$29)*100</f>
        <v>25.97536209393742</v>
      </c>
      <c r="Z17" s="14"/>
    </row>
    <row r="18" spans="1:26" x14ac:dyDescent="0.2">
      <c r="A18" s="1">
        <f>A17+1</f>
        <v>2</v>
      </c>
      <c r="C18" s="2" t="s">
        <v>31</v>
      </c>
      <c r="D18" s="14"/>
      <c r="E18" s="38">
        <v>33187.81547761539</v>
      </c>
      <c r="F18" s="38"/>
      <c r="G18" s="38">
        <v>3310.0652901352942</v>
      </c>
      <c r="H18" s="38"/>
      <c r="I18" s="38">
        <f>E18/$E$44*'Attachment 21 p.1'!$E$15</f>
        <v>32928.041872979666</v>
      </c>
      <c r="J18" s="38"/>
      <c r="K18" s="38">
        <f>G18/$G$44*'Attachment 21 p.1'!$E$16</f>
        <v>3310.0652901352937</v>
      </c>
      <c r="L18" s="38"/>
      <c r="M18" s="38">
        <f t="shared" ref="M18:M28" si="2">SUM(I18,K18)</f>
        <v>36238.107163114961</v>
      </c>
      <c r="N18" s="38"/>
      <c r="O18" s="113">
        <f t="shared" si="0"/>
        <v>0.20245010178141834</v>
      </c>
      <c r="P18" s="38"/>
      <c r="Q18" s="38">
        <f>E18/$E$44*'Attachment 21 p.1'!$G$15</f>
        <v>18403.382866457359</v>
      </c>
      <c r="R18" s="6"/>
      <c r="S18" s="38">
        <f>G18/$G$44*'Attachment 21 p.1'!$G$16</f>
        <v>3310.0652901352937</v>
      </c>
      <c r="T18" s="6"/>
      <c r="U18" s="6">
        <f t="shared" ref="U18:U28" si="3">SUM(Q18,S18)</f>
        <v>21713.448156592654</v>
      </c>
      <c r="V18" s="6"/>
      <c r="W18" s="76">
        <f t="shared" si="1"/>
        <v>0.18858742242243828</v>
      </c>
      <c r="X18" s="6"/>
      <c r="Y18" s="6">
        <f>(O18*'Attachment 21 p.1'!$E$29+'Attachment 21 p.2'!W18*'Attachment 21 p.1'!$G$29)*100</f>
        <v>19.081629472800827</v>
      </c>
      <c r="Z18" s="15"/>
    </row>
    <row r="19" spans="1:26" x14ac:dyDescent="0.2">
      <c r="A19" s="1">
        <f t="shared" ref="A19:A28" si="4">A18+1</f>
        <v>3</v>
      </c>
      <c r="C19" s="2" t="s">
        <v>32</v>
      </c>
      <c r="D19" s="14"/>
      <c r="E19" s="38">
        <v>5067.5990611205762</v>
      </c>
      <c r="F19" s="38"/>
      <c r="G19" s="38">
        <v>492.795586981388</v>
      </c>
      <c r="H19" s="38"/>
      <c r="I19" s="38">
        <f>E19/$E$44*'Attachment 21 p.1'!$E$15</f>
        <v>5027.933043456841</v>
      </c>
      <c r="J19" s="38"/>
      <c r="K19" s="38">
        <f>G19/$G$44*'Attachment 21 p.1'!$E$16</f>
        <v>492.79558698138788</v>
      </c>
      <c r="L19" s="38"/>
      <c r="M19" s="38">
        <f t="shared" si="2"/>
        <v>5520.7286304382287</v>
      </c>
      <c r="N19" s="38"/>
      <c r="O19" s="113">
        <f t="shared" si="0"/>
        <v>3.0842451790016084E-2</v>
      </c>
      <c r="P19" s="38"/>
      <c r="Q19" s="38">
        <f>E19/$E$44*'Attachment 21 p.1'!$G$15</f>
        <v>2810.0965487892609</v>
      </c>
      <c r="R19" s="6"/>
      <c r="S19" s="38">
        <f>G19/$G$44*'Attachment 21 p.1'!$G$16</f>
        <v>492.79558698138788</v>
      </c>
      <c r="T19" s="6"/>
      <c r="U19" s="6">
        <f t="shared" si="3"/>
        <v>3302.8921357706486</v>
      </c>
      <c r="V19" s="6"/>
      <c r="W19" s="76">
        <f t="shared" si="1"/>
        <v>2.8686549917462473E-2</v>
      </c>
      <c r="X19" s="6"/>
      <c r="Y19" s="6">
        <f>(O19*'Attachment 21 p.1'!$E$29+'Attachment 21 p.2'!W19*'Attachment 21 p.1'!$G$29)*100</f>
        <v>2.9033180597782469</v>
      </c>
      <c r="Z19" s="15"/>
    </row>
    <row r="20" spans="1:26" x14ac:dyDescent="0.2">
      <c r="A20" s="1">
        <f t="shared" si="4"/>
        <v>4</v>
      </c>
      <c r="C20" s="2" t="s">
        <v>33</v>
      </c>
      <c r="D20" s="14"/>
      <c r="E20" s="38">
        <f>0</f>
        <v>0</v>
      </c>
      <c r="F20" s="38"/>
      <c r="G20" s="38">
        <f>0</f>
        <v>0</v>
      </c>
      <c r="H20" s="38"/>
      <c r="I20" s="38">
        <f>E20/$E$44*'Attachment 21 p.1'!$E$15</f>
        <v>0</v>
      </c>
      <c r="J20" s="38"/>
      <c r="K20" s="38">
        <f>G20/$G$44*'Attachment 21 p.1'!$E$16</f>
        <v>0</v>
      </c>
      <c r="L20" s="38"/>
      <c r="M20" s="38">
        <f t="shared" si="2"/>
        <v>0</v>
      </c>
      <c r="N20" s="38"/>
      <c r="O20" s="113">
        <f t="shared" si="0"/>
        <v>0</v>
      </c>
      <c r="P20" s="38"/>
      <c r="Q20" s="38">
        <f>E20/$E$44*'Attachment 21 p.1'!$G$15</f>
        <v>0</v>
      </c>
      <c r="R20" s="6"/>
      <c r="S20" s="38">
        <f>G20/$G$44*'Attachment 21 p.1'!$G$16</f>
        <v>0</v>
      </c>
      <c r="T20" s="6"/>
      <c r="U20" s="6">
        <f t="shared" si="3"/>
        <v>0</v>
      </c>
      <c r="V20" s="6"/>
      <c r="W20" s="76">
        <f t="shared" si="1"/>
        <v>0</v>
      </c>
      <c r="X20" s="6"/>
      <c r="Y20" s="6">
        <f>(O20*'Attachment 21 p.1'!$E$29+'Attachment 21 p.2'!W20*'Attachment 21 p.1'!$G$29)*100</f>
        <v>0</v>
      </c>
      <c r="Z20" s="14"/>
    </row>
    <row r="21" spans="1:26" x14ac:dyDescent="0.2">
      <c r="A21" s="1">
        <f t="shared" si="4"/>
        <v>5</v>
      </c>
      <c r="C21" s="2" t="s">
        <v>34</v>
      </c>
      <c r="D21" s="14"/>
      <c r="E21" s="38">
        <f>0</f>
        <v>0</v>
      </c>
      <c r="F21" s="38"/>
      <c r="G21" s="38">
        <f>0</f>
        <v>0</v>
      </c>
      <c r="H21" s="38"/>
      <c r="I21" s="38">
        <f>E21/$E$44*'Attachment 21 p.1'!$E$15</f>
        <v>0</v>
      </c>
      <c r="J21" s="38"/>
      <c r="K21" s="38">
        <f>G21/$G$44*'Attachment 21 p.1'!$E$16</f>
        <v>0</v>
      </c>
      <c r="L21" s="38"/>
      <c r="M21" s="38">
        <f t="shared" si="2"/>
        <v>0</v>
      </c>
      <c r="N21" s="38"/>
      <c r="O21" s="113">
        <f t="shared" si="0"/>
        <v>0</v>
      </c>
      <c r="P21" s="38"/>
      <c r="Q21" s="38">
        <f>E21/$E$44*'Attachment 21 p.1'!$G$15</f>
        <v>0</v>
      </c>
      <c r="R21" s="6"/>
      <c r="S21" s="38">
        <f>G21/$G$44*'Attachment 21 p.1'!$G$16</f>
        <v>0</v>
      </c>
      <c r="T21" s="6"/>
      <c r="U21" s="6">
        <f t="shared" si="3"/>
        <v>0</v>
      </c>
      <c r="V21" s="6"/>
      <c r="W21" s="76">
        <f t="shared" si="1"/>
        <v>0</v>
      </c>
      <c r="X21" s="6"/>
      <c r="Y21" s="6">
        <f>(O21*'Attachment 21 p.1'!$E$29+'Attachment 21 p.2'!W21*'Attachment 21 p.1'!$G$29)*100</f>
        <v>0</v>
      </c>
      <c r="Z21" s="15"/>
    </row>
    <row r="22" spans="1:26" x14ac:dyDescent="0.2">
      <c r="A22" s="1">
        <f t="shared" si="4"/>
        <v>6</v>
      </c>
      <c r="C22" s="2" t="s">
        <v>35</v>
      </c>
      <c r="E22" s="38">
        <f>0</f>
        <v>0</v>
      </c>
      <c r="F22" s="38"/>
      <c r="G22" s="38">
        <f>0</f>
        <v>0</v>
      </c>
      <c r="H22" s="38"/>
      <c r="I22" s="38">
        <f>E22/$E$44*'Attachment 21 p.1'!$E$15</f>
        <v>0</v>
      </c>
      <c r="J22" s="38"/>
      <c r="K22" s="38">
        <f>G22/$G$44*'Attachment 21 p.1'!$E$16</f>
        <v>0</v>
      </c>
      <c r="L22" s="38"/>
      <c r="M22" s="38">
        <f t="shared" si="2"/>
        <v>0</v>
      </c>
      <c r="N22" s="38"/>
      <c r="O22" s="113">
        <f t="shared" si="0"/>
        <v>0</v>
      </c>
      <c r="P22" s="38"/>
      <c r="Q22" s="38">
        <f>E22/$E$44*'Attachment 21 p.1'!$G$15</f>
        <v>0</v>
      </c>
      <c r="R22" s="6"/>
      <c r="S22" s="38">
        <f>G22/$G$44*'Attachment 21 p.1'!$G$16</f>
        <v>0</v>
      </c>
      <c r="T22" s="6"/>
      <c r="U22" s="6">
        <f t="shared" si="3"/>
        <v>0</v>
      </c>
      <c r="V22" s="6"/>
      <c r="W22" s="76">
        <f t="shared" si="1"/>
        <v>0</v>
      </c>
      <c r="X22" s="6"/>
      <c r="Y22" s="6">
        <f>(O22*'Attachment 21 p.1'!$E$29+'Attachment 21 p.2'!W22*'Attachment 21 p.1'!$G$29)*100</f>
        <v>0</v>
      </c>
      <c r="Z22" s="15"/>
    </row>
    <row r="23" spans="1:26" x14ac:dyDescent="0.2">
      <c r="A23" s="1">
        <f t="shared" si="4"/>
        <v>7</v>
      </c>
      <c r="C23" s="2" t="s">
        <v>36</v>
      </c>
      <c r="E23" s="38">
        <f>0</f>
        <v>0</v>
      </c>
      <c r="F23" s="38"/>
      <c r="G23" s="38">
        <f>0</f>
        <v>0</v>
      </c>
      <c r="H23" s="38"/>
      <c r="I23" s="38">
        <f>E23/$E$44*'Attachment 21 p.1'!$E$15</f>
        <v>0</v>
      </c>
      <c r="J23" s="38"/>
      <c r="K23" s="38">
        <f>G23/$G$44*'Attachment 21 p.1'!$E$16</f>
        <v>0</v>
      </c>
      <c r="L23" s="38"/>
      <c r="M23" s="38">
        <f t="shared" si="2"/>
        <v>0</v>
      </c>
      <c r="N23" s="38"/>
      <c r="O23" s="113">
        <f t="shared" si="0"/>
        <v>0</v>
      </c>
      <c r="P23" s="38"/>
      <c r="Q23" s="38">
        <f>E23/$E$44*'Attachment 21 p.1'!$G$15</f>
        <v>0</v>
      </c>
      <c r="R23" s="6"/>
      <c r="S23" s="38">
        <f>G23/$G$44*'Attachment 21 p.1'!$G$16</f>
        <v>0</v>
      </c>
      <c r="T23" s="6"/>
      <c r="U23" s="6">
        <f t="shared" si="3"/>
        <v>0</v>
      </c>
      <c r="V23" s="6"/>
      <c r="W23" s="76">
        <f t="shared" si="1"/>
        <v>0</v>
      </c>
      <c r="X23" s="6"/>
      <c r="Y23" s="6">
        <f>(O23*'Attachment 21 p.1'!$E$29+'Attachment 21 p.2'!W23*'Attachment 21 p.1'!$G$29)*100</f>
        <v>0</v>
      </c>
      <c r="Z23" s="14"/>
    </row>
    <row r="24" spans="1:26" x14ac:dyDescent="0.2">
      <c r="A24" s="1">
        <f t="shared" si="4"/>
        <v>8</v>
      </c>
      <c r="C24" s="2" t="s">
        <v>37</v>
      </c>
      <c r="E24" s="38">
        <f>0</f>
        <v>0</v>
      </c>
      <c r="F24" s="38"/>
      <c r="G24" s="38">
        <f>0</f>
        <v>0</v>
      </c>
      <c r="H24" s="38"/>
      <c r="I24" s="38">
        <f>E24/$E$44*'Attachment 21 p.1'!$E$15</f>
        <v>0</v>
      </c>
      <c r="J24" s="38"/>
      <c r="K24" s="38">
        <f>G24/$G$44*'Attachment 21 p.1'!$E$16</f>
        <v>0</v>
      </c>
      <c r="L24" s="38"/>
      <c r="M24" s="38">
        <f t="shared" si="2"/>
        <v>0</v>
      </c>
      <c r="N24" s="38"/>
      <c r="O24" s="113">
        <f t="shared" si="0"/>
        <v>0</v>
      </c>
      <c r="P24" s="38"/>
      <c r="Q24" s="38">
        <f>E24/$E$44*'Attachment 21 p.1'!$G$15</f>
        <v>0</v>
      </c>
      <c r="R24" s="6"/>
      <c r="S24" s="38">
        <f>G24/$G$44*'Attachment 21 p.1'!$G$16</f>
        <v>0</v>
      </c>
      <c r="T24" s="6"/>
      <c r="U24" s="6">
        <f t="shared" si="3"/>
        <v>0</v>
      </c>
      <c r="V24" s="6"/>
      <c r="W24" s="76">
        <f t="shared" si="1"/>
        <v>0</v>
      </c>
      <c r="X24" s="6"/>
      <c r="Y24" s="6">
        <f>(O24*'Attachment 21 p.1'!$E$29+'Attachment 21 p.2'!W24*'Attachment 21 p.1'!$G$29)*100</f>
        <v>0</v>
      </c>
      <c r="Z24" s="15"/>
    </row>
    <row r="25" spans="1:26" x14ac:dyDescent="0.2">
      <c r="A25" s="1">
        <f t="shared" si="4"/>
        <v>9</v>
      </c>
      <c r="C25" s="2" t="s">
        <v>38</v>
      </c>
      <c r="E25" s="38">
        <f>0</f>
        <v>0</v>
      </c>
      <c r="F25" s="38"/>
      <c r="G25" s="38">
        <f>0</f>
        <v>0</v>
      </c>
      <c r="H25" s="38"/>
      <c r="I25" s="38">
        <f>E25/$E$44*'Attachment 21 p.1'!$E$15</f>
        <v>0</v>
      </c>
      <c r="J25" s="38"/>
      <c r="K25" s="38">
        <f>G25/$G$44*'Attachment 21 p.1'!$E$16</f>
        <v>0</v>
      </c>
      <c r="L25" s="38"/>
      <c r="M25" s="38">
        <f t="shared" si="2"/>
        <v>0</v>
      </c>
      <c r="N25" s="38"/>
      <c r="O25" s="113">
        <f t="shared" si="0"/>
        <v>0</v>
      </c>
      <c r="P25" s="38"/>
      <c r="Q25" s="38">
        <f>E25/$E$44*'Attachment 21 p.1'!$G$15</f>
        <v>0</v>
      </c>
      <c r="R25" s="6"/>
      <c r="S25" s="38">
        <f>G25/$G$44*'Attachment 21 p.1'!$G$16</f>
        <v>0</v>
      </c>
      <c r="T25" s="6"/>
      <c r="U25" s="6">
        <f t="shared" si="3"/>
        <v>0</v>
      </c>
      <c r="V25" s="6"/>
      <c r="W25" s="76">
        <f t="shared" si="1"/>
        <v>0</v>
      </c>
      <c r="X25" s="6"/>
      <c r="Y25" s="6">
        <f>(O25*'Attachment 21 p.1'!$E$29+'Attachment 21 p.2'!W25*'Attachment 21 p.1'!$G$29)*100</f>
        <v>0</v>
      </c>
      <c r="Z25" s="15"/>
    </row>
    <row r="26" spans="1:26" x14ac:dyDescent="0.2">
      <c r="A26" s="1">
        <f t="shared" si="4"/>
        <v>10</v>
      </c>
      <c r="C26" s="2" t="s">
        <v>39</v>
      </c>
      <c r="E26" s="38">
        <f>0</f>
        <v>0</v>
      </c>
      <c r="F26" s="38"/>
      <c r="G26" s="38">
        <f>0</f>
        <v>0</v>
      </c>
      <c r="H26" s="38"/>
      <c r="I26" s="38">
        <f>E26/$E$44*'Attachment 21 p.1'!$E$15</f>
        <v>0</v>
      </c>
      <c r="J26" s="38"/>
      <c r="K26" s="38">
        <f>G26/$G$44*'Attachment 21 p.1'!$E$16</f>
        <v>0</v>
      </c>
      <c r="L26" s="38"/>
      <c r="M26" s="38">
        <f t="shared" si="2"/>
        <v>0</v>
      </c>
      <c r="N26" s="38"/>
      <c r="O26" s="113">
        <f t="shared" si="0"/>
        <v>0</v>
      </c>
      <c r="P26" s="38"/>
      <c r="Q26" s="38">
        <f>E26/$E$44*'Attachment 21 p.1'!$G$15</f>
        <v>0</v>
      </c>
      <c r="R26" s="6"/>
      <c r="S26" s="38">
        <f>G26/$G$44*'Attachment 21 p.1'!$G$16</f>
        <v>0</v>
      </c>
      <c r="T26" s="6"/>
      <c r="U26" s="6">
        <f t="shared" si="3"/>
        <v>0</v>
      </c>
      <c r="V26" s="6"/>
      <c r="W26" s="76">
        <f t="shared" si="1"/>
        <v>0</v>
      </c>
      <c r="X26" s="6"/>
      <c r="Y26" s="6">
        <f>(O26*'Attachment 21 p.1'!$E$29+'Attachment 21 p.2'!W26*'Attachment 21 p.1'!$G$29)*100</f>
        <v>0</v>
      </c>
      <c r="Z26" s="15"/>
    </row>
    <row r="27" spans="1:26" x14ac:dyDescent="0.2">
      <c r="A27" s="1">
        <f t="shared" si="4"/>
        <v>11</v>
      </c>
      <c r="C27" s="2" t="s">
        <v>41</v>
      </c>
      <c r="E27" s="38">
        <v>14.230023821023751</v>
      </c>
      <c r="F27" s="38"/>
      <c r="G27" s="38"/>
      <c r="H27" s="38"/>
      <c r="I27" s="38">
        <f>E27/$E$44*'Attachment 21 p.1'!$E$15</f>
        <v>14.118640033665622</v>
      </c>
      <c r="J27" s="38"/>
      <c r="K27" s="38">
        <f>G27/$G$44*'Attachment 21 p.1'!$E$16</f>
        <v>0</v>
      </c>
      <c r="L27" s="38"/>
      <c r="M27" s="38">
        <f t="shared" si="2"/>
        <v>14.118640033665622</v>
      </c>
      <c r="N27" s="38"/>
      <c r="O27" s="113">
        <f t="shared" si="0"/>
        <v>7.8876087510998931E-5</v>
      </c>
      <c r="P27" s="38"/>
      <c r="Q27" s="38">
        <f>E27/$E$44*'Attachment 21 p.1'!$G$15</f>
        <v>7.8908651506075342</v>
      </c>
      <c r="R27" s="6"/>
      <c r="S27" s="38">
        <f>G27/$G$44*'Attachment 21 p.1'!$G$16</f>
        <v>0</v>
      </c>
      <c r="T27" s="6"/>
      <c r="U27" s="6">
        <f t="shared" si="3"/>
        <v>7.8908651506075342</v>
      </c>
      <c r="V27" s="6"/>
      <c r="W27" s="76">
        <f t="shared" si="1"/>
        <v>6.8534389780201569E-5</v>
      </c>
      <c r="X27" s="6"/>
      <c r="Y27" s="6">
        <f>(O27*'Attachment 21 p.1'!$E$29+'Attachment 21 p.2'!W27*'Attachment 21 p.1'!$G$29)*100</f>
        <v>7.0197150857468976E-3</v>
      </c>
      <c r="Z27" s="15"/>
    </row>
    <row r="28" spans="1:26" x14ac:dyDescent="0.2">
      <c r="A28" s="1">
        <f t="shared" si="4"/>
        <v>12</v>
      </c>
      <c r="C28" s="2" t="s">
        <v>42</v>
      </c>
      <c r="D28" s="17"/>
      <c r="E28" s="38">
        <f>0</f>
        <v>0</v>
      </c>
      <c r="F28" s="38"/>
      <c r="G28" s="38">
        <v>228.82566740476966</v>
      </c>
      <c r="H28" s="38"/>
      <c r="I28" s="38">
        <f>E28/$E$44*'Attachment 21 p.1'!$E$15</f>
        <v>0</v>
      </c>
      <c r="J28" s="38"/>
      <c r="K28" s="38">
        <f>G28/$G$44*'Attachment 21 p.1'!$E$16</f>
        <v>228.8256674047696</v>
      </c>
      <c r="L28" s="38"/>
      <c r="M28" s="38">
        <f t="shared" si="2"/>
        <v>228.8256674047696</v>
      </c>
      <c r="N28" s="38"/>
      <c r="O28" s="113">
        <f t="shared" si="0"/>
        <v>1.2783719482856815E-3</v>
      </c>
      <c r="P28" s="38"/>
      <c r="Q28" s="38">
        <f>E28/$E$44*'Attachment 21 p.1'!$G$15</f>
        <v>0</v>
      </c>
      <c r="R28" s="30"/>
      <c r="S28" s="38">
        <f>G28/$G$44*'Attachment 21 p.1'!$G$16</f>
        <v>228.8256674047696</v>
      </c>
      <c r="T28" s="30"/>
      <c r="U28" s="6">
        <f t="shared" si="3"/>
        <v>228.8256674047696</v>
      </c>
      <c r="V28" s="30"/>
      <c r="W28" s="76">
        <f t="shared" si="1"/>
        <v>1.987415471220646E-3</v>
      </c>
      <c r="X28" s="30"/>
      <c r="Y28" s="6">
        <f>(O28*'Attachment 21 p.1'!$E$29+'Attachment 21 p.2'!W28*'Attachment 21 p.1'!$G$29)*100</f>
        <v>0.18734138824376093</v>
      </c>
      <c r="Z28" s="15"/>
    </row>
    <row r="29" spans="1:26" x14ac:dyDescent="0.2">
      <c r="A29" s="1">
        <f>A28+1</f>
        <v>13</v>
      </c>
      <c r="C29" s="8" t="s">
        <v>43</v>
      </c>
      <c r="D29" s="17"/>
      <c r="E29" s="18">
        <f>SUM(E17:E28)</f>
        <v>80555.200038499912</v>
      </c>
      <c r="F29" s="38"/>
      <c r="G29" s="18">
        <f>SUM(G17:G28)</f>
        <v>10280.271238485162</v>
      </c>
      <c r="H29" s="38"/>
      <c r="I29" s="18">
        <f>SUM(I17:I28)</f>
        <v>79924.663970217036</v>
      </c>
      <c r="J29" s="38"/>
      <c r="K29" s="18">
        <f>SUM(K17:K28)</f>
        <v>10280.27123848516</v>
      </c>
      <c r="L29" s="38"/>
      <c r="M29" s="18">
        <f>SUM(M17:M28)</f>
        <v>90204.935208702198</v>
      </c>
      <c r="N29" s="38"/>
      <c r="O29" s="114">
        <f>SUM(O17:O28)</f>
        <v>0.50394459710566852</v>
      </c>
      <c r="P29" s="38"/>
      <c r="Q29" s="18">
        <f>SUM(Q17:Q28)</f>
        <v>44669.652607671247</v>
      </c>
      <c r="R29" s="6"/>
      <c r="S29" s="18">
        <f>SUM(S17:S28)</f>
        <v>10280.27123848516</v>
      </c>
      <c r="T29" s="6"/>
      <c r="U29" s="18">
        <f>SUM(U17:U28)</f>
        <v>54949.923846156409</v>
      </c>
      <c r="V29" s="6"/>
      <c r="W29" s="114">
        <f>SUM(W17:W28)</f>
        <v>0.47725558951858749</v>
      </c>
      <c r="X29" s="6"/>
      <c r="Y29" s="18">
        <f>SUM(Y17:Y28)</f>
        <v>48.154670729845996</v>
      </c>
      <c r="Z29" s="15"/>
    </row>
    <row r="30" spans="1:26" x14ac:dyDescent="0.2">
      <c r="D30" s="1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6"/>
      <c r="S30" s="38"/>
      <c r="T30" s="6"/>
      <c r="U30" s="6"/>
      <c r="V30" s="6"/>
      <c r="W30" s="6"/>
      <c r="X30" s="6"/>
      <c r="Y30" s="81"/>
      <c r="Z30" s="15"/>
    </row>
    <row r="31" spans="1:26" x14ac:dyDescent="0.2">
      <c r="C31" s="12" t="s">
        <v>44</v>
      </c>
      <c r="D31" s="1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6"/>
      <c r="S31" s="38"/>
      <c r="T31" s="6"/>
      <c r="U31" s="6"/>
      <c r="V31" s="6"/>
      <c r="W31" s="6"/>
      <c r="X31" s="6"/>
      <c r="Y31" s="81"/>
      <c r="Z31" s="15"/>
    </row>
    <row r="32" spans="1:26" x14ac:dyDescent="0.2">
      <c r="A32" s="1">
        <f>A29+1</f>
        <v>14</v>
      </c>
      <c r="C32" s="2" t="s">
        <v>45</v>
      </c>
      <c r="D32" s="17"/>
      <c r="E32" s="38">
        <f>0</f>
        <v>0</v>
      </c>
      <c r="F32" s="38"/>
      <c r="G32" s="38">
        <f>0</f>
        <v>0</v>
      </c>
      <c r="H32" s="38"/>
      <c r="I32" s="38">
        <f>E32/$E$44*'Attachment 21 p.1'!$E$15</f>
        <v>0</v>
      </c>
      <c r="J32" s="38"/>
      <c r="K32" s="38">
        <f>G32/$G$44*'Attachment 21 p.1'!$E$16</f>
        <v>0</v>
      </c>
      <c r="L32" s="38"/>
      <c r="M32" s="38">
        <f>0</f>
        <v>0</v>
      </c>
      <c r="N32" s="38"/>
      <c r="O32" s="113">
        <f>M32/$M$44</f>
        <v>0</v>
      </c>
      <c r="P32" s="38"/>
      <c r="Q32" s="38">
        <f>E32/$E$44*'Attachment 21 p.1'!$G$15</f>
        <v>0</v>
      </c>
      <c r="R32" s="6"/>
      <c r="S32" s="38">
        <f>G32/$G$44*'Attachment 21 p.1'!$G$16</f>
        <v>0</v>
      </c>
      <c r="T32" s="6"/>
      <c r="U32" s="38">
        <f>0</f>
        <v>0</v>
      </c>
      <c r="V32" s="6"/>
      <c r="W32" s="76">
        <f>U32/$U$44</f>
        <v>0</v>
      </c>
      <c r="X32" s="6"/>
      <c r="Y32" s="38">
        <f>0</f>
        <v>0</v>
      </c>
      <c r="Z32" s="15"/>
    </row>
    <row r="33" spans="1:26" x14ac:dyDescent="0.2">
      <c r="A33" s="1">
        <f>A32+1</f>
        <v>15</v>
      </c>
      <c r="C33" s="2" t="s">
        <v>46</v>
      </c>
      <c r="D33" s="17"/>
      <c r="E33" s="38">
        <v>946.89822147962639</v>
      </c>
      <c r="F33" s="38"/>
      <c r="G33" s="38">
        <f>0</f>
        <v>0</v>
      </c>
      <c r="H33" s="38"/>
      <c r="I33" s="38">
        <f>E33/$E$44*'Attachment 21 p.1'!$E$15</f>
        <v>939.48649037660084</v>
      </c>
      <c r="J33" s="38"/>
      <c r="K33" s="38">
        <f>G33/$G$44*'Attachment 21 p.1'!$E$16</f>
        <v>0</v>
      </c>
      <c r="L33" s="38"/>
      <c r="M33" s="38">
        <f>SUM(I33,K33)</f>
        <v>939.48649037660084</v>
      </c>
      <c r="N33" s="38"/>
      <c r="O33" s="113">
        <f>M33/$M$44</f>
        <v>5.2485946559759876E-3</v>
      </c>
      <c r="P33" s="38"/>
      <c r="Q33" s="38">
        <f>E33/$E$44*'Attachment 21 p.1'!$G$15</f>
        <v>525.07615384359144</v>
      </c>
      <c r="S33" s="38">
        <f>G33/$G$44*'Attachment 21 p.1'!$G$16</f>
        <v>0</v>
      </c>
      <c r="U33" s="6">
        <f>SUM(Q33,S33)</f>
        <v>525.07615384359144</v>
      </c>
      <c r="W33" s="76">
        <f>U33/$U$44</f>
        <v>4.560434515730529E-3</v>
      </c>
      <c r="Y33" s="6">
        <f>(O33*'Attachment 21 p.1'!$E$29+'Attachment 21 p.2'!W33*'Attachment 21 p.1'!$G$29)*100</f>
        <v>0.46710784279693762</v>
      </c>
      <c r="Z33" s="15"/>
    </row>
    <row r="34" spans="1:26" x14ac:dyDescent="0.2">
      <c r="A34" s="1">
        <f t="shared" ref="A34:A35" si="5">A33+1</f>
        <v>16</v>
      </c>
      <c r="C34" s="2" t="s">
        <v>47</v>
      </c>
      <c r="D34" s="17"/>
      <c r="E34" s="38">
        <f>0</f>
        <v>0</v>
      </c>
      <c r="F34" s="38"/>
      <c r="G34" s="38">
        <f>0</f>
        <v>0</v>
      </c>
      <c r="H34" s="38"/>
      <c r="I34" s="38">
        <f>E34/$E$44*'Attachment 21 p.1'!$E$15</f>
        <v>0</v>
      </c>
      <c r="J34" s="38"/>
      <c r="K34" s="38">
        <f>G34/$G$44*'Attachment 21 p.1'!$E$16</f>
        <v>0</v>
      </c>
      <c r="L34" s="38"/>
      <c r="M34" s="38">
        <f>SUM(I34,K34)</f>
        <v>0</v>
      </c>
      <c r="N34" s="38"/>
      <c r="O34" s="113">
        <f>M34/$M$44</f>
        <v>0</v>
      </c>
      <c r="P34" s="38"/>
      <c r="Q34" s="38">
        <f>E34/$E$44*'Attachment 21 p.1'!$G$15</f>
        <v>0</v>
      </c>
      <c r="S34" s="38">
        <f>G34/$G$44*'Attachment 21 p.1'!$G$16</f>
        <v>0</v>
      </c>
      <c r="U34" s="6">
        <f>SUM(Q34,S34)</f>
        <v>0</v>
      </c>
      <c r="W34" s="76">
        <f>U34/$U$44</f>
        <v>0</v>
      </c>
      <c r="Y34" s="6">
        <f>(O34*'Attachment 21 p.1'!$E$29+'Attachment 21 p.2'!W34*'Attachment 21 p.1'!$G$29)*100</f>
        <v>0</v>
      </c>
      <c r="Z34" s="15"/>
    </row>
    <row r="35" spans="1:26" x14ac:dyDescent="0.2">
      <c r="A35" s="1">
        <f t="shared" si="5"/>
        <v>17</v>
      </c>
      <c r="C35" s="8" t="s">
        <v>48</v>
      </c>
      <c r="D35" s="17"/>
      <c r="E35" s="18">
        <f>SUM(E32:E34)</f>
        <v>946.89822147962639</v>
      </c>
      <c r="F35" s="38"/>
      <c r="G35" s="18">
        <f>SUM(G32:G34)</f>
        <v>0</v>
      </c>
      <c r="H35" s="38"/>
      <c r="I35" s="18">
        <f>SUM(I32:I34)</f>
        <v>939.48649037660084</v>
      </c>
      <c r="J35" s="38"/>
      <c r="K35" s="18">
        <f>SUM(K32:K34)</f>
        <v>0</v>
      </c>
      <c r="L35" s="38"/>
      <c r="M35" s="18">
        <f>SUM(M32:M34)</f>
        <v>939.48649037660084</v>
      </c>
      <c r="N35" s="38"/>
      <c r="O35" s="114">
        <f>SUM(O32:O34)</f>
        <v>5.2485946559759876E-3</v>
      </c>
      <c r="P35" s="38"/>
      <c r="Q35" s="18">
        <f>SUM(Q32:Q34)</f>
        <v>525.07615384359144</v>
      </c>
      <c r="R35" s="6"/>
      <c r="S35" s="18">
        <f>SUM(S32:S34)</f>
        <v>0</v>
      </c>
      <c r="T35" s="6"/>
      <c r="U35" s="18">
        <f>SUM(U32:U34)</f>
        <v>525.07615384359144</v>
      </c>
      <c r="V35" s="6"/>
      <c r="W35" s="114">
        <f>SUM(W32:W34)</f>
        <v>4.560434515730529E-3</v>
      </c>
      <c r="X35" s="6"/>
      <c r="Y35" s="18">
        <f>SUM(Y32:Y34)</f>
        <v>0.46710784279693762</v>
      </c>
      <c r="Z35" s="15"/>
    </row>
    <row r="36" spans="1:26" x14ac:dyDescent="0.2">
      <c r="D36" s="1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6"/>
      <c r="S36" s="38"/>
      <c r="T36" s="6"/>
      <c r="U36" s="6"/>
      <c r="V36" s="6"/>
      <c r="W36" s="6"/>
      <c r="X36" s="6"/>
      <c r="Y36" s="81"/>
      <c r="Z36" s="15"/>
    </row>
    <row r="37" spans="1:26" x14ac:dyDescent="0.2">
      <c r="C37" s="12" t="s">
        <v>72</v>
      </c>
      <c r="D37" s="17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6"/>
      <c r="S37" s="38"/>
      <c r="T37" s="6"/>
      <c r="U37" s="6"/>
      <c r="V37" s="6"/>
      <c r="W37" s="6"/>
      <c r="X37" s="6"/>
      <c r="Y37" s="81"/>
      <c r="Z37" s="15"/>
    </row>
    <row r="38" spans="1:26" x14ac:dyDescent="0.2">
      <c r="A38" s="1">
        <f>A35+1</f>
        <v>18</v>
      </c>
      <c r="C38" s="2" t="s">
        <v>73</v>
      </c>
      <c r="D38" s="17"/>
      <c r="E38" s="38">
        <f>0</f>
        <v>0</v>
      </c>
      <c r="F38" s="38"/>
      <c r="G38" s="38">
        <f>0</f>
        <v>0</v>
      </c>
      <c r="H38" s="38"/>
      <c r="I38" s="38">
        <f>0</f>
        <v>0</v>
      </c>
      <c r="J38" s="38"/>
      <c r="K38" s="38">
        <f>0</f>
        <v>0</v>
      </c>
      <c r="L38" s="38"/>
      <c r="M38" s="38">
        <f>'Attachment 21 p.1'!E22</f>
        <v>87853.300921187314</v>
      </c>
      <c r="N38" s="57" t="s">
        <v>40</v>
      </c>
      <c r="O38" s="113">
        <f>M38/$M$44</f>
        <v>0.4908068082383556</v>
      </c>
      <c r="P38" s="38"/>
      <c r="Q38" s="38">
        <f>0</f>
        <v>0</v>
      </c>
      <c r="R38" s="6"/>
      <c r="S38" s="38">
        <f>0</f>
        <v>0</v>
      </c>
      <c r="T38" s="6"/>
      <c r="U38" s="38">
        <f>'Attachment 21 p.1'!G22</f>
        <v>59662.308085977485</v>
      </c>
      <c r="V38" s="57" t="s">
        <v>64</v>
      </c>
      <c r="W38" s="76">
        <f>U38/$U$44</f>
        <v>0.51818397596568211</v>
      </c>
      <c r="X38" s="6"/>
      <c r="Y38" s="6">
        <f>(O38*'Attachment 21 p.1'!$E$29+'Attachment 21 p.2'!W38*'Attachment 21 p.1'!$G$29)*100</f>
        <v>51.378221427357055</v>
      </c>
      <c r="Z38" s="15"/>
    </row>
    <row r="39" spans="1:26" x14ac:dyDescent="0.2">
      <c r="A39" s="1">
        <f t="shared" ref="A39:A41" si="6">A38+1</f>
        <v>19</v>
      </c>
      <c r="C39" s="2" t="s">
        <v>74</v>
      </c>
      <c r="D39" s="17"/>
      <c r="E39" s="38">
        <f>0</f>
        <v>0</v>
      </c>
      <c r="F39" s="38"/>
      <c r="G39" s="38">
        <f>0</f>
        <v>0</v>
      </c>
      <c r="H39" s="38"/>
      <c r="I39" s="38">
        <f>0</f>
        <v>0</v>
      </c>
      <c r="J39" s="38"/>
      <c r="K39" s="38">
        <f>0</f>
        <v>0</v>
      </c>
      <c r="L39" s="38"/>
      <c r="M39" s="38">
        <f>0</f>
        <v>0</v>
      </c>
      <c r="N39" s="38"/>
      <c r="O39" s="113">
        <f>M39/$M$44</f>
        <v>0</v>
      </c>
      <c r="P39" s="38"/>
      <c r="Q39" s="38">
        <f>0</f>
        <v>0</v>
      </c>
      <c r="R39" s="6"/>
      <c r="S39" s="38">
        <f>0</f>
        <v>0</v>
      </c>
      <c r="T39" s="6"/>
      <c r="U39" s="38">
        <f>0</f>
        <v>0</v>
      </c>
      <c r="V39" s="6"/>
      <c r="W39" s="76">
        <f>U39/$U$44</f>
        <v>0</v>
      </c>
      <c r="X39" s="6"/>
      <c r="Y39" s="6">
        <f>(O39*'Attachment 21 p.1'!$E$29+'Attachment 21 p.2'!W39*'Attachment 21 p.1'!$G$29)*100</f>
        <v>0</v>
      </c>
      <c r="Z39" s="15"/>
    </row>
    <row r="40" spans="1:26" x14ac:dyDescent="0.2">
      <c r="A40" s="1">
        <f t="shared" si="6"/>
        <v>20</v>
      </c>
      <c r="C40" s="2" t="s">
        <v>75</v>
      </c>
      <c r="D40" s="17"/>
      <c r="E40" s="38">
        <f>0</f>
        <v>0</v>
      </c>
      <c r="F40" s="38"/>
      <c r="G40" s="38">
        <f>0</f>
        <v>0</v>
      </c>
      <c r="H40" s="38"/>
      <c r="I40" s="38">
        <f>0</f>
        <v>0</v>
      </c>
      <c r="J40" s="38"/>
      <c r="K40" s="38">
        <f>0</f>
        <v>0</v>
      </c>
      <c r="L40" s="38"/>
      <c r="M40" s="38">
        <f>0</f>
        <v>0</v>
      </c>
      <c r="N40" s="38"/>
      <c r="O40" s="113">
        <f>M40/$M$44</f>
        <v>0</v>
      </c>
      <c r="P40" s="38"/>
      <c r="Q40" s="38">
        <f>0</f>
        <v>0</v>
      </c>
      <c r="R40" s="14"/>
      <c r="S40" s="38">
        <f>0</f>
        <v>0</v>
      </c>
      <c r="T40" s="14"/>
      <c r="U40" s="38">
        <f>0</f>
        <v>0</v>
      </c>
      <c r="V40" s="14"/>
      <c r="W40" s="76">
        <f>U40/$U$44</f>
        <v>0</v>
      </c>
      <c r="X40" s="14"/>
      <c r="Y40" s="6">
        <f>(O40*'Attachment 21 p.1'!$E$29+'Attachment 21 p.2'!W40*'Attachment 21 p.1'!$G$29)*100</f>
        <v>0</v>
      </c>
      <c r="Z40" s="15"/>
    </row>
    <row r="41" spans="1:26" x14ac:dyDescent="0.2">
      <c r="A41" s="1">
        <f t="shared" si="6"/>
        <v>21</v>
      </c>
      <c r="C41" s="2" t="s">
        <v>76</v>
      </c>
      <c r="D41" s="17"/>
      <c r="E41" s="38">
        <f>0</f>
        <v>0</v>
      </c>
      <c r="F41" s="38"/>
      <c r="G41" s="38">
        <f>0</f>
        <v>0</v>
      </c>
      <c r="H41" s="38"/>
      <c r="I41" s="38">
        <f>0</f>
        <v>0</v>
      </c>
      <c r="J41" s="38"/>
      <c r="K41" s="38">
        <f>0</f>
        <v>0</v>
      </c>
      <c r="L41" s="38"/>
      <c r="M41" s="38">
        <f>0</f>
        <v>0</v>
      </c>
      <c r="N41" s="38"/>
      <c r="O41" s="113">
        <f>M41/$M$44</f>
        <v>0</v>
      </c>
      <c r="P41" s="38"/>
      <c r="Q41" s="38">
        <f>0</f>
        <v>0</v>
      </c>
      <c r="R41" s="14"/>
      <c r="S41" s="38">
        <f>0</f>
        <v>0</v>
      </c>
      <c r="T41" s="14"/>
      <c r="U41" s="38">
        <f>0</f>
        <v>0</v>
      </c>
      <c r="V41" s="14"/>
      <c r="W41" s="76">
        <f>U41/$U$44</f>
        <v>0</v>
      </c>
      <c r="X41" s="14"/>
      <c r="Y41" s="6">
        <f>(O41*'Attachment 21 p.1'!$E$29+'Attachment 21 p.2'!W41*'Attachment 21 p.1'!$G$29)*100</f>
        <v>0</v>
      </c>
      <c r="Z41" s="15"/>
    </row>
    <row r="42" spans="1:26" x14ac:dyDescent="0.2">
      <c r="A42" s="1">
        <f>A41+1</f>
        <v>22</v>
      </c>
      <c r="C42" s="8" t="s">
        <v>77</v>
      </c>
      <c r="D42" s="17"/>
      <c r="E42" s="18">
        <f>0</f>
        <v>0</v>
      </c>
      <c r="F42" s="38"/>
      <c r="G42" s="18">
        <f>0</f>
        <v>0</v>
      </c>
      <c r="H42" s="38"/>
      <c r="I42" s="18">
        <f>0</f>
        <v>0</v>
      </c>
      <c r="J42" s="38"/>
      <c r="K42" s="18">
        <f>0</f>
        <v>0</v>
      </c>
      <c r="L42" s="38"/>
      <c r="M42" s="18">
        <f>SUM(M38:M41)</f>
        <v>87853.300921187314</v>
      </c>
      <c r="N42" s="38"/>
      <c r="O42" s="114">
        <f>SUM(O38:O41)</f>
        <v>0.4908068082383556</v>
      </c>
      <c r="P42" s="38"/>
      <c r="Q42" s="18">
        <f>0</f>
        <v>0</v>
      </c>
      <c r="R42" s="14"/>
      <c r="S42" s="18">
        <f>0</f>
        <v>0</v>
      </c>
      <c r="T42" s="14"/>
      <c r="U42" s="18">
        <f>SUM(U38:U41)</f>
        <v>59662.308085977485</v>
      </c>
      <c r="V42" s="14"/>
      <c r="W42" s="114">
        <f>SUM(W38:W41)</f>
        <v>0.51818397596568211</v>
      </c>
      <c r="X42" s="14"/>
      <c r="Y42" s="18">
        <f>SUM(Y38:Y41)</f>
        <v>51.378221427357055</v>
      </c>
      <c r="Z42" s="15"/>
    </row>
    <row r="43" spans="1:26" x14ac:dyDescent="0.2">
      <c r="C43" s="1"/>
      <c r="D43" s="17"/>
      <c r="R43" s="14"/>
      <c r="T43" s="14"/>
      <c r="V43" s="14"/>
      <c r="W43" s="14"/>
      <c r="X43" s="14"/>
      <c r="Y43" s="81"/>
      <c r="Z43" s="15"/>
    </row>
    <row r="44" spans="1:26" ht="13.5" thickBot="1" x14ac:dyDescent="0.25">
      <c r="A44" s="1">
        <f>A42+1</f>
        <v>23</v>
      </c>
      <c r="C44" s="8" t="s">
        <v>49</v>
      </c>
      <c r="D44" s="17"/>
      <c r="E44" s="35">
        <f>E29+E35+E42</f>
        <v>81502.098259979539</v>
      </c>
      <c r="F44" s="6"/>
      <c r="G44" s="35">
        <f>G29+G35+G42</f>
        <v>10280.271238485162</v>
      </c>
      <c r="H44" s="6"/>
      <c r="I44" s="35">
        <f>I29+I35+I42</f>
        <v>80864.150460593635</v>
      </c>
      <c r="J44" s="6"/>
      <c r="K44" s="35">
        <f>K29+K35+K42</f>
        <v>10280.27123848516</v>
      </c>
      <c r="L44" s="6"/>
      <c r="M44" s="35">
        <f>M29+M35+M42</f>
        <v>178997.72262026611</v>
      </c>
      <c r="N44" s="6"/>
      <c r="O44" s="115">
        <f>O29+O35+O42</f>
        <v>1</v>
      </c>
      <c r="P44" s="6"/>
      <c r="Q44" s="35">
        <f>Q29+Q35+Q42</f>
        <v>45194.728761514838</v>
      </c>
      <c r="R44" s="6"/>
      <c r="S44" s="35">
        <f>S29+S35+S42</f>
        <v>10280.27123848516</v>
      </c>
      <c r="T44" s="6"/>
      <c r="U44" s="35">
        <f>U29+U35+U42</f>
        <v>115137.30808597748</v>
      </c>
      <c r="V44" s="6"/>
      <c r="W44" s="115">
        <f>W29+W35+W42</f>
        <v>1</v>
      </c>
      <c r="X44" s="6"/>
      <c r="Y44" s="35">
        <f>Y29+Y35+Y42</f>
        <v>99.999999999999986</v>
      </c>
      <c r="Z44" s="15"/>
    </row>
    <row r="45" spans="1:26" ht="13.5" thickTop="1" x14ac:dyDescent="0.2">
      <c r="C45" s="19"/>
      <c r="D45" s="15"/>
      <c r="E45" s="15"/>
      <c r="F45" s="14"/>
      <c r="G45" s="14"/>
      <c r="H45" s="14"/>
      <c r="I45" s="15"/>
      <c r="J45" s="14"/>
      <c r="K45" s="15"/>
      <c r="L45" s="14"/>
      <c r="M45" s="14"/>
      <c r="N45" s="14"/>
      <c r="O45" s="14"/>
      <c r="P45" s="14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">
      <c r="A46" s="12" t="s">
        <v>50</v>
      </c>
      <c r="B46" s="20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7"/>
    </row>
    <row r="47" spans="1:26" x14ac:dyDescent="0.2">
      <c r="A47" s="5" t="s">
        <v>51</v>
      </c>
      <c r="C47" s="2" t="s">
        <v>537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7"/>
    </row>
    <row r="48" spans="1:26" x14ac:dyDescent="0.2">
      <c r="A48" s="10" t="s">
        <v>53</v>
      </c>
      <c r="C48" s="42" t="s">
        <v>375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7"/>
    </row>
    <row r="49" spans="1:26" x14ac:dyDescent="0.2">
      <c r="A49" s="10" t="s">
        <v>55</v>
      </c>
      <c r="C49" s="42" t="s">
        <v>538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7"/>
    </row>
    <row r="50" spans="1:26" x14ac:dyDescent="0.2">
      <c r="A50" s="5" t="s">
        <v>40</v>
      </c>
      <c r="C50" s="29" t="s">
        <v>539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7"/>
    </row>
    <row r="51" spans="1:26" x14ac:dyDescent="0.2">
      <c r="A51" s="5" t="s">
        <v>58</v>
      </c>
      <c r="C51" s="42" t="s">
        <v>540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7"/>
    </row>
    <row r="52" spans="1:26" x14ac:dyDescent="0.2">
      <c r="A52" s="10" t="s">
        <v>60</v>
      </c>
      <c r="C52" s="42" t="s">
        <v>541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7"/>
    </row>
    <row r="53" spans="1:26" x14ac:dyDescent="0.2">
      <c r="A53" s="10" t="s">
        <v>62</v>
      </c>
      <c r="C53" s="42" t="s">
        <v>542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x14ac:dyDescent="0.2">
      <c r="A54" s="10" t="s">
        <v>64</v>
      </c>
      <c r="C54" s="29" t="s">
        <v>543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x14ac:dyDescent="0.2">
      <c r="A55" s="10" t="s">
        <v>120</v>
      </c>
      <c r="C55" s="42" t="s">
        <v>544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x14ac:dyDescent="0.2">
      <c r="A56" s="10" t="s">
        <v>127</v>
      </c>
      <c r="C56" s="42" t="s">
        <v>545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x14ac:dyDescent="0.2">
      <c r="A57" s="10" t="s">
        <v>130</v>
      </c>
      <c r="C57" s="2" t="s">
        <v>546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x14ac:dyDescent="0.2">
      <c r="A58" s="2"/>
      <c r="B58" s="17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x14ac:dyDescent="0.2">
      <c r="A59" s="2"/>
      <c r="B59" s="42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x14ac:dyDescent="0.2">
      <c r="A60" s="2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x14ac:dyDescent="0.2">
      <c r="A61" s="2"/>
      <c r="D61" s="17"/>
      <c r="E61" s="17"/>
      <c r="F61" s="16"/>
      <c r="G61" s="16"/>
      <c r="H61" s="16"/>
      <c r="I61" s="17"/>
      <c r="J61" s="16"/>
      <c r="K61" s="17"/>
      <c r="L61" s="16"/>
      <c r="M61" s="16"/>
      <c r="N61" s="16"/>
      <c r="O61" s="16"/>
      <c r="P61" s="16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x14ac:dyDescent="0.2">
      <c r="C62" s="19"/>
      <c r="D62" s="17"/>
      <c r="E62" s="17"/>
      <c r="F62" s="16"/>
      <c r="G62" s="16"/>
      <c r="H62" s="16"/>
      <c r="I62" s="17"/>
      <c r="J62" s="16"/>
      <c r="K62" s="17"/>
      <c r="L62" s="16"/>
      <c r="M62" s="16"/>
      <c r="N62" s="16"/>
      <c r="O62" s="16"/>
      <c r="P62" s="16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x14ac:dyDescent="0.2">
      <c r="C63" s="19"/>
      <c r="D63" s="17"/>
      <c r="E63" s="17"/>
      <c r="F63" s="16"/>
      <c r="G63" s="16"/>
      <c r="H63" s="16"/>
      <c r="I63" s="17"/>
      <c r="J63" s="16"/>
      <c r="K63" s="17"/>
      <c r="L63" s="16"/>
      <c r="M63" s="16"/>
      <c r="N63" s="16"/>
      <c r="O63" s="16"/>
      <c r="P63" s="16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x14ac:dyDescent="0.2">
      <c r="C64" s="19"/>
      <c r="D64" s="17"/>
      <c r="E64" s="17"/>
      <c r="F64" s="16"/>
      <c r="G64" s="16"/>
      <c r="H64" s="16"/>
      <c r="I64" s="17"/>
      <c r="J64" s="16"/>
      <c r="K64" s="17"/>
      <c r="L64" s="16"/>
      <c r="M64" s="16"/>
      <c r="N64" s="16"/>
      <c r="O64" s="16"/>
      <c r="P64" s="16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3:26" x14ac:dyDescent="0.2">
      <c r="C65" s="19"/>
      <c r="D65" s="17"/>
      <c r="E65" s="17"/>
      <c r="F65" s="16"/>
      <c r="G65" s="16"/>
      <c r="H65" s="16"/>
      <c r="I65" s="17"/>
      <c r="J65" s="16"/>
      <c r="K65" s="17"/>
      <c r="L65" s="16"/>
      <c r="M65" s="16"/>
      <c r="N65" s="16"/>
      <c r="O65" s="16"/>
      <c r="P65" s="16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3:26" x14ac:dyDescent="0.2">
      <c r="C66" s="19"/>
      <c r="D66" s="17"/>
      <c r="E66" s="17"/>
      <c r="F66" s="16"/>
      <c r="G66" s="16"/>
      <c r="H66" s="16"/>
      <c r="I66" s="17"/>
      <c r="J66" s="16"/>
      <c r="K66" s="17"/>
      <c r="L66" s="16"/>
      <c r="M66" s="16"/>
      <c r="N66" s="16"/>
      <c r="O66" s="16"/>
      <c r="P66" s="16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3:26" x14ac:dyDescent="0.2">
      <c r="C67" s="19"/>
      <c r="D67" s="17"/>
      <c r="E67" s="17"/>
      <c r="F67" s="16"/>
      <c r="G67" s="16"/>
      <c r="H67" s="16"/>
      <c r="I67" s="17"/>
      <c r="J67" s="16"/>
      <c r="K67" s="17"/>
      <c r="L67" s="16"/>
      <c r="M67" s="16"/>
      <c r="N67" s="16"/>
      <c r="O67" s="16"/>
      <c r="P67" s="16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3:26" x14ac:dyDescent="0.2">
      <c r="C68" s="19"/>
      <c r="D68" s="17"/>
      <c r="E68" s="17"/>
      <c r="F68" s="16"/>
      <c r="G68" s="16"/>
      <c r="H68" s="16"/>
      <c r="I68" s="17"/>
      <c r="J68" s="16"/>
      <c r="K68" s="17"/>
      <c r="L68" s="16"/>
      <c r="M68" s="16"/>
      <c r="N68" s="16"/>
      <c r="O68" s="16"/>
      <c r="P68" s="16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3:26" x14ac:dyDescent="0.2">
      <c r="C69" s="19"/>
      <c r="D69" s="17"/>
      <c r="E69" s="17"/>
      <c r="F69" s="16"/>
      <c r="G69" s="16"/>
      <c r="H69" s="16"/>
      <c r="I69" s="17"/>
      <c r="J69" s="16"/>
      <c r="K69" s="17"/>
      <c r="L69" s="16"/>
      <c r="M69" s="16"/>
      <c r="N69" s="16"/>
      <c r="O69" s="16"/>
      <c r="P69" s="16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3:26" x14ac:dyDescent="0.2">
      <c r="C70" s="21"/>
      <c r="D70" s="17"/>
      <c r="E70" s="17"/>
      <c r="F70" s="16"/>
      <c r="G70" s="16"/>
      <c r="H70" s="16"/>
      <c r="I70" s="17"/>
      <c r="J70" s="16"/>
      <c r="K70" s="17"/>
      <c r="L70" s="16"/>
      <c r="M70" s="16"/>
      <c r="N70" s="16"/>
      <c r="O70" s="16"/>
      <c r="P70" s="16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3:26" x14ac:dyDescent="0.2">
      <c r="C71" s="21"/>
      <c r="D71" s="17"/>
      <c r="E71" s="17"/>
      <c r="F71" s="16"/>
      <c r="G71" s="16"/>
      <c r="H71" s="16"/>
      <c r="I71" s="17"/>
      <c r="J71" s="16"/>
      <c r="K71" s="17"/>
      <c r="L71" s="16"/>
      <c r="M71" s="16"/>
      <c r="N71" s="16"/>
      <c r="O71" s="16"/>
      <c r="P71" s="16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3:26" x14ac:dyDescent="0.2">
      <c r="C72" s="19"/>
      <c r="D72" s="17"/>
      <c r="E72" s="17"/>
      <c r="F72" s="16"/>
      <c r="G72" s="16"/>
      <c r="H72" s="16"/>
      <c r="I72" s="17"/>
      <c r="J72" s="16"/>
      <c r="K72" s="17"/>
      <c r="L72" s="16"/>
      <c r="M72" s="16"/>
      <c r="N72" s="16"/>
      <c r="O72" s="16"/>
      <c r="P72" s="16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3:26" x14ac:dyDescent="0.2">
      <c r="C73" s="21"/>
      <c r="D73" s="17"/>
      <c r="E73" s="17"/>
      <c r="F73" s="16"/>
      <c r="G73" s="16"/>
      <c r="H73" s="16"/>
      <c r="I73" s="17"/>
      <c r="J73" s="16"/>
      <c r="K73" s="17"/>
      <c r="L73" s="16"/>
      <c r="M73" s="16"/>
      <c r="N73" s="16"/>
      <c r="O73" s="16"/>
      <c r="P73" s="16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3:26" x14ac:dyDescent="0.2">
      <c r="C74" s="19"/>
      <c r="D74" s="17"/>
      <c r="E74" s="17"/>
      <c r="F74" s="16"/>
      <c r="G74" s="16"/>
      <c r="H74" s="16"/>
      <c r="I74" s="17"/>
      <c r="J74" s="16"/>
      <c r="K74" s="17"/>
      <c r="L74" s="16"/>
      <c r="M74" s="16"/>
      <c r="N74" s="16"/>
      <c r="O74" s="16"/>
      <c r="P74" s="16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3:26" x14ac:dyDescent="0.2">
      <c r="C75" s="19"/>
      <c r="D75" s="17"/>
      <c r="E75" s="17"/>
      <c r="F75" s="16"/>
      <c r="G75" s="16"/>
      <c r="H75" s="16"/>
      <c r="I75" s="17"/>
      <c r="J75" s="16"/>
      <c r="K75" s="17"/>
      <c r="L75" s="16"/>
      <c r="M75" s="16"/>
      <c r="N75" s="16"/>
      <c r="O75" s="16"/>
      <c r="P75" s="16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3:26" x14ac:dyDescent="0.2">
      <c r="C76" s="19"/>
      <c r="D76" s="17"/>
      <c r="E76" s="17"/>
      <c r="F76" s="16"/>
      <c r="G76" s="16"/>
      <c r="H76" s="16"/>
      <c r="I76" s="17"/>
      <c r="J76" s="16"/>
      <c r="K76" s="17"/>
      <c r="L76" s="16"/>
      <c r="M76" s="16"/>
      <c r="N76" s="16"/>
      <c r="O76" s="16"/>
      <c r="P76" s="16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3:26" x14ac:dyDescent="0.2">
      <c r="C77" s="19"/>
      <c r="D77" s="17"/>
      <c r="E77" s="17"/>
      <c r="F77" s="16"/>
      <c r="G77" s="16"/>
      <c r="H77" s="16"/>
      <c r="I77" s="17"/>
      <c r="J77" s="16"/>
      <c r="K77" s="17"/>
      <c r="L77" s="16"/>
      <c r="M77" s="16"/>
      <c r="N77" s="16"/>
      <c r="O77" s="16"/>
      <c r="P77" s="16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3:26" x14ac:dyDescent="0.2">
      <c r="C78" s="19"/>
      <c r="D78" s="17"/>
      <c r="E78" s="17"/>
      <c r="F78" s="16"/>
      <c r="G78" s="16"/>
      <c r="H78" s="16"/>
      <c r="I78" s="17"/>
      <c r="J78" s="16"/>
      <c r="K78" s="17"/>
      <c r="L78" s="16"/>
      <c r="M78" s="16"/>
      <c r="N78" s="16"/>
      <c r="O78" s="16"/>
      <c r="P78" s="16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3:26" x14ac:dyDescent="0.2">
      <c r="C79" s="19"/>
      <c r="D79" s="17"/>
      <c r="E79" s="17"/>
      <c r="F79" s="16"/>
      <c r="G79" s="16"/>
      <c r="H79" s="16"/>
      <c r="I79" s="17"/>
      <c r="J79" s="16"/>
      <c r="K79" s="17"/>
      <c r="L79" s="16"/>
      <c r="M79" s="16"/>
      <c r="N79" s="16"/>
      <c r="O79" s="16"/>
      <c r="P79" s="16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3:26" x14ac:dyDescent="0.2">
      <c r="C80" s="19"/>
      <c r="D80" s="17"/>
      <c r="E80" s="17"/>
      <c r="F80" s="16"/>
      <c r="G80" s="16"/>
      <c r="H80" s="16"/>
      <c r="I80" s="17"/>
      <c r="J80" s="16"/>
      <c r="K80" s="17"/>
      <c r="L80" s="16"/>
      <c r="M80" s="16"/>
      <c r="N80" s="16"/>
      <c r="O80" s="16"/>
      <c r="P80" s="16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2:26" x14ac:dyDescent="0.2">
      <c r="C81" s="19"/>
      <c r="D81" s="17"/>
      <c r="E81" s="17"/>
      <c r="F81" s="16"/>
      <c r="G81" s="16"/>
      <c r="H81" s="16"/>
      <c r="I81" s="17"/>
      <c r="J81" s="16"/>
      <c r="K81" s="17"/>
      <c r="L81" s="16"/>
      <c r="M81" s="16"/>
      <c r="N81" s="16"/>
      <c r="O81" s="16"/>
      <c r="P81" s="16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2:26" x14ac:dyDescent="0.2">
      <c r="C82" s="19"/>
      <c r="D82" s="17"/>
      <c r="E82" s="17"/>
      <c r="F82" s="16"/>
      <c r="G82" s="16"/>
      <c r="H82" s="16"/>
      <c r="I82" s="17"/>
      <c r="J82" s="16"/>
      <c r="K82" s="17"/>
      <c r="L82" s="16"/>
      <c r="M82" s="16"/>
      <c r="N82" s="16"/>
      <c r="O82" s="16"/>
      <c r="P82" s="16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2:26" x14ac:dyDescent="0.2">
      <c r="C83" s="19"/>
      <c r="D83" s="17"/>
      <c r="E83" s="17"/>
      <c r="F83" s="16"/>
      <c r="G83" s="16"/>
      <c r="H83" s="16"/>
      <c r="I83" s="17"/>
      <c r="J83" s="16"/>
      <c r="K83" s="17"/>
      <c r="L83" s="16"/>
      <c r="M83" s="16"/>
      <c r="N83" s="16"/>
      <c r="O83" s="16"/>
      <c r="P83" s="16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2:26" x14ac:dyDescent="0.2">
      <c r="C84" s="19"/>
      <c r="D84" s="17"/>
      <c r="E84" s="17"/>
      <c r="F84" s="16"/>
      <c r="G84" s="16"/>
      <c r="H84" s="16"/>
      <c r="I84" s="17"/>
      <c r="J84" s="16"/>
      <c r="K84" s="17"/>
      <c r="L84" s="16"/>
      <c r="M84" s="16"/>
      <c r="N84" s="16"/>
      <c r="O84" s="16"/>
      <c r="P84" s="16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2:26" x14ac:dyDescent="0.2">
      <c r="C85" s="19"/>
      <c r="D85" s="17"/>
      <c r="E85" s="17"/>
      <c r="F85" s="16"/>
      <c r="G85" s="16"/>
      <c r="H85" s="16"/>
      <c r="I85" s="17"/>
      <c r="J85" s="16"/>
      <c r="K85" s="17"/>
      <c r="L85" s="16"/>
      <c r="M85" s="16"/>
      <c r="N85" s="16"/>
      <c r="O85" s="16"/>
      <c r="P85" s="16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2:26" x14ac:dyDescent="0.2">
      <c r="C86" s="22"/>
      <c r="D86" s="17"/>
      <c r="E86" s="17"/>
      <c r="F86" s="16"/>
      <c r="G86" s="16"/>
      <c r="H86" s="16"/>
      <c r="I86" s="17"/>
      <c r="J86" s="16"/>
      <c r="K86" s="17"/>
      <c r="L86" s="16"/>
      <c r="M86" s="16"/>
      <c r="N86" s="16"/>
      <c r="O86" s="16"/>
      <c r="P86" s="16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2:26" x14ac:dyDescent="0.2">
      <c r="C87" s="22"/>
      <c r="D87" s="17"/>
      <c r="E87" s="17"/>
      <c r="F87" s="16"/>
      <c r="G87" s="16"/>
      <c r="H87" s="16"/>
      <c r="I87" s="17"/>
      <c r="J87" s="16"/>
      <c r="K87" s="17"/>
      <c r="L87" s="16"/>
      <c r="M87" s="16"/>
      <c r="N87" s="16"/>
      <c r="O87" s="16"/>
      <c r="P87" s="16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2:26" x14ac:dyDescent="0.2">
      <c r="C88" s="22"/>
      <c r="D88" s="17"/>
      <c r="E88" s="17"/>
      <c r="F88" s="16"/>
      <c r="G88" s="16"/>
      <c r="H88" s="16"/>
      <c r="I88" s="17"/>
      <c r="J88" s="16"/>
      <c r="K88" s="17"/>
      <c r="L88" s="16"/>
      <c r="M88" s="16"/>
      <c r="N88" s="16"/>
      <c r="O88" s="16"/>
      <c r="P88" s="16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2:26" x14ac:dyDescent="0.2">
      <c r="C89" s="22"/>
      <c r="D89" s="17"/>
      <c r="E89" s="17"/>
      <c r="F89" s="16"/>
      <c r="G89" s="16"/>
      <c r="H89" s="16"/>
      <c r="I89" s="17"/>
      <c r="J89" s="16"/>
      <c r="K89" s="17"/>
      <c r="L89" s="16"/>
      <c r="M89" s="16"/>
      <c r="N89" s="16"/>
      <c r="O89" s="16"/>
      <c r="P89" s="16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2:26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x14ac:dyDescent="0.2">
      <c r="C91" s="23"/>
      <c r="D91" s="23"/>
      <c r="E91" s="23"/>
      <c r="F91" s="24"/>
      <c r="G91" s="24"/>
      <c r="H91" s="24"/>
      <c r="I91" s="23"/>
      <c r="J91" s="24"/>
      <c r="K91" s="23"/>
      <c r="L91" s="24"/>
      <c r="M91" s="24"/>
      <c r="N91" s="24"/>
      <c r="O91" s="24"/>
      <c r="P91" s="24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2:26" x14ac:dyDescent="0.2">
      <c r="Y92" s="26"/>
      <c r="Z92" s="26"/>
    </row>
    <row r="93" spans="2:26" x14ac:dyDescent="0.2">
      <c r="Y93" s="17"/>
      <c r="Z93" s="17"/>
    </row>
    <row r="94" spans="2:26" x14ac:dyDescent="0.2">
      <c r="B94" s="3"/>
      <c r="Y94" s="17"/>
      <c r="Z94" s="17"/>
    </row>
    <row r="95" spans="2:26" x14ac:dyDescent="0.2">
      <c r="Y95" s="17"/>
      <c r="Z95" s="17"/>
    </row>
    <row r="96" spans="2:26" x14ac:dyDescent="0.2">
      <c r="Y96" s="17"/>
      <c r="Z96" s="17"/>
    </row>
    <row r="97" spans="5:26" x14ac:dyDescent="0.2">
      <c r="Y97" s="3"/>
      <c r="Z97" s="17"/>
    </row>
    <row r="98" spans="5:26" x14ac:dyDescent="0.2">
      <c r="Y98" s="17"/>
      <c r="Z98" s="17"/>
    </row>
    <row r="99" spans="5:26" x14ac:dyDescent="0.2">
      <c r="Y99" s="17"/>
      <c r="Z99" s="17"/>
    </row>
    <row r="100" spans="5:26" x14ac:dyDescent="0.2">
      <c r="Y100" s="17"/>
      <c r="Z100" s="17"/>
    </row>
    <row r="101" spans="5:26" x14ac:dyDescent="0.2">
      <c r="Y101" s="17"/>
      <c r="Z101" s="17"/>
    </row>
    <row r="102" spans="5:26" x14ac:dyDescent="0.2">
      <c r="Y102" s="17"/>
      <c r="Z102" s="17"/>
    </row>
    <row r="103" spans="5:26" x14ac:dyDescent="0.2">
      <c r="Y103" s="17"/>
      <c r="Z103" s="17"/>
    </row>
    <row r="104" spans="5:26" x14ac:dyDescent="0.2">
      <c r="Y104" s="17"/>
      <c r="Z104" s="17"/>
    </row>
    <row r="109" spans="5:26" x14ac:dyDescent="0.2">
      <c r="E109" s="27"/>
      <c r="F109" s="27"/>
      <c r="G109" s="27"/>
      <c r="H109" s="27"/>
      <c r="I109" s="27"/>
      <c r="J109" s="27"/>
      <c r="K109" s="27"/>
      <c r="Q109" s="3"/>
      <c r="R109" s="3"/>
      <c r="S109" s="3"/>
      <c r="T109" s="3"/>
      <c r="U109" s="3"/>
      <c r="V109" s="3"/>
      <c r="W109" s="3"/>
      <c r="X109" s="3"/>
    </row>
  </sheetData>
  <mergeCells count="3">
    <mergeCell ref="A6:Y6"/>
    <mergeCell ref="I10:O10"/>
    <mergeCell ref="Q10:W10"/>
  </mergeCells>
  <printOptions horizontalCentered="1"/>
  <pageMargins left="0.7" right="0.7" top="0.75" bottom="0.75" header="0.3" footer="0.3"/>
  <pageSetup scale="54" firstPageNumber="4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1C9F-AED6-445A-9242-61E39594DDA3}">
  <sheetPr>
    <pageSetUpPr fitToPage="1"/>
  </sheetPr>
  <dimension ref="A1:J100"/>
  <sheetViews>
    <sheetView topLeftCell="A10" zoomScaleNormal="100" zoomScaleSheetLayoutView="100" workbookViewId="0">
      <selection activeCell="N29" sqref="N29"/>
    </sheetView>
  </sheetViews>
  <sheetFormatPr defaultColWidth="9.140625" defaultRowHeight="12.75" x14ac:dyDescent="0.2"/>
  <cols>
    <col min="1" max="1" width="5.140625" style="1" customWidth="1"/>
    <col min="2" max="2" width="2.140625" style="2" customWidth="1"/>
    <col min="3" max="3" width="22.85546875" style="2" customWidth="1"/>
    <col min="4" max="4" width="2.140625" style="2" customWidth="1"/>
    <col min="5" max="5" width="12.28515625" style="2" customWidth="1"/>
    <col min="6" max="6" width="2.140625" style="2" customWidth="1"/>
    <col min="7" max="7" width="12.140625" style="2" customWidth="1"/>
    <col min="8" max="8" width="2.140625" style="2" customWidth="1"/>
    <col min="9" max="9" width="16.7109375" style="2" customWidth="1"/>
    <col min="10" max="10" width="2.140625" style="2" customWidth="1"/>
    <col min="11" max="16384" width="9.140625" style="2"/>
  </cols>
  <sheetData>
    <row r="1" spans="1:10" x14ac:dyDescent="0.2">
      <c r="I1" s="11"/>
    </row>
    <row r="2" spans="1:10" x14ac:dyDescent="0.2">
      <c r="I2" s="11"/>
    </row>
    <row r="3" spans="1:10" x14ac:dyDescent="0.2">
      <c r="I3" s="11"/>
    </row>
    <row r="4" spans="1:10" x14ac:dyDescent="0.2">
      <c r="I4" s="11"/>
    </row>
    <row r="5" spans="1:10" x14ac:dyDescent="0.2">
      <c r="I5" s="11"/>
    </row>
    <row r="6" spans="1:10" x14ac:dyDescent="0.2">
      <c r="A6" s="120" t="s">
        <v>547</v>
      </c>
      <c r="B6" s="120"/>
      <c r="C6" s="120"/>
      <c r="D6" s="120"/>
      <c r="E6" s="120"/>
      <c r="F6" s="120"/>
      <c r="G6" s="120"/>
      <c r="H6" s="120"/>
      <c r="I6" s="120"/>
      <c r="J6" s="12"/>
    </row>
    <row r="7" spans="1:10" x14ac:dyDescent="0.2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" x14ac:dyDescent="0.2">
      <c r="C8" s="12"/>
      <c r="D8" s="12"/>
      <c r="E8" s="12"/>
      <c r="F8" s="12"/>
      <c r="G8" s="1"/>
      <c r="H8" s="12"/>
    </row>
    <row r="9" spans="1:10" ht="12.75" customHeight="1" x14ac:dyDescent="0.2">
      <c r="C9" s="12"/>
      <c r="D9" s="12"/>
      <c r="E9" s="1"/>
      <c r="F9" s="1"/>
      <c r="G9" s="1"/>
      <c r="I9" s="1" t="s">
        <v>548</v>
      </c>
    </row>
    <row r="10" spans="1:10" ht="12.75" customHeight="1" x14ac:dyDescent="0.2">
      <c r="A10" s="1" t="s">
        <v>12</v>
      </c>
      <c r="C10" s="1"/>
      <c r="E10" s="1" t="s">
        <v>549</v>
      </c>
      <c r="F10" s="1"/>
      <c r="G10" s="1" t="s">
        <v>550</v>
      </c>
      <c r="H10" s="56"/>
      <c r="I10" s="1" t="s">
        <v>454</v>
      </c>
    </row>
    <row r="11" spans="1:10" x14ac:dyDescent="0.2">
      <c r="A11" s="9" t="s">
        <v>18</v>
      </c>
      <c r="C11" s="7" t="s">
        <v>19</v>
      </c>
      <c r="E11" s="9" t="s">
        <v>551</v>
      </c>
      <c r="F11" s="1"/>
      <c r="G11" s="9" t="s">
        <v>552</v>
      </c>
      <c r="H11" s="1"/>
      <c r="I11" s="9" t="s">
        <v>553</v>
      </c>
    </row>
    <row r="12" spans="1:10" x14ac:dyDescent="0.2">
      <c r="E12" s="1" t="s">
        <v>23</v>
      </c>
      <c r="F12" s="1"/>
      <c r="G12" s="1" t="s">
        <v>24</v>
      </c>
      <c r="H12" s="1"/>
      <c r="I12" s="1" t="s">
        <v>25</v>
      </c>
      <c r="J12" s="1"/>
    </row>
    <row r="13" spans="1:10" x14ac:dyDescent="0.2">
      <c r="E13" s="1"/>
      <c r="F13" s="1"/>
      <c r="H13" s="1"/>
    </row>
    <row r="14" spans="1:10" x14ac:dyDescent="0.2">
      <c r="A14" s="1">
        <v>1</v>
      </c>
      <c r="C14" s="2" t="s">
        <v>30</v>
      </c>
      <c r="E14" s="38">
        <v>0</v>
      </c>
      <c r="F14" s="1"/>
      <c r="G14" s="6">
        <v>0</v>
      </c>
      <c r="H14" s="1"/>
      <c r="I14" s="6">
        <v>0</v>
      </c>
    </row>
    <row r="15" spans="1:10" x14ac:dyDescent="0.2">
      <c r="A15" s="1">
        <f>A14+1</f>
        <v>2</v>
      </c>
      <c r="C15" s="2" t="s">
        <v>31</v>
      </c>
      <c r="D15" s="14"/>
      <c r="E15" s="75">
        <v>17287</v>
      </c>
      <c r="F15" s="6"/>
      <c r="G15" s="6">
        <v>23506.85992742037</v>
      </c>
      <c r="H15" s="14"/>
      <c r="I15" s="6">
        <f>E15*G15</f>
        <v>406363087.56531596</v>
      </c>
    </row>
    <row r="16" spans="1:10" x14ac:dyDescent="0.2">
      <c r="A16" s="1">
        <f t="shared" ref="A16:A27" si="0">A15+1</f>
        <v>3</v>
      </c>
      <c r="C16" s="2" t="s">
        <v>32</v>
      </c>
      <c r="D16" s="14"/>
      <c r="E16" s="75">
        <v>827.26164234899727</v>
      </c>
      <c r="F16" s="6"/>
      <c r="G16" s="6">
        <v>56036.993159881946</v>
      </c>
      <c r="H16" s="14"/>
      <c r="I16" s="6">
        <f t="shared" ref="I16:I27" si="1">E16*G16</f>
        <v>46357254.993743464</v>
      </c>
    </row>
    <row r="17" spans="1:9" x14ac:dyDescent="0.2">
      <c r="A17" s="1">
        <f t="shared" si="0"/>
        <v>4</v>
      </c>
      <c r="C17" s="2" t="s">
        <v>33</v>
      </c>
      <c r="D17" s="14"/>
      <c r="E17" s="75">
        <v>81</v>
      </c>
      <c r="F17" s="6"/>
      <c r="G17" s="6">
        <v>433449.06619336834</v>
      </c>
      <c r="H17" s="14"/>
      <c r="I17" s="6">
        <f t="shared" si="1"/>
        <v>35109374.361662835</v>
      </c>
    </row>
    <row r="18" spans="1:9" x14ac:dyDescent="0.2">
      <c r="A18" s="1">
        <f t="shared" si="0"/>
        <v>5</v>
      </c>
      <c r="C18" s="2" t="s">
        <v>34</v>
      </c>
      <c r="D18" s="14"/>
      <c r="E18" s="75">
        <v>0</v>
      </c>
      <c r="F18" s="6"/>
      <c r="G18" s="6">
        <v>0</v>
      </c>
      <c r="H18" s="14"/>
      <c r="I18" s="6">
        <f t="shared" si="1"/>
        <v>0</v>
      </c>
    </row>
    <row r="19" spans="1:9" ht="14.45" customHeight="1" x14ac:dyDescent="0.2">
      <c r="A19" s="1">
        <f t="shared" si="0"/>
        <v>6</v>
      </c>
      <c r="C19" s="2" t="s">
        <v>35</v>
      </c>
      <c r="D19" s="14"/>
      <c r="E19" s="75">
        <v>56.794405793507011</v>
      </c>
      <c r="F19" s="6"/>
      <c r="G19" s="6">
        <v>77692.586588476697</v>
      </c>
      <c r="H19" s="14"/>
      <c r="I19" s="6">
        <f t="shared" si="1"/>
        <v>4412504.2898531258</v>
      </c>
    </row>
    <row r="20" spans="1:9" x14ac:dyDescent="0.2">
      <c r="A20" s="1">
        <f t="shared" si="0"/>
        <v>7</v>
      </c>
      <c r="C20" s="2" t="s">
        <v>36</v>
      </c>
      <c r="D20" s="14"/>
      <c r="E20" s="75">
        <v>1.2880066205589018</v>
      </c>
      <c r="F20" s="28"/>
      <c r="G20" s="6">
        <v>24575.567784401806</v>
      </c>
      <c r="H20" s="14"/>
      <c r="I20" s="6">
        <f t="shared" si="1"/>
        <v>31653.494010303588</v>
      </c>
    </row>
    <row r="21" spans="1:9" x14ac:dyDescent="0.2">
      <c r="A21" s="1">
        <f t="shared" si="0"/>
        <v>8</v>
      </c>
      <c r="C21" s="2" t="s">
        <v>37</v>
      </c>
      <c r="E21" s="75">
        <v>15.943951857495737</v>
      </c>
      <c r="G21" s="6">
        <v>1335445.0401187188</v>
      </c>
      <c r="H21" s="14"/>
      <c r="I21" s="6">
        <f t="shared" si="1"/>
        <v>21292271.427984316</v>
      </c>
    </row>
    <row r="22" spans="1:9" x14ac:dyDescent="0.2">
      <c r="A22" s="1">
        <f t="shared" si="0"/>
        <v>9</v>
      </c>
      <c r="C22" s="2" t="s">
        <v>38</v>
      </c>
      <c r="E22" s="75">
        <v>2.6654223888507564</v>
      </c>
      <c r="F22" s="6"/>
      <c r="G22" s="6">
        <v>24575.567784401806</v>
      </c>
      <c r="H22" s="14"/>
      <c r="I22" s="6">
        <f t="shared" si="1"/>
        <v>65504.268591263957</v>
      </c>
    </row>
    <row r="23" spans="1:9" x14ac:dyDescent="0.2">
      <c r="A23" s="1">
        <f t="shared" si="0"/>
        <v>10</v>
      </c>
      <c r="C23" s="2" t="s">
        <v>39</v>
      </c>
      <c r="E23" s="75">
        <v>93.04657099059034</v>
      </c>
      <c r="F23" s="6"/>
      <c r="G23" s="6">
        <v>55782.315964208523</v>
      </c>
      <c r="H23" s="14"/>
      <c r="I23" s="6">
        <f t="shared" si="1"/>
        <v>5190353.2223832691</v>
      </c>
    </row>
    <row r="24" spans="1:9" x14ac:dyDescent="0.2">
      <c r="A24" s="1">
        <f t="shared" si="0"/>
        <v>11</v>
      </c>
      <c r="C24" s="2" t="s">
        <v>41</v>
      </c>
      <c r="E24" s="75">
        <v>54</v>
      </c>
      <c r="F24" s="6"/>
      <c r="G24" s="6">
        <v>42109.319142300199</v>
      </c>
      <c r="H24" s="14"/>
      <c r="I24" s="6">
        <f t="shared" si="1"/>
        <v>2273903.2336842106</v>
      </c>
    </row>
    <row r="25" spans="1:9" x14ac:dyDescent="0.2">
      <c r="A25" s="1">
        <f t="shared" si="0"/>
        <v>12</v>
      </c>
      <c r="C25" s="2" t="s">
        <v>42</v>
      </c>
      <c r="E25" s="75">
        <v>0</v>
      </c>
      <c r="F25" s="6"/>
      <c r="G25" s="6">
        <v>0</v>
      </c>
      <c r="H25" s="14"/>
      <c r="I25" s="6">
        <f t="shared" si="1"/>
        <v>0</v>
      </c>
    </row>
    <row r="26" spans="1:9" x14ac:dyDescent="0.2">
      <c r="A26" s="1">
        <f t="shared" si="0"/>
        <v>13</v>
      </c>
      <c r="C26" s="2" t="s">
        <v>46</v>
      </c>
      <c r="E26" s="75">
        <v>4</v>
      </c>
      <c r="F26" s="30"/>
      <c r="G26" s="6">
        <v>192281.23859600001</v>
      </c>
      <c r="H26" s="14"/>
      <c r="I26" s="6">
        <f t="shared" si="1"/>
        <v>769124.95438400004</v>
      </c>
    </row>
    <row r="27" spans="1:9" x14ac:dyDescent="0.2">
      <c r="A27" s="1">
        <f t="shared" si="0"/>
        <v>14</v>
      </c>
      <c r="C27" s="2" t="s">
        <v>47</v>
      </c>
      <c r="E27" s="75">
        <v>2</v>
      </c>
      <c r="F27" s="30"/>
      <c r="G27" s="6">
        <v>1747439.3801063085</v>
      </c>
      <c r="H27" s="14"/>
      <c r="I27" s="6">
        <f t="shared" si="1"/>
        <v>3494878.760212617</v>
      </c>
    </row>
    <row r="28" spans="1:9" x14ac:dyDescent="0.2">
      <c r="E28" s="6"/>
      <c r="F28" s="6"/>
      <c r="G28" s="14"/>
      <c r="H28" s="14"/>
      <c r="I28" s="14"/>
    </row>
    <row r="29" spans="1:9" ht="13.5" thickBot="1" x14ac:dyDescent="0.25">
      <c r="A29" s="1">
        <f>A27+1</f>
        <v>15</v>
      </c>
      <c r="C29" s="2" t="s">
        <v>78</v>
      </c>
      <c r="E29" s="35">
        <f>SUM(E14:E27)</f>
        <v>18424.999999999996</v>
      </c>
      <c r="F29" s="6"/>
      <c r="G29" s="6"/>
      <c r="H29" s="14"/>
      <c r="I29" s="35">
        <f>SUM(I14:I27)</f>
        <v>525359910.57182533</v>
      </c>
    </row>
    <row r="30" spans="1:9" ht="13.5" thickTop="1" x14ac:dyDescent="0.2">
      <c r="C30" s="49"/>
      <c r="E30" s="6"/>
      <c r="F30" s="6"/>
      <c r="G30" s="6"/>
      <c r="H30" s="14"/>
      <c r="I30" s="6"/>
    </row>
    <row r="31" spans="1:9" x14ac:dyDescent="0.2">
      <c r="A31" s="12" t="s">
        <v>151</v>
      </c>
      <c r="B31" s="20"/>
      <c r="D31" s="16"/>
      <c r="E31" s="16"/>
      <c r="F31" s="16"/>
      <c r="G31" s="16"/>
      <c r="H31" s="17"/>
    </row>
    <row r="32" spans="1:9" x14ac:dyDescent="0.2">
      <c r="A32" s="5" t="s">
        <v>51</v>
      </c>
      <c r="C32" s="2" t="s">
        <v>554</v>
      </c>
      <c r="D32" s="16"/>
      <c r="E32" s="16"/>
      <c r="F32" s="16"/>
      <c r="G32" s="16"/>
      <c r="H32" s="16"/>
    </row>
    <row r="33" spans="1:8" x14ac:dyDescent="0.2">
      <c r="A33" s="33"/>
      <c r="B33" s="8"/>
      <c r="D33" s="16"/>
      <c r="E33" s="16"/>
      <c r="F33" s="16"/>
      <c r="G33" s="16"/>
      <c r="H33" s="16"/>
    </row>
    <row r="34" spans="1:8" x14ac:dyDescent="0.2">
      <c r="A34" s="33"/>
      <c r="B34" s="29"/>
      <c r="D34" s="16"/>
      <c r="E34" s="16"/>
      <c r="F34" s="16"/>
      <c r="G34" s="16"/>
      <c r="H34" s="16"/>
    </row>
    <row r="35" spans="1:8" x14ac:dyDescent="0.2">
      <c r="A35" s="33"/>
      <c r="B35" s="29"/>
      <c r="D35" s="16"/>
      <c r="E35" s="16"/>
      <c r="F35" s="16"/>
      <c r="G35" s="16"/>
      <c r="H35" s="16"/>
    </row>
    <row r="36" spans="1:8" x14ac:dyDescent="0.2">
      <c r="A36" s="33"/>
      <c r="B36" s="29"/>
      <c r="D36" s="16"/>
      <c r="E36" s="16"/>
      <c r="F36" s="16"/>
      <c r="G36" s="16"/>
      <c r="H36" s="16"/>
    </row>
    <row r="37" spans="1:8" x14ac:dyDescent="0.2">
      <c r="A37" s="5"/>
      <c r="B37" s="50"/>
      <c r="D37" s="16"/>
      <c r="E37" s="16"/>
      <c r="F37" s="16"/>
      <c r="G37" s="16"/>
      <c r="H37" s="17"/>
    </row>
    <row r="38" spans="1:8" x14ac:dyDescent="0.2">
      <c r="A38" s="5"/>
      <c r="B38" s="50"/>
      <c r="D38" s="16"/>
      <c r="E38" s="16"/>
      <c r="F38" s="16"/>
      <c r="G38" s="16"/>
      <c r="H38" s="17"/>
    </row>
    <row r="39" spans="1:8" x14ac:dyDescent="0.2">
      <c r="A39" s="5"/>
      <c r="B39" s="50"/>
      <c r="D39" s="16"/>
      <c r="E39" s="16"/>
      <c r="F39" s="16"/>
      <c r="G39" s="16"/>
      <c r="H39" s="17"/>
    </row>
    <row r="40" spans="1:8" x14ac:dyDescent="0.2">
      <c r="A40" s="5"/>
      <c r="B40" s="50"/>
      <c r="D40" s="16"/>
      <c r="E40" s="16"/>
      <c r="F40" s="16"/>
      <c r="G40" s="16"/>
      <c r="H40" s="17"/>
    </row>
    <row r="41" spans="1:8" x14ac:dyDescent="0.2">
      <c r="A41" s="5"/>
      <c r="B41" s="50"/>
      <c r="D41" s="16"/>
      <c r="E41" s="16"/>
      <c r="F41" s="16"/>
      <c r="G41" s="16"/>
      <c r="H41" s="17"/>
    </row>
    <row r="42" spans="1:8" x14ac:dyDescent="0.2">
      <c r="A42" s="5"/>
      <c r="B42" s="50"/>
      <c r="D42" s="16"/>
      <c r="E42" s="16"/>
      <c r="F42" s="16"/>
      <c r="G42" s="16"/>
      <c r="H42" s="17"/>
    </row>
    <row r="43" spans="1:8" x14ac:dyDescent="0.2">
      <c r="D43" s="17"/>
      <c r="E43" s="17"/>
      <c r="F43" s="16"/>
      <c r="G43" s="17"/>
      <c r="H43" s="17"/>
    </row>
    <row r="44" spans="1:8" x14ac:dyDescent="0.2">
      <c r="D44" s="17"/>
      <c r="E44" s="17"/>
      <c r="F44" s="16"/>
      <c r="G44" s="17"/>
      <c r="H44" s="17"/>
    </row>
    <row r="45" spans="1:8" x14ac:dyDescent="0.2">
      <c r="D45" s="17"/>
      <c r="E45" s="17"/>
      <c r="F45" s="16"/>
      <c r="G45" s="17"/>
      <c r="H45" s="17"/>
    </row>
    <row r="46" spans="1:8" x14ac:dyDescent="0.2">
      <c r="D46" s="17"/>
      <c r="E46" s="17"/>
      <c r="F46" s="16"/>
      <c r="G46" s="17"/>
      <c r="H46" s="17"/>
    </row>
    <row r="47" spans="1:8" x14ac:dyDescent="0.2">
      <c r="D47" s="17"/>
      <c r="E47" s="17"/>
      <c r="F47" s="16"/>
      <c r="G47" s="17"/>
      <c r="H47" s="17"/>
    </row>
    <row r="48" spans="1:8" x14ac:dyDescent="0.2">
      <c r="C48" s="19"/>
      <c r="D48" s="17"/>
      <c r="E48" s="17"/>
      <c r="F48" s="16"/>
      <c r="G48" s="17"/>
      <c r="H48" s="17"/>
    </row>
    <row r="49" spans="3:8" x14ac:dyDescent="0.2">
      <c r="C49" s="19"/>
      <c r="D49" s="17"/>
      <c r="E49" s="17"/>
      <c r="F49" s="16"/>
      <c r="G49" s="17"/>
      <c r="H49" s="17"/>
    </row>
    <row r="50" spans="3:8" x14ac:dyDescent="0.2">
      <c r="C50" s="19"/>
      <c r="D50" s="17"/>
      <c r="E50" s="17"/>
      <c r="F50" s="16"/>
      <c r="G50" s="17"/>
      <c r="H50" s="17"/>
    </row>
    <row r="51" spans="3:8" x14ac:dyDescent="0.2">
      <c r="C51" s="19"/>
      <c r="D51" s="17"/>
      <c r="E51" s="17"/>
      <c r="F51" s="16"/>
      <c r="G51" s="17"/>
      <c r="H51" s="17"/>
    </row>
    <row r="52" spans="3:8" x14ac:dyDescent="0.2">
      <c r="C52" s="21"/>
      <c r="D52" s="17"/>
      <c r="E52" s="17"/>
      <c r="F52" s="16"/>
      <c r="G52" s="17"/>
      <c r="H52" s="17"/>
    </row>
    <row r="53" spans="3:8" x14ac:dyDescent="0.2">
      <c r="C53" s="19"/>
      <c r="D53" s="17"/>
      <c r="E53" s="17"/>
      <c r="F53" s="16"/>
      <c r="G53" s="17"/>
      <c r="H53" s="17"/>
    </row>
    <row r="54" spans="3:8" x14ac:dyDescent="0.2">
      <c r="C54" s="19"/>
      <c r="D54" s="17"/>
      <c r="E54" s="17"/>
      <c r="F54" s="16"/>
      <c r="G54" s="17"/>
      <c r="H54" s="17"/>
    </row>
    <row r="55" spans="3:8" x14ac:dyDescent="0.2">
      <c r="C55" s="19"/>
      <c r="D55" s="17"/>
      <c r="E55" s="17"/>
      <c r="F55" s="16"/>
      <c r="G55" s="17"/>
      <c r="H55" s="17"/>
    </row>
    <row r="56" spans="3:8" x14ac:dyDescent="0.2">
      <c r="C56" s="19"/>
      <c r="D56" s="17"/>
      <c r="E56" s="17"/>
      <c r="F56" s="16"/>
      <c r="G56" s="17"/>
      <c r="H56" s="17"/>
    </row>
    <row r="57" spans="3:8" x14ac:dyDescent="0.2">
      <c r="C57" s="19"/>
      <c r="D57" s="17"/>
      <c r="E57" s="17"/>
      <c r="F57" s="16"/>
      <c r="G57" s="17"/>
      <c r="H57" s="17"/>
    </row>
    <row r="58" spans="3:8" x14ac:dyDescent="0.2">
      <c r="C58" s="19"/>
      <c r="D58" s="17"/>
      <c r="E58" s="17"/>
      <c r="F58" s="16"/>
      <c r="G58" s="17"/>
      <c r="H58" s="17"/>
    </row>
    <row r="59" spans="3:8" x14ac:dyDescent="0.2">
      <c r="C59" s="19"/>
      <c r="D59" s="17"/>
      <c r="E59" s="17"/>
      <c r="F59" s="16"/>
      <c r="G59" s="17"/>
      <c r="H59" s="17"/>
    </row>
    <row r="60" spans="3:8" x14ac:dyDescent="0.2">
      <c r="C60" s="19"/>
      <c r="D60" s="17"/>
      <c r="E60" s="17"/>
      <c r="F60" s="16"/>
      <c r="G60" s="17"/>
      <c r="H60" s="17"/>
    </row>
    <row r="61" spans="3:8" x14ac:dyDescent="0.2">
      <c r="C61" s="21"/>
      <c r="D61" s="17"/>
      <c r="E61" s="17"/>
      <c r="F61" s="16"/>
      <c r="G61" s="17"/>
      <c r="H61" s="17"/>
    </row>
    <row r="62" spans="3:8" x14ac:dyDescent="0.2">
      <c r="C62" s="21"/>
      <c r="D62" s="17"/>
      <c r="E62" s="17"/>
      <c r="F62" s="16"/>
      <c r="G62" s="17"/>
      <c r="H62" s="17"/>
    </row>
    <row r="63" spans="3:8" x14ac:dyDescent="0.2">
      <c r="C63" s="19"/>
      <c r="D63" s="17"/>
      <c r="E63" s="17"/>
      <c r="F63" s="16"/>
      <c r="G63" s="17"/>
      <c r="H63" s="17"/>
    </row>
    <row r="64" spans="3:8" x14ac:dyDescent="0.2">
      <c r="C64" s="21"/>
      <c r="D64" s="17"/>
      <c r="E64" s="17"/>
      <c r="F64" s="16"/>
      <c r="G64" s="17"/>
      <c r="H64" s="17"/>
    </row>
    <row r="65" spans="3:8" x14ac:dyDescent="0.2">
      <c r="C65" s="19"/>
      <c r="D65" s="17"/>
      <c r="E65" s="17"/>
      <c r="F65" s="16"/>
      <c r="G65" s="17"/>
      <c r="H65" s="17"/>
    </row>
    <row r="66" spans="3:8" x14ac:dyDescent="0.2">
      <c r="C66" s="19"/>
      <c r="D66" s="17"/>
      <c r="E66" s="17"/>
      <c r="F66" s="16"/>
      <c r="G66" s="17"/>
      <c r="H66" s="17"/>
    </row>
    <row r="67" spans="3:8" x14ac:dyDescent="0.2">
      <c r="C67" s="19"/>
      <c r="D67" s="17"/>
      <c r="E67" s="17"/>
      <c r="F67" s="16"/>
      <c r="G67" s="17"/>
      <c r="H67" s="17"/>
    </row>
    <row r="68" spans="3:8" x14ac:dyDescent="0.2">
      <c r="C68" s="19"/>
      <c r="D68" s="17"/>
      <c r="E68" s="17"/>
      <c r="F68" s="16"/>
      <c r="G68" s="17"/>
      <c r="H68" s="17"/>
    </row>
    <row r="69" spans="3:8" x14ac:dyDescent="0.2">
      <c r="C69" s="19"/>
      <c r="D69" s="17"/>
      <c r="E69" s="17"/>
      <c r="F69" s="16"/>
      <c r="G69" s="17"/>
      <c r="H69" s="17"/>
    </row>
    <row r="70" spans="3:8" x14ac:dyDescent="0.2">
      <c r="C70" s="19"/>
      <c r="D70" s="17"/>
      <c r="E70" s="17"/>
      <c r="F70" s="16"/>
      <c r="G70" s="17"/>
      <c r="H70" s="17"/>
    </row>
    <row r="71" spans="3:8" x14ac:dyDescent="0.2">
      <c r="C71" s="19"/>
      <c r="D71" s="17"/>
      <c r="E71" s="17"/>
      <c r="F71" s="16"/>
      <c r="G71" s="17"/>
      <c r="H71" s="17"/>
    </row>
    <row r="72" spans="3:8" x14ac:dyDescent="0.2">
      <c r="C72" s="19"/>
      <c r="D72" s="17"/>
      <c r="E72" s="17"/>
      <c r="F72" s="16"/>
      <c r="G72" s="17"/>
      <c r="H72" s="17"/>
    </row>
    <row r="73" spans="3:8" x14ac:dyDescent="0.2">
      <c r="C73" s="19"/>
      <c r="D73" s="17"/>
      <c r="E73" s="17"/>
      <c r="F73" s="16"/>
      <c r="G73" s="17"/>
      <c r="H73" s="17"/>
    </row>
    <row r="74" spans="3:8" x14ac:dyDescent="0.2">
      <c r="C74" s="19"/>
      <c r="D74" s="17"/>
      <c r="E74" s="17"/>
      <c r="F74" s="16"/>
      <c r="G74" s="17"/>
      <c r="H74" s="17"/>
    </row>
    <row r="75" spans="3:8" x14ac:dyDescent="0.2">
      <c r="C75" s="19"/>
      <c r="D75" s="17"/>
      <c r="E75" s="17"/>
      <c r="F75" s="16"/>
      <c r="G75" s="17"/>
      <c r="H75" s="17"/>
    </row>
    <row r="76" spans="3:8" x14ac:dyDescent="0.2">
      <c r="C76" s="19"/>
      <c r="D76" s="17"/>
      <c r="E76" s="17"/>
      <c r="F76" s="16"/>
      <c r="G76" s="17"/>
      <c r="H76" s="17"/>
    </row>
    <row r="77" spans="3:8" x14ac:dyDescent="0.2">
      <c r="C77" s="22"/>
      <c r="D77" s="17"/>
      <c r="E77" s="17"/>
      <c r="F77" s="16"/>
      <c r="G77" s="17"/>
      <c r="H77" s="17"/>
    </row>
    <row r="78" spans="3:8" x14ac:dyDescent="0.2">
      <c r="C78" s="22"/>
      <c r="D78" s="17"/>
      <c r="E78" s="17"/>
      <c r="F78" s="16"/>
      <c r="G78" s="17"/>
      <c r="H78" s="17"/>
    </row>
    <row r="79" spans="3:8" x14ac:dyDescent="0.2">
      <c r="C79" s="22"/>
      <c r="D79" s="17"/>
      <c r="E79" s="17"/>
      <c r="F79" s="16"/>
      <c r="G79" s="17"/>
      <c r="H79" s="17"/>
    </row>
    <row r="80" spans="3:8" x14ac:dyDescent="0.2">
      <c r="C80" s="22"/>
      <c r="D80" s="17"/>
      <c r="E80" s="17"/>
      <c r="F80" s="16"/>
      <c r="G80" s="17"/>
      <c r="H80" s="17"/>
    </row>
    <row r="81" spans="2:8" x14ac:dyDescent="0.2">
      <c r="C81" s="12"/>
      <c r="D81" s="12"/>
      <c r="E81" s="12"/>
      <c r="F81" s="12"/>
      <c r="G81" s="12"/>
      <c r="H81" s="12"/>
    </row>
    <row r="82" spans="2:8" x14ac:dyDescent="0.2">
      <c r="C82" s="23"/>
      <c r="D82" s="23"/>
      <c r="E82" s="23"/>
      <c r="F82" s="24"/>
      <c r="G82" s="23"/>
      <c r="H82" s="23"/>
    </row>
    <row r="83" spans="2:8" x14ac:dyDescent="0.2">
      <c r="G83" s="26"/>
      <c r="H83" s="26"/>
    </row>
    <row r="84" spans="2:8" x14ac:dyDescent="0.2">
      <c r="G84" s="17"/>
      <c r="H84" s="17"/>
    </row>
    <row r="85" spans="2:8" x14ac:dyDescent="0.2">
      <c r="B85" s="3"/>
      <c r="G85" s="17"/>
      <c r="H85" s="17"/>
    </row>
    <row r="86" spans="2:8" x14ac:dyDescent="0.2">
      <c r="G86" s="17"/>
      <c r="H86" s="17"/>
    </row>
    <row r="87" spans="2:8" x14ac:dyDescent="0.2">
      <c r="G87" s="17"/>
      <c r="H87" s="17"/>
    </row>
    <row r="88" spans="2:8" x14ac:dyDescent="0.2">
      <c r="G88" s="3"/>
      <c r="H88" s="17"/>
    </row>
    <row r="89" spans="2:8" x14ac:dyDescent="0.2">
      <c r="G89" s="17"/>
      <c r="H89" s="17"/>
    </row>
    <row r="90" spans="2:8" x14ac:dyDescent="0.2">
      <c r="G90" s="17"/>
      <c r="H90" s="17"/>
    </row>
    <row r="91" spans="2:8" x14ac:dyDescent="0.2">
      <c r="G91" s="17"/>
      <c r="H91" s="17"/>
    </row>
    <row r="92" spans="2:8" x14ac:dyDescent="0.2">
      <c r="G92" s="17"/>
      <c r="H92" s="17"/>
    </row>
    <row r="93" spans="2:8" x14ac:dyDescent="0.2">
      <c r="G93" s="17"/>
      <c r="H93" s="17"/>
    </row>
    <row r="94" spans="2:8" x14ac:dyDescent="0.2">
      <c r="G94" s="17"/>
      <c r="H94" s="17"/>
    </row>
    <row r="95" spans="2:8" x14ac:dyDescent="0.2">
      <c r="G95" s="17"/>
      <c r="H95" s="17"/>
    </row>
    <row r="100" spans="5:6" x14ac:dyDescent="0.2">
      <c r="E100" s="27"/>
      <c r="F100" s="27"/>
    </row>
  </sheetData>
  <mergeCells count="1">
    <mergeCell ref="A6:I6"/>
  </mergeCells>
  <printOptions horizontalCentered="1"/>
  <pageMargins left="0.7" right="0.7" top="0.75" bottom="0.75" header="0.3" footer="0.3"/>
  <pageSetup firstPageNumber="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3F6C-2CEE-41A9-B97C-6B883E19F2F6}">
  <sheetPr>
    <pageSetUpPr fitToPage="1"/>
  </sheetPr>
  <dimension ref="A1:N108"/>
  <sheetViews>
    <sheetView topLeftCell="A15" zoomScaleNormal="100" zoomScaleSheetLayoutView="100" workbookViewId="0">
      <selection activeCell="O50" sqref="O50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7.7109375" style="2" customWidth="1"/>
    <col min="4" max="4" width="1.7109375" style="2" customWidth="1"/>
    <col min="5" max="5" width="16.5703125" style="2" customWidth="1"/>
    <col min="6" max="6" width="1.7109375" style="2" customWidth="1"/>
    <col min="7" max="7" width="16.5703125" style="2" customWidth="1"/>
    <col min="8" max="8" width="1.7109375" style="2" customWidth="1"/>
    <col min="9" max="9" width="16.5703125" style="2" customWidth="1"/>
    <col min="10" max="10" width="1.7109375" style="2" customWidth="1"/>
    <col min="11" max="11" width="16.5703125" style="2" customWidth="1"/>
    <col min="12" max="12" width="1.7109375" style="2" customWidth="1"/>
    <col min="13" max="13" width="16.5703125" style="2" customWidth="1"/>
    <col min="14" max="14" width="2.140625" style="2" customWidth="1"/>
    <col min="15" max="16384" width="9.140625" style="2"/>
  </cols>
  <sheetData>
    <row r="1" spans="1:14" x14ac:dyDescent="0.2">
      <c r="M1" s="11"/>
    </row>
    <row r="2" spans="1:14" x14ac:dyDescent="0.2">
      <c r="M2" s="11"/>
    </row>
    <row r="3" spans="1:14" x14ac:dyDescent="0.2">
      <c r="M3" s="11"/>
    </row>
    <row r="4" spans="1:14" x14ac:dyDescent="0.2">
      <c r="M4" s="11"/>
    </row>
    <row r="5" spans="1:14" ht="14.45" customHeight="1" x14ac:dyDescent="0.2">
      <c r="C5" s="120"/>
      <c r="D5" s="120"/>
      <c r="E5" s="120"/>
      <c r="F5" s="120"/>
      <c r="G5" s="120"/>
      <c r="H5" s="37"/>
      <c r="I5" s="37"/>
      <c r="J5" s="37"/>
      <c r="K5" s="37"/>
      <c r="M5" s="11"/>
    </row>
    <row r="6" spans="1:14" ht="14.45" customHeight="1" x14ac:dyDescent="0.2">
      <c r="A6" s="120" t="s">
        <v>555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"/>
    </row>
    <row r="7" spans="1:14" ht="14.4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12"/>
    </row>
    <row r="8" spans="1:14" x14ac:dyDescent="0.2">
      <c r="D8" s="12"/>
      <c r="E8" s="12"/>
      <c r="F8" s="12"/>
      <c r="G8" s="12"/>
      <c r="H8" s="12"/>
      <c r="I8" s="1" t="s">
        <v>1</v>
      </c>
      <c r="J8" s="12"/>
      <c r="K8" s="1"/>
      <c r="L8" s="12"/>
      <c r="M8" s="12"/>
      <c r="N8" s="12"/>
    </row>
    <row r="9" spans="1:14" x14ac:dyDescent="0.2">
      <c r="C9" s="37"/>
      <c r="D9" s="37"/>
      <c r="E9" s="1" t="s">
        <v>556</v>
      </c>
      <c r="F9" s="37"/>
      <c r="G9" s="1" t="s">
        <v>264</v>
      </c>
      <c r="H9" s="37"/>
      <c r="I9" s="1" t="s">
        <v>4</v>
      </c>
      <c r="J9" s="37"/>
      <c r="K9" s="1" t="s">
        <v>49</v>
      </c>
      <c r="L9" s="37"/>
      <c r="M9" s="1" t="s">
        <v>9</v>
      </c>
      <c r="N9" s="37"/>
    </row>
    <row r="10" spans="1:14" x14ac:dyDescent="0.2">
      <c r="C10" s="12"/>
      <c r="D10" s="12"/>
      <c r="E10" s="1" t="s">
        <v>285</v>
      </c>
      <c r="F10" s="12"/>
      <c r="G10" s="1" t="s">
        <v>9</v>
      </c>
      <c r="H10" s="1"/>
      <c r="I10" s="1" t="s">
        <v>9</v>
      </c>
      <c r="J10" s="1"/>
      <c r="K10" s="1" t="s">
        <v>9</v>
      </c>
      <c r="L10" s="12"/>
      <c r="M10" s="1" t="s">
        <v>286</v>
      </c>
      <c r="N10" s="12"/>
    </row>
    <row r="11" spans="1:14" x14ac:dyDescent="0.2">
      <c r="A11" s="1" t="s">
        <v>12</v>
      </c>
      <c r="C11" s="1"/>
      <c r="E11" s="1" t="s">
        <v>13</v>
      </c>
      <c r="G11" s="1" t="s">
        <v>557</v>
      </c>
      <c r="H11" s="1"/>
      <c r="I11" s="1" t="s">
        <v>558</v>
      </c>
      <c r="J11" s="1"/>
      <c r="K11" s="1" t="s">
        <v>558</v>
      </c>
      <c r="L11" s="1"/>
      <c r="M11" s="1" t="s">
        <v>10</v>
      </c>
      <c r="N11" s="1"/>
    </row>
    <row r="12" spans="1:14" ht="14.25" x14ac:dyDescent="0.2">
      <c r="A12" s="9" t="s">
        <v>18</v>
      </c>
      <c r="C12" s="7" t="s">
        <v>19</v>
      </c>
      <c r="D12" s="1"/>
      <c r="E12" s="9" t="s">
        <v>20</v>
      </c>
      <c r="G12" s="9" t="s">
        <v>20</v>
      </c>
      <c r="H12" s="1"/>
      <c r="I12" s="9" t="s">
        <v>196</v>
      </c>
      <c r="J12" s="1"/>
      <c r="K12" s="9" t="s">
        <v>196</v>
      </c>
      <c r="L12" s="1"/>
      <c r="M12" s="9" t="s">
        <v>559</v>
      </c>
      <c r="N12" s="1"/>
    </row>
    <row r="13" spans="1:14" x14ac:dyDescent="0.2">
      <c r="E13" s="1" t="s">
        <v>23</v>
      </c>
      <c r="F13" s="1"/>
      <c r="G13" s="5" t="s">
        <v>24</v>
      </c>
      <c r="H13" s="5"/>
      <c r="I13" s="5" t="s">
        <v>25</v>
      </c>
      <c r="J13" s="5"/>
      <c r="K13" s="5" t="s">
        <v>200</v>
      </c>
      <c r="L13" s="1"/>
      <c r="M13" s="5" t="s">
        <v>27</v>
      </c>
      <c r="N13" s="1"/>
    </row>
    <row r="14" spans="1:14" x14ac:dyDescent="0.2">
      <c r="E14" s="1"/>
      <c r="F14" s="1"/>
      <c r="G14" s="5"/>
      <c r="H14" s="5"/>
      <c r="I14" s="5"/>
      <c r="J14" s="5"/>
      <c r="K14" s="5"/>
      <c r="L14" s="1"/>
      <c r="M14" s="5"/>
      <c r="N14" s="1"/>
    </row>
    <row r="15" spans="1:14" x14ac:dyDescent="0.2">
      <c r="C15" s="12" t="s">
        <v>560</v>
      </c>
      <c r="E15" s="1"/>
      <c r="F15" s="1"/>
      <c r="G15" s="5"/>
      <c r="H15" s="5"/>
      <c r="I15" s="5"/>
      <c r="J15" s="5"/>
      <c r="K15" s="5"/>
      <c r="L15" s="1"/>
      <c r="M15" s="5"/>
      <c r="N15" s="1"/>
    </row>
    <row r="16" spans="1:14" x14ac:dyDescent="0.2">
      <c r="A16" s="1">
        <v>1</v>
      </c>
      <c r="C16" s="44" t="s">
        <v>30</v>
      </c>
      <c r="E16" s="38">
        <v>9140146.3467059378</v>
      </c>
      <c r="F16" s="1"/>
      <c r="G16" s="6">
        <v>5335504.043206837</v>
      </c>
      <c r="H16" s="5"/>
      <c r="I16" s="38">
        <v>0</v>
      </c>
      <c r="J16" s="5"/>
      <c r="K16" s="6">
        <f>G16+I16</f>
        <v>5335504.043206837</v>
      </c>
      <c r="L16" s="1"/>
      <c r="M16" s="6">
        <f>K16/$K$43*$M$43</f>
        <v>3231.0654344097438</v>
      </c>
      <c r="N16" s="1"/>
    </row>
    <row r="17" spans="1:14" x14ac:dyDescent="0.2">
      <c r="A17" s="1">
        <f>A16+1</f>
        <v>2</v>
      </c>
      <c r="C17" s="44" t="s">
        <v>31</v>
      </c>
      <c r="D17" s="14"/>
      <c r="E17" s="38">
        <v>6571059.0851602415</v>
      </c>
      <c r="F17" s="14"/>
      <c r="G17" s="6">
        <v>3833553.9343082476</v>
      </c>
      <c r="H17" s="6"/>
      <c r="I17" s="38">
        <v>0</v>
      </c>
      <c r="J17" s="6"/>
      <c r="K17" s="6">
        <f t="shared" ref="K17:K33" si="0">G17+I17</f>
        <v>3833553.9343082476</v>
      </c>
      <c r="L17" s="14"/>
      <c r="M17" s="6">
        <f t="shared" ref="M17:M27" si="1">K17/$K$43*$M$43</f>
        <v>2321.517050269937</v>
      </c>
      <c r="N17" s="14"/>
    </row>
    <row r="18" spans="1:14" x14ac:dyDescent="0.2">
      <c r="A18" s="1">
        <f t="shared" ref="A18:A28" si="2">A17+1</f>
        <v>3</v>
      </c>
      <c r="C18" s="44" t="s">
        <v>32</v>
      </c>
      <c r="D18" s="14"/>
      <c r="E18" s="38">
        <v>2924503.2126733954</v>
      </c>
      <c r="F18" s="14"/>
      <c r="G18" s="6">
        <v>1707283.9897396029</v>
      </c>
      <c r="H18" s="6"/>
      <c r="I18" s="38">
        <v>0</v>
      </c>
      <c r="J18" s="6"/>
      <c r="K18" s="6">
        <f t="shared" si="0"/>
        <v>1707283.9897396029</v>
      </c>
      <c r="L18" s="14"/>
      <c r="M18" s="6">
        <f t="shared" si="1"/>
        <v>1033.8941253342693</v>
      </c>
      <c r="N18" s="14"/>
    </row>
    <row r="19" spans="1:14" x14ac:dyDescent="0.2">
      <c r="A19" s="1">
        <f t="shared" si="2"/>
        <v>4</v>
      </c>
      <c r="C19" s="44" t="s">
        <v>561</v>
      </c>
      <c r="D19" s="14"/>
      <c r="E19" s="38">
        <v>0</v>
      </c>
      <c r="F19" s="14"/>
      <c r="G19" s="6"/>
      <c r="H19" s="6"/>
      <c r="I19" s="38">
        <v>577108.10259232344</v>
      </c>
      <c r="J19" s="6"/>
      <c r="K19" s="6">
        <f t="shared" si="0"/>
        <v>577108.10259232344</v>
      </c>
      <c r="L19" s="14"/>
      <c r="M19" s="6">
        <f t="shared" si="1"/>
        <v>349.48414003695694</v>
      </c>
      <c r="N19" s="14"/>
    </row>
    <row r="20" spans="1:14" x14ac:dyDescent="0.2">
      <c r="A20" s="1">
        <f t="shared" si="2"/>
        <v>5</v>
      </c>
      <c r="C20" s="44" t="s">
        <v>562</v>
      </c>
      <c r="D20" s="14"/>
      <c r="E20" s="38">
        <v>0</v>
      </c>
      <c r="F20" s="14"/>
      <c r="G20" s="6">
        <v>0</v>
      </c>
      <c r="H20" s="6"/>
      <c r="I20" s="38">
        <v>0</v>
      </c>
      <c r="J20" s="6"/>
      <c r="K20" s="6">
        <f t="shared" si="0"/>
        <v>0</v>
      </c>
      <c r="L20" s="14"/>
      <c r="M20" s="6">
        <f t="shared" si="1"/>
        <v>0</v>
      </c>
      <c r="N20" s="14"/>
    </row>
    <row r="21" spans="1:14" x14ac:dyDescent="0.2">
      <c r="A21" s="1">
        <f t="shared" si="2"/>
        <v>6</v>
      </c>
      <c r="C21" s="44" t="s">
        <v>563</v>
      </c>
      <c r="D21" s="14"/>
      <c r="E21" s="38">
        <v>0</v>
      </c>
      <c r="F21" s="14"/>
      <c r="G21" s="6">
        <v>0</v>
      </c>
      <c r="H21" s="6"/>
      <c r="I21" s="38">
        <v>0</v>
      </c>
      <c r="J21" s="6"/>
      <c r="K21" s="6">
        <f t="shared" si="0"/>
        <v>0</v>
      </c>
      <c r="L21" s="14"/>
      <c r="M21" s="6">
        <f t="shared" si="1"/>
        <v>0</v>
      </c>
      <c r="N21" s="14"/>
    </row>
    <row r="22" spans="1:14" x14ac:dyDescent="0.2">
      <c r="A22" s="1">
        <f t="shared" si="2"/>
        <v>7</v>
      </c>
      <c r="C22" s="44" t="s">
        <v>564</v>
      </c>
      <c r="D22" s="14"/>
      <c r="E22" s="38">
        <v>0</v>
      </c>
      <c r="F22" s="14"/>
      <c r="G22" s="6">
        <v>0</v>
      </c>
      <c r="H22" s="38"/>
      <c r="I22" s="38">
        <v>0</v>
      </c>
      <c r="J22" s="38"/>
      <c r="K22" s="6">
        <f t="shared" si="0"/>
        <v>0</v>
      </c>
      <c r="L22" s="14"/>
      <c r="M22" s="6">
        <f t="shared" si="1"/>
        <v>0</v>
      </c>
      <c r="N22" s="14"/>
    </row>
    <row r="23" spans="1:14" x14ac:dyDescent="0.2">
      <c r="A23" s="1">
        <f t="shared" si="2"/>
        <v>8</v>
      </c>
      <c r="C23" s="44" t="s">
        <v>565</v>
      </c>
      <c r="E23" s="38">
        <v>0</v>
      </c>
      <c r="F23" s="14"/>
      <c r="G23" s="6">
        <v>0</v>
      </c>
      <c r="H23" s="6"/>
      <c r="I23" s="38">
        <v>0</v>
      </c>
      <c r="J23" s="6"/>
      <c r="K23" s="6">
        <f t="shared" si="0"/>
        <v>0</v>
      </c>
      <c r="L23" s="14"/>
      <c r="M23" s="6">
        <f t="shared" si="1"/>
        <v>0</v>
      </c>
      <c r="N23" s="14"/>
    </row>
    <row r="24" spans="1:14" x14ac:dyDescent="0.2">
      <c r="A24" s="1">
        <f t="shared" si="2"/>
        <v>9</v>
      </c>
      <c r="C24" s="44" t="s">
        <v>566</v>
      </c>
      <c r="E24" s="38">
        <v>0</v>
      </c>
      <c r="G24" s="6">
        <v>0</v>
      </c>
      <c r="H24" s="6"/>
      <c r="I24" s="38">
        <v>0</v>
      </c>
      <c r="J24" s="6"/>
      <c r="K24" s="6">
        <f t="shared" si="0"/>
        <v>0</v>
      </c>
      <c r="M24" s="6">
        <f t="shared" si="1"/>
        <v>0</v>
      </c>
    </row>
    <row r="25" spans="1:14" x14ac:dyDescent="0.2">
      <c r="A25" s="1">
        <f t="shared" si="2"/>
        <v>10</v>
      </c>
      <c r="C25" s="44" t="s">
        <v>39</v>
      </c>
      <c r="E25" s="38">
        <v>474030.03009035997</v>
      </c>
      <c r="G25" s="6">
        <v>276589.74351274234</v>
      </c>
      <c r="H25" s="6"/>
      <c r="I25" s="38">
        <v>0</v>
      </c>
      <c r="J25" s="6"/>
      <c r="K25" s="6">
        <f t="shared" si="0"/>
        <v>276589.74351274234</v>
      </c>
      <c r="M25" s="6">
        <f t="shared" si="1"/>
        <v>167.49674492592899</v>
      </c>
    </row>
    <row r="26" spans="1:14" x14ac:dyDescent="0.2">
      <c r="A26" s="1">
        <f t="shared" si="2"/>
        <v>11</v>
      </c>
      <c r="C26" s="44" t="s">
        <v>41</v>
      </c>
      <c r="E26" s="38">
        <v>54820.516019999995</v>
      </c>
      <c r="G26" s="6">
        <v>32001.152852332867</v>
      </c>
      <c r="H26" s="6"/>
      <c r="I26" s="38">
        <v>0</v>
      </c>
      <c r="J26" s="6"/>
      <c r="K26" s="6">
        <f t="shared" si="0"/>
        <v>32001.152852332867</v>
      </c>
      <c r="M26" s="6">
        <f t="shared" si="1"/>
        <v>19.379203540119438</v>
      </c>
    </row>
    <row r="27" spans="1:14" x14ac:dyDescent="0.2">
      <c r="A27" s="1">
        <f t="shared" si="2"/>
        <v>12</v>
      </c>
      <c r="C27" s="44" t="s">
        <v>42</v>
      </c>
      <c r="E27" s="38">
        <v>0</v>
      </c>
      <c r="G27" s="6">
        <v>0</v>
      </c>
      <c r="H27" s="6"/>
      <c r="I27" s="38">
        <v>311079.86998976459</v>
      </c>
      <c r="J27" s="6"/>
      <c r="K27" s="6">
        <f>G27+I27</f>
        <v>311079.86998976459</v>
      </c>
      <c r="M27" s="6">
        <f t="shared" si="1"/>
        <v>188.38321686670321</v>
      </c>
    </row>
    <row r="28" spans="1:14" x14ac:dyDescent="0.2">
      <c r="A28" s="1">
        <f t="shared" si="2"/>
        <v>13</v>
      </c>
      <c r="C28" s="89" t="s">
        <v>43</v>
      </c>
      <c r="E28" s="18">
        <f>SUM(E16:E27)</f>
        <v>19164559.190649934</v>
      </c>
      <c r="G28" s="18">
        <f>SUM(G16:G27)</f>
        <v>11184932.863619762</v>
      </c>
      <c r="H28" s="6"/>
      <c r="I28" s="18">
        <f>SUM(I16:I27)</f>
        <v>888187.97258208808</v>
      </c>
      <c r="J28" s="6"/>
      <c r="K28" s="18">
        <f>SUM(K16:K27)</f>
        <v>12073120.836201848</v>
      </c>
      <c r="M28" s="18">
        <f>SUM(M16:M27)</f>
        <v>7311.2199153836582</v>
      </c>
    </row>
    <row r="29" spans="1:14" x14ac:dyDescent="0.2">
      <c r="C29" s="89"/>
      <c r="E29" s="38"/>
      <c r="G29" s="6"/>
      <c r="H29" s="6"/>
      <c r="I29" s="38"/>
      <c r="J29" s="6"/>
      <c r="K29" s="6"/>
      <c r="M29" s="6"/>
    </row>
    <row r="30" spans="1:14" x14ac:dyDescent="0.2">
      <c r="C30" s="116" t="s">
        <v>567</v>
      </c>
      <c r="E30" s="38"/>
      <c r="G30" s="6"/>
      <c r="H30" s="6"/>
      <c r="I30" s="38"/>
      <c r="J30" s="6"/>
      <c r="K30" s="6"/>
      <c r="M30" s="6"/>
    </row>
    <row r="31" spans="1:14" x14ac:dyDescent="0.2">
      <c r="A31" s="1">
        <f>A28+1</f>
        <v>14</v>
      </c>
      <c r="C31" s="44" t="s">
        <v>45</v>
      </c>
      <c r="E31" s="38">
        <v>0</v>
      </c>
      <c r="G31" s="6">
        <v>0</v>
      </c>
      <c r="H31" s="30"/>
      <c r="I31" s="38">
        <v>0</v>
      </c>
      <c r="J31" s="30"/>
      <c r="K31" s="6">
        <f t="shared" si="0"/>
        <v>0</v>
      </c>
      <c r="M31" s="6">
        <f t="shared" ref="M31:M33" si="3">K31/$K$43*$M$43</f>
        <v>0</v>
      </c>
    </row>
    <row r="32" spans="1:14" x14ac:dyDescent="0.2">
      <c r="A32" s="1">
        <f t="shared" ref="A32:A41" si="4">A31+1</f>
        <v>15</v>
      </c>
      <c r="C32" s="44" t="s">
        <v>46</v>
      </c>
      <c r="E32" s="38">
        <v>278925.5258</v>
      </c>
      <c r="G32" s="6">
        <v>162821.13036452798</v>
      </c>
      <c r="I32" s="38">
        <v>0</v>
      </c>
      <c r="K32" s="6">
        <f t="shared" si="0"/>
        <v>162821.13036452798</v>
      </c>
      <c r="M32" s="6">
        <f t="shared" si="3"/>
        <v>98.600942301254818</v>
      </c>
    </row>
    <row r="33" spans="1:14" x14ac:dyDescent="0.2">
      <c r="A33" s="1">
        <f t="shared" si="4"/>
        <v>16</v>
      </c>
      <c r="C33" s="44" t="s">
        <v>47</v>
      </c>
      <c r="E33" s="38">
        <v>0</v>
      </c>
      <c r="G33" s="6">
        <v>0</v>
      </c>
      <c r="I33" s="38">
        <v>164618.06364380757</v>
      </c>
      <c r="K33" s="6">
        <f t="shared" si="0"/>
        <v>164618.06364380757</v>
      </c>
      <c r="M33" s="6">
        <f t="shared" si="3"/>
        <v>99.689126090378366</v>
      </c>
    </row>
    <row r="34" spans="1:14" x14ac:dyDescent="0.2">
      <c r="A34" s="1">
        <f t="shared" si="4"/>
        <v>17</v>
      </c>
      <c r="C34" s="89" t="s">
        <v>48</v>
      </c>
      <c r="E34" s="18">
        <f>SUM(E31:E33)</f>
        <v>278925.5258</v>
      </c>
      <c r="G34" s="18">
        <f>SUM(G31:G33)</f>
        <v>162821.13036452798</v>
      </c>
      <c r="I34" s="18">
        <f>SUM(I31:I33)</f>
        <v>164618.06364380757</v>
      </c>
      <c r="K34" s="18">
        <f>SUM(K31:K33)</f>
        <v>327439.19400833559</v>
      </c>
      <c r="M34" s="18">
        <f>SUM(M31:M33)</f>
        <v>198.29006839163318</v>
      </c>
    </row>
    <row r="35" spans="1:14" x14ac:dyDescent="0.2">
      <c r="C35" s="72"/>
      <c r="E35" s="38"/>
      <c r="G35" s="6"/>
      <c r="I35" s="38"/>
      <c r="K35" s="6"/>
      <c r="M35" s="6"/>
    </row>
    <row r="36" spans="1:14" x14ac:dyDescent="0.2">
      <c r="C36" s="12" t="s">
        <v>568</v>
      </c>
      <c r="E36" s="38"/>
      <c r="G36" s="6"/>
      <c r="I36" s="38"/>
      <c r="K36" s="6"/>
      <c r="M36" s="6"/>
    </row>
    <row r="37" spans="1:14" x14ac:dyDescent="0.2">
      <c r="A37" s="1">
        <f>A34+1</f>
        <v>18</v>
      </c>
      <c r="C37" s="44" t="s">
        <v>73</v>
      </c>
      <c r="E37" s="38">
        <v>0</v>
      </c>
      <c r="G37" s="38">
        <v>0</v>
      </c>
      <c r="H37" s="6"/>
      <c r="I37" s="38">
        <v>0</v>
      </c>
      <c r="J37" s="6"/>
      <c r="K37" s="38">
        <v>0</v>
      </c>
      <c r="M37" s="6">
        <f t="shared" ref="M37:M40" si="5">K37/$K$43*$M$43</f>
        <v>0</v>
      </c>
    </row>
    <row r="38" spans="1:14" x14ac:dyDescent="0.2">
      <c r="A38" s="1">
        <f t="shared" si="4"/>
        <v>19</v>
      </c>
      <c r="C38" s="44" t="s">
        <v>74</v>
      </c>
      <c r="E38" s="38">
        <v>0</v>
      </c>
      <c r="G38" s="38">
        <v>0</v>
      </c>
      <c r="H38" s="6"/>
      <c r="I38" s="38">
        <v>0</v>
      </c>
      <c r="J38" s="6"/>
      <c r="K38" s="38">
        <v>0</v>
      </c>
      <c r="M38" s="6">
        <f t="shared" si="5"/>
        <v>0</v>
      </c>
    </row>
    <row r="39" spans="1:14" x14ac:dyDescent="0.2">
      <c r="A39" s="1">
        <f t="shared" si="4"/>
        <v>20</v>
      </c>
      <c r="C39" s="44" t="s">
        <v>75</v>
      </c>
      <c r="E39" s="38">
        <v>0</v>
      </c>
      <c r="G39" s="38">
        <v>0</v>
      </c>
      <c r="H39" s="6"/>
      <c r="I39" s="38">
        <v>0</v>
      </c>
      <c r="J39" s="42"/>
      <c r="K39" s="38">
        <v>0</v>
      </c>
      <c r="M39" s="6">
        <f t="shared" si="5"/>
        <v>0</v>
      </c>
    </row>
    <row r="40" spans="1:14" x14ac:dyDescent="0.2">
      <c r="A40" s="1">
        <f t="shared" si="4"/>
        <v>21</v>
      </c>
      <c r="C40" s="44" t="s">
        <v>76</v>
      </c>
      <c r="E40" s="38">
        <v>0</v>
      </c>
      <c r="G40" s="38">
        <v>0</v>
      </c>
      <c r="H40" s="6"/>
      <c r="I40" s="38">
        <v>0</v>
      </c>
      <c r="J40" s="42"/>
      <c r="K40" s="38">
        <v>0</v>
      </c>
      <c r="M40" s="6">
        <f t="shared" si="5"/>
        <v>0</v>
      </c>
    </row>
    <row r="41" spans="1:14" x14ac:dyDescent="0.2">
      <c r="A41" s="1">
        <f t="shared" si="4"/>
        <v>22</v>
      </c>
      <c r="C41" s="8" t="s">
        <v>77</v>
      </c>
      <c r="D41" s="17"/>
      <c r="E41" s="18">
        <f>SUM(E37:E40)</f>
        <v>0</v>
      </c>
      <c r="F41" s="6"/>
      <c r="G41" s="18">
        <f>SUM(G37:G40)</f>
        <v>0</v>
      </c>
      <c r="H41" s="6"/>
      <c r="I41" s="18">
        <f>SUM(I37:I40)</f>
        <v>0</v>
      </c>
      <c r="J41" s="6"/>
      <c r="K41" s="18">
        <f>SUM(K37:K40)</f>
        <v>0</v>
      </c>
      <c r="L41" s="6"/>
      <c r="M41" s="18">
        <f>SUM(M37:M40)</f>
        <v>0</v>
      </c>
      <c r="N41" s="17"/>
    </row>
    <row r="42" spans="1:14" x14ac:dyDescent="0.2">
      <c r="C42" s="1"/>
      <c r="D42" s="17"/>
      <c r="E42" s="38"/>
      <c r="F42" s="16"/>
      <c r="G42" s="16"/>
      <c r="H42" s="16"/>
      <c r="I42" s="16"/>
      <c r="J42" s="16"/>
      <c r="K42" s="16"/>
      <c r="L42" s="16"/>
      <c r="M42" s="16"/>
      <c r="N42" s="17"/>
    </row>
    <row r="43" spans="1:14" ht="13.5" thickBot="1" x14ac:dyDescent="0.25">
      <c r="A43" s="1">
        <f>A41+1</f>
        <v>23</v>
      </c>
      <c r="C43" s="2" t="s">
        <v>49</v>
      </c>
      <c r="D43" s="17"/>
      <c r="E43" s="35">
        <f>E28+E34+E41</f>
        <v>19443484.716449935</v>
      </c>
      <c r="F43" s="16"/>
      <c r="G43" s="35">
        <f>G28+G34+G41</f>
        <v>11347753.993984289</v>
      </c>
      <c r="H43" s="16"/>
      <c r="I43" s="35">
        <f>I28+I34+I41</f>
        <v>1052806.0362258956</v>
      </c>
      <c r="J43" s="16"/>
      <c r="K43" s="35">
        <f>K28+K34+K41</f>
        <v>12400560.030210184</v>
      </c>
      <c r="L43" s="16"/>
      <c r="M43" s="35">
        <v>7509.5099837752905</v>
      </c>
      <c r="N43" s="87" t="s">
        <v>55</v>
      </c>
    </row>
    <row r="44" spans="1:14" ht="13.5" thickTop="1" x14ac:dyDescent="0.2">
      <c r="C44" s="1"/>
      <c r="D44" s="17"/>
      <c r="E44" s="3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C45" s="1"/>
      <c r="D45" s="17"/>
      <c r="E45" s="3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">
      <c r="A46" s="12" t="s">
        <v>50</v>
      </c>
      <c r="C46" s="1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A47" s="5" t="s">
        <v>51</v>
      </c>
      <c r="C47" s="2" t="s">
        <v>569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 x14ac:dyDescent="0.2">
      <c r="A48" s="10" t="s">
        <v>53</v>
      </c>
      <c r="C48" s="29" t="s">
        <v>570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0" t="s">
        <v>55</v>
      </c>
      <c r="C49" s="29" t="s">
        <v>571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4" x14ac:dyDescent="0.2">
      <c r="A50" s="5" t="s">
        <v>40</v>
      </c>
      <c r="C50" s="2" t="s">
        <v>572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5" t="s">
        <v>58</v>
      </c>
      <c r="C51" s="42" t="s">
        <v>573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C52" s="19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2">
      <c r="C53" s="19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2">
      <c r="C54" s="19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2">
      <c r="C55" s="21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">
      <c r="C56" s="19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2">
      <c r="C57" s="19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">
      <c r="C58" s="19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4" x14ac:dyDescent="0.2">
      <c r="C59" s="19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4" x14ac:dyDescent="0.2">
      <c r="C60" s="21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x14ac:dyDescent="0.2">
      <c r="C61" s="19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x14ac:dyDescent="0.2">
      <c r="C62" s="1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4" x14ac:dyDescent="0.2">
      <c r="C63" s="1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4" x14ac:dyDescent="0.2">
      <c r="C64" s="1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">
      <c r="C65" s="1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">
      <c r="C66" s="19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">
      <c r="C67" s="1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">
      <c r="C68" s="1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">
      <c r="C69" s="21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">
      <c r="C70" s="21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">
      <c r="C71" s="1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">
      <c r="C72" s="21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">
      <c r="C73" s="19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">
      <c r="C74" s="19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">
      <c r="C75" s="19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">
      <c r="C76" s="19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">
      <c r="C77" s="19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">
      <c r="C78" s="19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">
      <c r="C79" s="19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">
      <c r="C80" s="19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">
      <c r="C81" s="19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">
      <c r="C82" s="19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">
      <c r="C83" s="19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">
      <c r="C84" s="19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">
      <c r="C85" s="22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"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">
      <c r="C87" s="22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">
      <c r="C88" s="22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">
      <c r="C89" s="37"/>
      <c r="D89" s="37"/>
      <c r="E89" s="3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">
      <c r="C90" s="26"/>
      <c r="D90" s="26"/>
      <c r="E90" s="26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"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"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">
      <c r="F93" s="17"/>
      <c r="G93" s="17"/>
      <c r="H93" s="17"/>
      <c r="I93" s="17"/>
      <c r="J93" s="17"/>
      <c r="K93" s="17"/>
      <c r="L93" s="17"/>
      <c r="M93" s="17"/>
      <c r="N93" s="17"/>
    </row>
    <row r="94" spans="3:14" x14ac:dyDescent="0.2">
      <c r="F94" s="17"/>
      <c r="G94" s="17"/>
      <c r="H94" s="17"/>
      <c r="I94" s="17"/>
      <c r="J94" s="17"/>
      <c r="K94" s="17"/>
      <c r="L94" s="17"/>
      <c r="M94" s="17"/>
      <c r="N94" s="17"/>
    </row>
    <row r="95" spans="3:14" x14ac:dyDescent="0.2">
      <c r="F95" s="17"/>
      <c r="G95" s="17"/>
      <c r="H95" s="17"/>
      <c r="I95" s="17"/>
      <c r="J95" s="17"/>
      <c r="K95" s="17"/>
      <c r="L95" s="17"/>
      <c r="M95" s="17"/>
      <c r="N95" s="17"/>
    </row>
    <row r="96" spans="3:14" x14ac:dyDescent="0.2">
      <c r="F96" s="17"/>
      <c r="G96" s="17"/>
      <c r="H96" s="17"/>
      <c r="I96" s="17"/>
      <c r="J96" s="17"/>
      <c r="K96" s="17"/>
      <c r="L96" s="17"/>
      <c r="M96" s="17"/>
      <c r="N96" s="17"/>
    </row>
    <row r="97" spans="2:14" x14ac:dyDescent="0.2">
      <c r="F97" s="17"/>
      <c r="G97" s="17"/>
      <c r="H97" s="17"/>
      <c r="I97" s="17"/>
      <c r="J97" s="17"/>
      <c r="K97" s="17"/>
      <c r="L97" s="17"/>
      <c r="M97" s="17"/>
      <c r="N97" s="17"/>
    </row>
    <row r="98" spans="2:14" x14ac:dyDescent="0.2">
      <c r="F98" s="17"/>
      <c r="G98" s="17"/>
      <c r="H98" s="17"/>
      <c r="I98" s="17"/>
      <c r="J98" s="17"/>
      <c r="K98" s="17"/>
      <c r="L98" s="17"/>
      <c r="M98" s="17"/>
      <c r="N98" s="17"/>
    </row>
    <row r="99" spans="2:14" x14ac:dyDescent="0.2">
      <c r="F99" s="17"/>
      <c r="G99" s="17"/>
      <c r="H99" s="17"/>
      <c r="I99" s="17"/>
      <c r="J99" s="17"/>
      <c r="K99" s="17"/>
      <c r="L99" s="17"/>
      <c r="M99" s="17"/>
      <c r="N99" s="17"/>
    </row>
    <row r="100" spans="2:14" x14ac:dyDescent="0.2"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2:14" x14ac:dyDescent="0.2"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2:14" x14ac:dyDescent="0.2">
      <c r="F102" s="26"/>
      <c r="G102" s="26"/>
      <c r="H102" s="26"/>
      <c r="I102" s="26"/>
      <c r="J102" s="26"/>
      <c r="K102" s="26"/>
      <c r="L102" s="26"/>
      <c r="M102" s="26"/>
      <c r="N102" s="26"/>
    </row>
    <row r="105" spans="2:14" x14ac:dyDescent="0.2">
      <c r="B105" s="3"/>
    </row>
    <row r="108" spans="2:14" x14ac:dyDescent="0.2">
      <c r="E108" s="27"/>
    </row>
  </sheetData>
  <mergeCells count="2">
    <mergeCell ref="C5:G5"/>
    <mergeCell ref="A6:M6"/>
  </mergeCells>
  <pageMargins left="0.7" right="0.7" top="0.75" bottom="0.75" header="0.3" footer="0.3"/>
  <pageSetup scale="70" firstPageNumber="4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008AA-E5B1-4764-ADCC-8BA02DBC083C}">
  <sheetPr>
    <pageSetUpPr fitToPage="1"/>
  </sheetPr>
  <dimension ref="A5:G90"/>
  <sheetViews>
    <sheetView topLeftCell="A11" zoomScaleNormal="100" zoomScaleSheetLayoutView="100" workbookViewId="0">
      <selection activeCell="N33" sqref="N33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4.28515625" style="2" customWidth="1"/>
    <col min="4" max="4" width="1.7109375" style="2" customWidth="1"/>
    <col min="5" max="5" width="16.5703125" style="2" customWidth="1"/>
    <col min="6" max="6" width="1.7109375" style="2" customWidth="1"/>
    <col min="7" max="7" width="16.5703125" style="2" customWidth="1"/>
    <col min="8" max="8" width="1.7109375" style="2" customWidth="1"/>
    <col min="9" max="16384" width="9.140625" style="2"/>
  </cols>
  <sheetData>
    <row r="5" spans="1:7" ht="14.45" customHeight="1" x14ac:dyDescent="0.2">
      <c r="C5" s="120"/>
      <c r="D5" s="120"/>
      <c r="E5" s="37"/>
    </row>
    <row r="6" spans="1:7" ht="14.45" customHeight="1" x14ac:dyDescent="0.2">
      <c r="A6" s="120" t="s">
        <v>574</v>
      </c>
      <c r="B6" s="120"/>
      <c r="C6" s="120"/>
      <c r="D6" s="120"/>
      <c r="E6" s="120"/>
      <c r="F6" s="120"/>
      <c r="G6" s="120"/>
    </row>
    <row r="7" spans="1:7" ht="14.45" customHeight="1" x14ac:dyDescent="0.2">
      <c r="A7" s="37"/>
      <c r="B7" s="37"/>
      <c r="C7" s="37"/>
      <c r="D7" s="37"/>
      <c r="E7" s="37"/>
      <c r="F7" s="37"/>
      <c r="G7" s="37"/>
    </row>
    <row r="8" spans="1:7" x14ac:dyDescent="0.2">
      <c r="D8" s="12"/>
      <c r="E8" s="1"/>
      <c r="F8" s="12"/>
      <c r="G8" s="12"/>
    </row>
    <row r="9" spans="1:7" x14ac:dyDescent="0.2">
      <c r="C9" s="37"/>
      <c r="D9" s="37"/>
      <c r="E9" s="1"/>
      <c r="F9" s="37"/>
      <c r="G9" s="1" t="s">
        <v>575</v>
      </c>
    </row>
    <row r="10" spans="1:7" x14ac:dyDescent="0.2">
      <c r="C10" s="12"/>
      <c r="D10" s="12"/>
      <c r="E10" s="1" t="s">
        <v>576</v>
      </c>
      <c r="F10" s="12"/>
      <c r="G10" s="1" t="s">
        <v>286</v>
      </c>
    </row>
    <row r="11" spans="1:7" x14ac:dyDescent="0.2">
      <c r="A11" s="1" t="s">
        <v>12</v>
      </c>
      <c r="C11" s="1"/>
      <c r="E11" s="1" t="s">
        <v>577</v>
      </c>
      <c r="F11" s="1"/>
      <c r="G11" s="1" t="s">
        <v>10</v>
      </c>
    </row>
    <row r="12" spans="1:7" ht="14.25" x14ac:dyDescent="0.2">
      <c r="A12" s="9" t="s">
        <v>18</v>
      </c>
      <c r="C12" s="7" t="s">
        <v>19</v>
      </c>
      <c r="D12" s="1"/>
      <c r="E12" s="9" t="s">
        <v>20</v>
      </c>
      <c r="F12" s="1"/>
      <c r="G12" s="9" t="s">
        <v>578</v>
      </c>
    </row>
    <row r="13" spans="1:7" x14ac:dyDescent="0.2">
      <c r="E13" s="5" t="s">
        <v>23</v>
      </c>
      <c r="F13" s="1"/>
      <c r="G13" s="5" t="s">
        <v>24</v>
      </c>
    </row>
    <row r="14" spans="1:7" x14ac:dyDescent="0.2">
      <c r="E14" s="5"/>
      <c r="F14" s="1"/>
      <c r="G14" s="5"/>
    </row>
    <row r="15" spans="1:7" x14ac:dyDescent="0.2">
      <c r="A15" s="1">
        <v>1</v>
      </c>
      <c r="C15" s="2" t="s">
        <v>30</v>
      </c>
      <c r="D15" s="14"/>
      <c r="E15" s="38">
        <v>8653116.5745153055</v>
      </c>
      <c r="F15" s="14"/>
      <c r="G15" s="6">
        <f>E15</f>
        <v>8653116.5745153055</v>
      </c>
    </row>
    <row r="16" spans="1:7" x14ac:dyDescent="0.2">
      <c r="A16" s="1">
        <f>A15+1</f>
        <v>2</v>
      </c>
      <c r="C16" s="2" t="s">
        <v>31</v>
      </c>
      <c r="D16" s="14"/>
      <c r="E16" s="38">
        <v>4113986.4748606207</v>
      </c>
      <c r="F16" s="14"/>
      <c r="G16" s="6">
        <f t="shared" ref="G16:G28" si="0">E16</f>
        <v>4113986.4748606207</v>
      </c>
    </row>
    <row r="17" spans="1:7" x14ac:dyDescent="0.2">
      <c r="A17" s="1">
        <f t="shared" ref="A17:A28" si="1">A16+1</f>
        <v>3</v>
      </c>
      <c r="C17" s="2" t="s">
        <v>32</v>
      </c>
      <c r="D17" s="14"/>
      <c r="E17" s="38">
        <v>227345.72160001998</v>
      </c>
      <c r="F17" s="14"/>
      <c r="G17" s="6">
        <f t="shared" si="0"/>
        <v>227345.72160001998</v>
      </c>
    </row>
    <row r="18" spans="1:7" x14ac:dyDescent="0.2">
      <c r="A18" s="1">
        <f t="shared" si="1"/>
        <v>4</v>
      </c>
      <c r="C18" s="2" t="s">
        <v>33</v>
      </c>
      <c r="D18" s="14"/>
      <c r="E18" s="38">
        <f>0</f>
        <v>0</v>
      </c>
      <c r="F18" s="14"/>
      <c r="G18" s="6">
        <f t="shared" si="0"/>
        <v>0</v>
      </c>
    </row>
    <row r="19" spans="1:7" x14ac:dyDescent="0.2">
      <c r="A19" s="1">
        <f t="shared" si="1"/>
        <v>5</v>
      </c>
      <c r="C19" s="2" t="s">
        <v>34</v>
      </c>
      <c r="E19" s="38">
        <f>0</f>
        <v>0</v>
      </c>
      <c r="F19" s="14"/>
      <c r="G19" s="6">
        <f t="shared" si="0"/>
        <v>0</v>
      </c>
    </row>
    <row r="20" spans="1:7" x14ac:dyDescent="0.2">
      <c r="A20" s="1">
        <f t="shared" si="1"/>
        <v>6</v>
      </c>
      <c r="C20" s="2" t="s">
        <v>35</v>
      </c>
      <c r="E20" s="38">
        <f>0</f>
        <v>0</v>
      </c>
      <c r="G20" s="6">
        <f t="shared" si="0"/>
        <v>0</v>
      </c>
    </row>
    <row r="21" spans="1:7" x14ac:dyDescent="0.2">
      <c r="A21" s="1">
        <f t="shared" si="1"/>
        <v>7</v>
      </c>
      <c r="C21" s="2" t="s">
        <v>36</v>
      </c>
      <c r="E21" s="38">
        <f>0</f>
        <v>0</v>
      </c>
      <c r="G21" s="6">
        <f t="shared" si="0"/>
        <v>0</v>
      </c>
    </row>
    <row r="22" spans="1:7" x14ac:dyDescent="0.2">
      <c r="A22" s="1">
        <f t="shared" si="1"/>
        <v>8</v>
      </c>
      <c r="C22" s="2" t="s">
        <v>37</v>
      </c>
      <c r="E22" s="38">
        <f>0</f>
        <v>0</v>
      </c>
      <c r="G22" s="6">
        <f t="shared" si="0"/>
        <v>0</v>
      </c>
    </row>
    <row r="23" spans="1:7" x14ac:dyDescent="0.2">
      <c r="A23" s="1">
        <f t="shared" si="1"/>
        <v>9</v>
      </c>
      <c r="C23" s="2" t="s">
        <v>38</v>
      </c>
      <c r="E23" s="38">
        <f>0</f>
        <v>0</v>
      </c>
      <c r="G23" s="6">
        <f t="shared" si="0"/>
        <v>0</v>
      </c>
    </row>
    <row r="24" spans="1:7" x14ac:dyDescent="0.2">
      <c r="A24" s="1">
        <f t="shared" si="1"/>
        <v>10</v>
      </c>
      <c r="C24" s="2" t="s">
        <v>39</v>
      </c>
      <c r="E24" s="3">
        <v>13496.806840359997</v>
      </c>
      <c r="G24" s="6">
        <f t="shared" si="0"/>
        <v>13496.806840359997</v>
      </c>
    </row>
    <row r="25" spans="1:7" x14ac:dyDescent="0.2">
      <c r="A25" s="1">
        <f t="shared" si="1"/>
        <v>11</v>
      </c>
      <c r="C25" s="2" t="s">
        <v>41</v>
      </c>
      <c r="E25" s="3">
        <v>6565.5263900000009</v>
      </c>
      <c r="G25" s="6">
        <f t="shared" si="0"/>
        <v>6565.5263900000009</v>
      </c>
    </row>
    <row r="26" spans="1:7" x14ac:dyDescent="0.2">
      <c r="A26" s="1">
        <f t="shared" si="1"/>
        <v>12</v>
      </c>
      <c r="C26" s="2" t="s">
        <v>42</v>
      </c>
      <c r="E26" s="3">
        <f>0</f>
        <v>0</v>
      </c>
      <c r="G26" s="6">
        <f t="shared" si="0"/>
        <v>0</v>
      </c>
    </row>
    <row r="27" spans="1:7" x14ac:dyDescent="0.2">
      <c r="A27" s="1">
        <f t="shared" si="1"/>
        <v>13</v>
      </c>
      <c r="C27" s="2" t="s">
        <v>46</v>
      </c>
      <c r="E27" s="3">
        <v>156100.92169999998</v>
      </c>
      <c r="G27" s="6">
        <f t="shared" si="0"/>
        <v>156100.92169999998</v>
      </c>
    </row>
    <row r="28" spans="1:7" x14ac:dyDescent="0.2">
      <c r="A28" s="1">
        <f t="shared" si="1"/>
        <v>14</v>
      </c>
      <c r="C28" s="2" t="s">
        <v>47</v>
      </c>
      <c r="E28" s="40">
        <f>0</f>
        <v>0</v>
      </c>
      <c r="G28" s="6">
        <f t="shared" si="0"/>
        <v>0</v>
      </c>
    </row>
    <row r="30" spans="1:7" ht="13.5" thickBot="1" x14ac:dyDescent="0.25">
      <c r="A30" s="1">
        <f>A28+1</f>
        <v>15</v>
      </c>
      <c r="C30" s="2" t="s">
        <v>78</v>
      </c>
      <c r="E30" s="43">
        <f>SUM(E15:E28)</f>
        <v>13170612.025906306</v>
      </c>
      <c r="F30" s="17"/>
      <c r="G30" s="43">
        <f>SUM(G15:G28)</f>
        <v>13170612.025906306</v>
      </c>
    </row>
    <row r="31" spans="1:7" ht="13.5" thickTop="1" x14ac:dyDescent="0.2">
      <c r="C31" s="1"/>
      <c r="D31" s="17"/>
      <c r="E31" s="17"/>
      <c r="F31" s="17"/>
      <c r="G31" s="17"/>
    </row>
    <row r="32" spans="1:7" x14ac:dyDescent="0.2">
      <c r="A32" s="12" t="s">
        <v>151</v>
      </c>
      <c r="C32" s="19"/>
      <c r="D32" s="17"/>
      <c r="F32" s="17"/>
      <c r="G32" s="17"/>
    </row>
    <row r="33" spans="1:7" x14ac:dyDescent="0.2">
      <c r="A33" s="10" t="s">
        <v>51</v>
      </c>
      <c r="C33" s="42" t="s">
        <v>579</v>
      </c>
      <c r="D33" s="17"/>
      <c r="F33" s="17"/>
      <c r="G33" s="17"/>
    </row>
    <row r="34" spans="1:7" x14ac:dyDescent="0.2">
      <c r="A34" s="10"/>
      <c r="C34" s="2" t="s">
        <v>580</v>
      </c>
      <c r="D34" s="17"/>
      <c r="F34" s="17"/>
      <c r="G34" s="17"/>
    </row>
    <row r="35" spans="1:7" x14ac:dyDescent="0.2">
      <c r="A35" s="2"/>
      <c r="D35" s="17"/>
      <c r="E35" s="17"/>
      <c r="F35" s="17"/>
      <c r="G35" s="17"/>
    </row>
    <row r="36" spans="1:7" x14ac:dyDescent="0.2">
      <c r="A36" s="10"/>
      <c r="C36" s="55"/>
      <c r="D36" s="17"/>
      <c r="E36" s="17"/>
      <c r="F36" s="17"/>
      <c r="G36" s="17"/>
    </row>
    <row r="37" spans="1:7" x14ac:dyDescent="0.2">
      <c r="D37" s="17"/>
      <c r="E37" s="17"/>
      <c r="F37" s="17"/>
      <c r="G37" s="17"/>
    </row>
    <row r="38" spans="1:7" x14ac:dyDescent="0.2">
      <c r="C38" s="19"/>
      <c r="D38" s="17"/>
      <c r="E38" s="17"/>
      <c r="F38" s="17"/>
      <c r="G38" s="17"/>
    </row>
    <row r="39" spans="1:7" x14ac:dyDescent="0.2">
      <c r="C39" s="19"/>
      <c r="D39" s="17"/>
      <c r="E39" s="17"/>
      <c r="F39" s="17"/>
      <c r="G39" s="17"/>
    </row>
    <row r="40" spans="1:7" x14ac:dyDescent="0.2">
      <c r="C40" s="21"/>
      <c r="D40" s="17"/>
      <c r="E40" s="17"/>
      <c r="F40" s="17"/>
      <c r="G40" s="17"/>
    </row>
    <row r="41" spans="1:7" x14ac:dyDescent="0.2">
      <c r="C41" s="19"/>
      <c r="D41" s="17"/>
      <c r="E41" s="17"/>
      <c r="F41" s="17"/>
      <c r="G41" s="17"/>
    </row>
    <row r="42" spans="1:7" x14ac:dyDescent="0.2">
      <c r="C42" s="19"/>
      <c r="D42" s="17"/>
      <c r="E42" s="17"/>
      <c r="F42" s="17"/>
      <c r="G42" s="17"/>
    </row>
    <row r="43" spans="1:7" x14ac:dyDescent="0.2">
      <c r="C43" s="19"/>
      <c r="D43" s="17"/>
      <c r="E43" s="17"/>
      <c r="F43" s="17"/>
      <c r="G43" s="17"/>
    </row>
    <row r="44" spans="1:7" x14ac:dyDescent="0.2">
      <c r="C44" s="19"/>
      <c r="D44" s="17"/>
      <c r="E44" s="17"/>
      <c r="F44" s="17"/>
      <c r="G44" s="17"/>
    </row>
    <row r="45" spans="1:7" x14ac:dyDescent="0.2">
      <c r="C45" s="21"/>
      <c r="D45" s="17"/>
      <c r="E45" s="17"/>
      <c r="F45" s="17"/>
      <c r="G45" s="17"/>
    </row>
    <row r="46" spans="1:7" x14ac:dyDescent="0.2">
      <c r="C46" s="19"/>
      <c r="D46" s="17"/>
      <c r="E46" s="17"/>
      <c r="F46" s="17"/>
      <c r="G46" s="17"/>
    </row>
    <row r="47" spans="1:7" x14ac:dyDescent="0.2">
      <c r="C47" s="19"/>
      <c r="D47" s="17"/>
      <c r="E47" s="17"/>
      <c r="F47" s="17"/>
      <c r="G47" s="17"/>
    </row>
    <row r="48" spans="1:7" x14ac:dyDescent="0.2">
      <c r="C48" s="19"/>
      <c r="D48" s="17"/>
      <c r="E48" s="17"/>
      <c r="F48" s="17"/>
      <c r="G48" s="17"/>
    </row>
    <row r="49" spans="3:7" x14ac:dyDescent="0.2">
      <c r="C49" s="19"/>
      <c r="D49" s="17"/>
      <c r="E49" s="17"/>
      <c r="F49" s="17"/>
      <c r="G49" s="17"/>
    </row>
    <row r="50" spans="3:7" x14ac:dyDescent="0.2">
      <c r="C50" s="19"/>
      <c r="D50" s="17"/>
      <c r="E50" s="17"/>
      <c r="F50" s="17"/>
      <c r="G50" s="17"/>
    </row>
    <row r="51" spans="3:7" x14ac:dyDescent="0.2">
      <c r="C51" s="19"/>
      <c r="D51" s="17"/>
      <c r="E51" s="17"/>
      <c r="F51" s="17"/>
      <c r="G51" s="17"/>
    </row>
    <row r="52" spans="3:7" x14ac:dyDescent="0.2">
      <c r="C52" s="19"/>
      <c r="D52" s="17"/>
      <c r="E52" s="17"/>
      <c r="F52" s="17"/>
      <c r="G52" s="17"/>
    </row>
    <row r="53" spans="3:7" x14ac:dyDescent="0.2">
      <c r="C53" s="19"/>
      <c r="D53" s="17"/>
      <c r="E53" s="17"/>
      <c r="F53" s="17"/>
      <c r="G53" s="17"/>
    </row>
    <row r="54" spans="3:7" x14ac:dyDescent="0.2">
      <c r="C54" s="21"/>
      <c r="D54" s="17"/>
      <c r="E54" s="17"/>
      <c r="F54" s="17"/>
      <c r="G54" s="17"/>
    </row>
    <row r="55" spans="3:7" x14ac:dyDescent="0.2">
      <c r="C55" s="21"/>
      <c r="D55" s="17"/>
      <c r="E55" s="17"/>
      <c r="F55" s="17"/>
      <c r="G55" s="17"/>
    </row>
    <row r="56" spans="3:7" x14ac:dyDescent="0.2">
      <c r="C56" s="19"/>
      <c r="D56" s="17"/>
      <c r="E56" s="17"/>
      <c r="F56" s="17"/>
      <c r="G56" s="17"/>
    </row>
    <row r="57" spans="3:7" x14ac:dyDescent="0.2">
      <c r="C57" s="21"/>
      <c r="D57" s="17"/>
      <c r="E57" s="17"/>
      <c r="F57" s="17"/>
      <c r="G57" s="17"/>
    </row>
    <row r="58" spans="3:7" x14ac:dyDescent="0.2">
      <c r="C58" s="19"/>
      <c r="D58" s="17"/>
      <c r="E58" s="17"/>
      <c r="F58" s="17"/>
      <c r="G58" s="17"/>
    </row>
    <row r="59" spans="3:7" x14ac:dyDescent="0.2">
      <c r="C59" s="19"/>
      <c r="D59" s="17"/>
      <c r="E59" s="17"/>
      <c r="F59" s="17"/>
      <c r="G59" s="17"/>
    </row>
    <row r="60" spans="3:7" x14ac:dyDescent="0.2">
      <c r="C60" s="19"/>
      <c r="D60" s="17"/>
      <c r="E60" s="17"/>
      <c r="F60" s="17"/>
      <c r="G60" s="17"/>
    </row>
    <row r="61" spans="3:7" x14ac:dyDescent="0.2">
      <c r="C61" s="19"/>
      <c r="D61" s="17"/>
      <c r="E61" s="17"/>
      <c r="F61" s="17"/>
      <c r="G61" s="17"/>
    </row>
    <row r="62" spans="3:7" x14ac:dyDescent="0.2">
      <c r="C62" s="19"/>
      <c r="D62" s="17"/>
      <c r="E62" s="17"/>
      <c r="F62" s="17"/>
      <c r="G62" s="17"/>
    </row>
    <row r="63" spans="3:7" x14ac:dyDescent="0.2">
      <c r="C63" s="19"/>
      <c r="D63" s="17"/>
      <c r="E63" s="17"/>
      <c r="F63" s="17"/>
      <c r="G63" s="17"/>
    </row>
    <row r="64" spans="3:7" x14ac:dyDescent="0.2">
      <c r="C64" s="19"/>
      <c r="D64" s="17"/>
      <c r="E64" s="17"/>
      <c r="F64" s="17"/>
      <c r="G64" s="17"/>
    </row>
    <row r="65" spans="3:7" x14ac:dyDescent="0.2">
      <c r="C65" s="19"/>
      <c r="D65" s="17"/>
      <c r="E65" s="17"/>
      <c r="F65" s="17"/>
      <c r="G65" s="17"/>
    </row>
    <row r="66" spans="3:7" x14ac:dyDescent="0.2">
      <c r="C66" s="19"/>
      <c r="D66" s="17"/>
      <c r="E66" s="17"/>
      <c r="F66" s="17"/>
      <c r="G66" s="17"/>
    </row>
    <row r="67" spans="3:7" x14ac:dyDescent="0.2">
      <c r="C67" s="19"/>
      <c r="D67" s="17"/>
      <c r="E67" s="17"/>
      <c r="F67" s="17"/>
      <c r="G67" s="17"/>
    </row>
    <row r="68" spans="3:7" x14ac:dyDescent="0.2">
      <c r="C68" s="19"/>
      <c r="D68" s="17"/>
      <c r="E68" s="17"/>
      <c r="F68" s="17"/>
      <c r="G68" s="17"/>
    </row>
    <row r="69" spans="3:7" x14ac:dyDescent="0.2">
      <c r="C69" s="19"/>
      <c r="D69" s="17"/>
      <c r="E69" s="17"/>
      <c r="F69" s="17"/>
      <c r="G69" s="17"/>
    </row>
    <row r="70" spans="3:7" x14ac:dyDescent="0.2">
      <c r="C70" s="22"/>
      <c r="D70" s="17"/>
      <c r="E70" s="17"/>
      <c r="F70" s="17"/>
      <c r="G70" s="17"/>
    </row>
    <row r="71" spans="3:7" x14ac:dyDescent="0.2">
      <c r="C71" s="22"/>
      <c r="D71" s="17"/>
      <c r="E71" s="17"/>
      <c r="F71" s="17"/>
      <c r="G71" s="17"/>
    </row>
    <row r="72" spans="3:7" x14ac:dyDescent="0.2">
      <c r="C72" s="22"/>
      <c r="D72" s="17"/>
      <c r="E72" s="17"/>
      <c r="F72" s="17"/>
      <c r="G72" s="17"/>
    </row>
    <row r="73" spans="3:7" x14ac:dyDescent="0.2">
      <c r="C73" s="22"/>
      <c r="D73" s="17"/>
      <c r="E73" s="17"/>
      <c r="F73" s="17"/>
      <c r="G73" s="17"/>
    </row>
    <row r="74" spans="3:7" x14ac:dyDescent="0.2">
      <c r="C74" s="37"/>
      <c r="D74" s="37"/>
      <c r="E74" s="17"/>
      <c r="F74" s="17"/>
      <c r="G74" s="17"/>
    </row>
    <row r="75" spans="3:7" x14ac:dyDescent="0.2">
      <c r="C75" s="26"/>
      <c r="D75" s="26"/>
      <c r="E75" s="17"/>
      <c r="F75" s="17"/>
      <c r="G75" s="17"/>
    </row>
    <row r="76" spans="3:7" x14ac:dyDescent="0.2">
      <c r="E76" s="17"/>
      <c r="F76" s="17"/>
      <c r="G76" s="17"/>
    </row>
    <row r="77" spans="3:7" x14ac:dyDescent="0.2">
      <c r="E77" s="17"/>
      <c r="F77" s="17"/>
      <c r="G77" s="17"/>
    </row>
    <row r="78" spans="3:7" x14ac:dyDescent="0.2">
      <c r="E78" s="17"/>
      <c r="F78" s="17"/>
      <c r="G78" s="17"/>
    </row>
    <row r="79" spans="3:7" x14ac:dyDescent="0.2">
      <c r="E79" s="17"/>
      <c r="F79" s="17"/>
      <c r="G79" s="17"/>
    </row>
    <row r="80" spans="3:7" x14ac:dyDescent="0.2">
      <c r="E80" s="17"/>
      <c r="F80" s="17"/>
      <c r="G80" s="17"/>
    </row>
    <row r="81" spans="2:7" x14ac:dyDescent="0.2">
      <c r="E81" s="17"/>
      <c r="F81" s="17"/>
      <c r="G81" s="17"/>
    </row>
    <row r="82" spans="2:7" x14ac:dyDescent="0.2">
      <c r="E82" s="17"/>
      <c r="F82" s="17"/>
      <c r="G82" s="17"/>
    </row>
    <row r="83" spans="2:7" x14ac:dyDescent="0.2">
      <c r="E83" s="17"/>
      <c r="F83" s="17"/>
      <c r="G83" s="17"/>
    </row>
    <row r="84" spans="2:7" x14ac:dyDescent="0.2">
      <c r="E84" s="17"/>
      <c r="F84" s="17"/>
      <c r="G84" s="17"/>
    </row>
    <row r="85" spans="2:7" x14ac:dyDescent="0.2">
      <c r="E85" s="17"/>
      <c r="F85" s="17"/>
      <c r="G85" s="17"/>
    </row>
    <row r="86" spans="2:7" x14ac:dyDescent="0.2">
      <c r="E86" s="37"/>
      <c r="F86" s="37"/>
      <c r="G86" s="37"/>
    </row>
    <row r="87" spans="2:7" x14ac:dyDescent="0.2">
      <c r="E87" s="26"/>
      <c r="F87" s="26"/>
      <c r="G87" s="26"/>
    </row>
    <row r="90" spans="2:7" x14ac:dyDescent="0.2">
      <c r="B90" s="3"/>
    </row>
  </sheetData>
  <mergeCells count="2">
    <mergeCell ref="C5:D5"/>
    <mergeCell ref="A6:G6"/>
  </mergeCells>
  <pageMargins left="0.7" right="0.7" top="0.75" bottom="0.75" header="0.3" footer="0.3"/>
  <pageSetup firstPageNumber="4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F548-6503-44DD-9DE0-9867C26004E6}">
  <sheetPr>
    <pageSetUpPr fitToPage="1"/>
  </sheetPr>
  <dimension ref="A6:F123"/>
  <sheetViews>
    <sheetView zoomScaleNormal="100" zoomScaleSheetLayoutView="100" workbookViewId="0">
      <selection activeCell="N20" sqref="N20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6.85546875" style="2" customWidth="1"/>
    <col min="4" max="4" width="1.7109375" style="2" customWidth="1"/>
    <col min="5" max="5" width="16" style="2" customWidth="1"/>
    <col min="6" max="6" width="1.7109375" style="2" customWidth="1"/>
    <col min="7" max="16384" width="9.140625" style="2"/>
  </cols>
  <sheetData>
    <row r="6" spans="1:6" ht="15" customHeight="1" x14ac:dyDescent="0.2">
      <c r="A6" s="120" t="s">
        <v>581</v>
      </c>
      <c r="B6" s="120"/>
      <c r="C6" s="120"/>
      <c r="D6" s="120"/>
      <c r="E6" s="120"/>
      <c r="F6" s="12"/>
    </row>
    <row r="7" spans="1:6" x14ac:dyDescent="0.2">
      <c r="C7" s="37"/>
      <c r="D7" s="37"/>
      <c r="E7" s="37"/>
      <c r="F7" s="37"/>
    </row>
    <row r="8" spans="1:6" x14ac:dyDescent="0.2">
      <c r="C8" s="37"/>
      <c r="D8" s="37"/>
      <c r="E8" s="37"/>
      <c r="F8" s="37"/>
    </row>
    <row r="9" spans="1:6" x14ac:dyDescent="0.2">
      <c r="C9" s="37"/>
      <c r="D9" s="37"/>
      <c r="E9" s="13" t="s">
        <v>157</v>
      </c>
      <c r="F9" s="37"/>
    </row>
    <row r="10" spans="1:6" x14ac:dyDescent="0.2">
      <c r="C10" s="12"/>
      <c r="D10" s="12"/>
      <c r="E10" s="1" t="s">
        <v>582</v>
      </c>
      <c r="F10" s="12"/>
    </row>
    <row r="11" spans="1:6" x14ac:dyDescent="0.2">
      <c r="A11" s="1" t="s">
        <v>12</v>
      </c>
      <c r="C11" s="1"/>
      <c r="E11" s="13" t="s">
        <v>382</v>
      </c>
    </row>
    <row r="12" spans="1:6" x14ac:dyDescent="0.2">
      <c r="A12" s="9" t="s">
        <v>18</v>
      </c>
      <c r="C12" s="7" t="s">
        <v>19</v>
      </c>
      <c r="E12" s="9" t="s">
        <v>171</v>
      </c>
    </row>
    <row r="13" spans="1:6" x14ac:dyDescent="0.2">
      <c r="E13" s="1" t="s">
        <v>23</v>
      </c>
      <c r="F13" s="1"/>
    </row>
    <row r="14" spans="1:6" x14ac:dyDescent="0.2">
      <c r="C14" s="61"/>
    </row>
    <row r="15" spans="1:6" x14ac:dyDescent="0.2">
      <c r="C15" s="12" t="s">
        <v>383</v>
      </c>
    </row>
    <row r="16" spans="1:6" x14ac:dyDescent="0.2">
      <c r="A16" s="1">
        <v>1</v>
      </c>
      <c r="C16" s="49" t="s">
        <v>384</v>
      </c>
      <c r="D16" s="16"/>
      <c r="E16" s="38">
        <v>2349.3688172958259</v>
      </c>
      <c r="F16" s="16"/>
    </row>
    <row r="17" spans="1:6" x14ac:dyDescent="0.2">
      <c r="A17" s="1">
        <v>2</v>
      </c>
      <c r="C17" s="49" t="s">
        <v>148</v>
      </c>
      <c r="D17" s="16"/>
      <c r="E17" s="38">
        <v>11975.321647742401</v>
      </c>
      <c r="F17" s="16"/>
    </row>
    <row r="18" spans="1:6" x14ac:dyDescent="0.2">
      <c r="A18" s="1">
        <v>3</v>
      </c>
      <c r="C18" s="49" t="s">
        <v>149</v>
      </c>
      <c r="D18" s="16"/>
      <c r="E18" s="38">
        <v>442.02141430753238</v>
      </c>
      <c r="F18" s="16"/>
    </row>
    <row r="19" spans="1:6" x14ac:dyDescent="0.2">
      <c r="A19" s="1">
        <v>4</v>
      </c>
      <c r="C19" s="49" t="s">
        <v>150</v>
      </c>
      <c r="D19" s="16"/>
      <c r="E19" s="38">
        <v>121.83135768851581</v>
      </c>
      <c r="F19" s="16"/>
    </row>
    <row r="20" spans="1:6" ht="13.5" thickBot="1" x14ac:dyDescent="0.25">
      <c r="A20" s="1">
        <v>5</v>
      </c>
      <c r="C20" s="2" t="s">
        <v>78</v>
      </c>
      <c r="D20" s="16"/>
      <c r="E20" s="35">
        <f>SUM(E16:E19)</f>
        <v>14888.543237034275</v>
      </c>
      <c r="F20" s="16"/>
    </row>
    <row r="21" spans="1:6" ht="13.5" thickTop="1" x14ac:dyDescent="0.2">
      <c r="D21" s="16"/>
      <c r="E21" s="38"/>
      <c r="F21" s="16"/>
    </row>
    <row r="22" spans="1:6" x14ac:dyDescent="0.2">
      <c r="D22" s="16"/>
      <c r="E22" s="38"/>
      <c r="F22" s="16"/>
    </row>
    <row r="23" spans="1:6" x14ac:dyDescent="0.2">
      <c r="A23" s="5"/>
    </row>
    <row r="27" spans="1:6" x14ac:dyDescent="0.2">
      <c r="C27" s="19"/>
      <c r="D27" s="16"/>
      <c r="E27" s="16"/>
      <c r="F27" s="16"/>
    </row>
    <row r="28" spans="1:6" x14ac:dyDescent="0.2">
      <c r="C28" s="19"/>
      <c r="D28" s="16"/>
      <c r="E28" s="16"/>
      <c r="F28" s="16"/>
    </row>
    <row r="29" spans="1:6" x14ac:dyDescent="0.2">
      <c r="C29" s="19"/>
      <c r="D29" s="16"/>
      <c r="E29" s="16"/>
      <c r="F29" s="16"/>
    </row>
    <row r="30" spans="1:6" x14ac:dyDescent="0.2">
      <c r="C30" s="19"/>
      <c r="D30" s="16"/>
      <c r="E30" s="16"/>
      <c r="F30" s="16"/>
    </row>
    <row r="31" spans="1:6" x14ac:dyDescent="0.2">
      <c r="C31" s="19"/>
      <c r="D31" s="16"/>
      <c r="E31" s="16"/>
      <c r="F31" s="16"/>
    </row>
    <row r="32" spans="1:6" x14ac:dyDescent="0.2">
      <c r="C32" s="19"/>
      <c r="D32" s="16"/>
      <c r="E32" s="16"/>
      <c r="F32" s="16"/>
    </row>
    <row r="33" spans="3:6" x14ac:dyDescent="0.2">
      <c r="C33" s="19"/>
      <c r="D33" s="16"/>
      <c r="E33" s="16"/>
      <c r="F33" s="16"/>
    </row>
    <row r="34" spans="3:6" x14ac:dyDescent="0.2">
      <c r="C34" s="19"/>
      <c r="D34" s="16"/>
      <c r="E34" s="16"/>
      <c r="F34" s="16"/>
    </row>
    <row r="35" spans="3:6" x14ac:dyDescent="0.2">
      <c r="C35" s="19"/>
      <c r="D35" s="16"/>
      <c r="E35" s="16"/>
      <c r="F35" s="16"/>
    </row>
    <row r="36" spans="3:6" x14ac:dyDescent="0.2">
      <c r="C36" s="19"/>
      <c r="D36" s="16"/>
      <c r="E36" s="16"/>
      <c r="F36" s="16"/>
    </row>
    <row r="37" spans="3:6" x14ac:dyDescent="0.2">
      <c r="C37" s="19"/>
      <c r="D37" s="16"/>
      <c r="E37" s="16"/>
      <c r="F37" s="16"/>
    </row>
    <row r="38" spans="3:6" x14ac:dyDescent="0.2">
      <c r="C38" s="19"/>
      <c r="D38" s="16"/>
      <c r="E38" s="16"/>
      <c r="F38" s="16"/>
    </row>
    <row r="39" spans="3:6" x14ac:dyDescent="0.2">
      <c r="C39" s="19"/>
      <c r="D39" s="16"/>
      <c r="E39" s="16"/>
      <c r="F39" s="16"/>
    </row>
    <row r="40" spans="3:6" x14ac:dyDescent="0.2">
      <c r="C40" s="19"/>
      <c r="D40" s="16"/>
      <c r="E40" s="16"/>
      <c r="F40" s="16"/>
    </row>
    <row r="41" spans="3:6" x14ac:dyDescent="0.2">
      <c r="C41" s="19"/>
      <c r="D41" s="16"/>
      <c r="E41" s="17"/>
      <c r="F41" s="16"/>
    </row>
    <row r="42" spans="3:6" x14ac:dyDescent="0.2">
      <c r="C42" s="21"/>
      <c r="D42" s="16"/>
      <c r="E42" s="17"/>
      <c r="F42" s="16"/>
    </row>
    <row r="43" spans="3:6" x14ac:dyDescent="0.2">
      <c r="C43" s="19"/>
      <c r="D43" s="16"/>
      <c r="E43" s="17"/>
      <c r="F43" s="16"/>
    </row>
    <row r="44" spans="3:6" x14ac:dyDescent="0.2">
      <c r="C44" s="19"/>
      <c r="D44" s="16"/>
      <c r="E44" s="17"/>
      <c r="F44" s="16"/>
    </row>
    <row r="45" spans="3:6" x14ac:dyDescent="0.2">
      <c r="C45" s="19"/>
      <c r="D45" s="16"/>
      <c r="E45" s="17"/>
      <c r="F45" s="16"/>
    </row>
    <row r="46" spans="3:6" x14ac:dyDescent="0.2">
      <c r="C46" s="19"/>
      <c r="D46" s="16"/>
      <c r="E46" s="17"/>
      <c r="F46" s="16"/>
    </row>
    <row r="47" spans="3:6" x14ac:dyDescent="0.2">
      <c r="C47" s="19"/>
      <c r="D47" s="16"/>
      <c r="E47" s="17"/>
      <c r="F47" s="16"/>
    </row>
    <row r="48" spans="3:6" x14ac:dyDescent="0.2">
      <c r="C48" s="19"/>
      <c r="D48" s="16"/>
      <c r="E48" s="17"/>
      <c r="F48" s="16"/>
    </row>
    <row r="49" spans="3:6" x14ac:dyDescent="0.2">
      <c r="C49" s="19"/>
      <c r="D49" s="16"/>
      <c r="E49" s="17"/>
      <c r="F49" s="16"/>
    </row>
    <row r="50" spans="3:6" x14ac:dyDescent="0.2">
      <c r="C50" s="19"/>
      <c r="D50" s="16"/>
      <c r="E50" s="17"/>
      <c r="F50" s="16"/>
    </row>
    <row r="51" spans="3:6" x14ac:dyDescent="0.2">
      <c r="C51" s="69"/>
      <c r="D51" s="16"/>
      <c r="E51" s="17"/>
      <c r="F51" s="16"/>
    </row>
    <row r="52" spans="3:6" x14ac:dyDescent="0.2">
      <c r="C52" s="19"/>
      <c r="D52" s="16"/>
      <c r="E52" s="17"/>
      <c r="F52" s="16"/>
    </row>
    <row r="53" spans="3:6" x14ac:dyDescent="0.2">
      <c r="C53" s="19"/>
      <c r="D53" s="16"/>
      <c r="E53" s="17"/>
      <c r="F53" s="16"/>
    </row>
    <row r="54" spans="3:6" x14ac:dyDescent="0.2">
      <c r="C54" s="19"/>
      <c r="D54" s="16"/>
      <c r="E54" s="17"/>
      <c r="F54" s="16"/>
    </row>
    <row r="55" spans="3:6" x14ac:dyDescent="0.2">
      <c r="C55" s="19"/>
      <c r="D55" s="16"/>
      <c r="E55" s="17"/>
      <c r="F55" s="16"/>
    </row>
    <row r="56" spans="3:6" x14ac:dyDescent="0.2">
      <c r="C56" s="19"/>
      <c r="D56" s="16"/>
      <c r="E56" s="17"/>
      <c r="F56" s="16"/>
    </row>
    <row r="57" spans="3:6" x14ac:dyDescent="0.2">
      <c r="C57" s="69"/>
      <c r="D57" s="16"/>
      <c r="E57" s="17"/>
      <c r="F57" s="16"/>
    </row>
    <row r="58" spans="3:6" x14ac:dyDescent="0.2">
      <c r="C58" s="19"/>
      <c r="D58" s="16"/>
      <c r="E58" s="17"/>
      <c r="F58" s="16"/>
    </row>
    <row r="59" spans="3:6" x14ac:dyDescent="0.2">
      <c r="C59" s="19"/>
      <c r="D59" s="16"/>
      <c r="E59" s="17"/>
      <c r="F59" s="16"/>
    </row>
    <row r="60" spans="3:6" x14ac:dyDescent="0.2">
      <c r="C60" s="19"/>
      <c r="D60" s="16"/>
      <c r="E60" s="17"/>
      <c r="F60" s="16"/>
    </row>
    <row r="61" spans="3:6" x14ac:dyDescent="0.2">
      <c r="C61" s="19"/>
      <c r="D61" s="16"/>
      <c r="E61" s="17"/>
      <c r="F61" s="16"/>
    </row>
    <row r="62" spans="3:6" x14ac:dyDescent="0.2">
      <c r="C62" s="19"/>
      <c r="D62" s="16"/>
      <c r="E62" s="17"/>
      <c r="F62" s="16"/>
    </row>
    <row r="63" spans="3:6" x14ac:dyDescent="0.2">
      <c r="C63" s="22"/>
      <c r="D63" s="16"/>
      <c r="E63" s="17"/>
      <c r="F63" s="16"/>
    </row>
    <row r="64" spans="3:6" x14ac:dyDescent="0.2">
      <c r="C64" s="22"/>
      <c r="D64" s="16"/>
      <c r="E64" s="17"/>
      <c r="F64" s="16"/>
    </row>
    <row r="65" spans="3:6" x14ac:dyDescent="0.2">
      <c r="C65" s="22"/>
      <c r="D65" s="16"/>
      <c r="E65" s="17"/>
      <c r="F65" s="16"/>
    </row>
    <row r="66" spans="3:6" x14ac:dyDescent="0.2">
      <c r="C66" s="22"/>
      <c r="D66" s="16"/>
      <c r="E66" s="17"/>
      <c r="F66" s="16"/>
    </row>
    <row r="67" spans="3:6" x14ac:dyDescent="0.2">
      <c r="C67" s="22"/>
      <c r="D67" s="16"/>
      <c r="E67" s="17"/>
      <c r="F67" s="16"/>
    </row>
    <row r="68" spans="3:6" x14ac:dyDescent="0.2">
      <c r="C68" s="22"/>
      <c r="D68" s="16"/>
      <c r="E68" s="17"/>
      <c r="F68" s="16"/>
    </row>
    <row r="69" spans="3:6" x14ac:dyDescent="0.2">
      <c r="C69" s="22"/>
      <c r="D69" s="16"/>
      <c r="E69" s="17"/>
      <c r="F69" s="16"/>
    </row>
    <row r="70" spans="3:6" x14ac:dyDescent="0.2">
      <c r="C70" s="70"/>
      <c r="D70" s="16"/>
      <c r="E70" s="17"/>
      <c r="F70" s="16"/>
    </row>
    <row r="71" spans="3:6" x14ac:dyDescent="0.2">
      <c r="C71" s="22"/>
      <c r="D71" s="16"/>
      <c r="E71" s="17"/>
      <c r="F71" s="16"/>
    </row>
    <row r="72" spans="3:6" x14ac:dyDescent="0.2">
      <c r="C72" s="22"/>
      <c r="D72" s="16"/>
      <c r="E72" s="17"/>
      <c r="F72" s="16"/>
    </row>
    <row r="73" spans="3:6" x14ac:dyDescent="0.2">
      <c r="C73" s="22"/>
      <c r="D73" s="16"/>
      <c r="E73" s="17"/>
      <c r="F73" s="16"/>
    </row>
    <row r="74" spans="3:6" x14ac:dyDescent="0.2">
      <c r="C74" s="22"/>
      <c r="D74" s="16"/>
      <c r="E74" s="17"/>
      <c r="F74" s="16"/>
    </row>
    <row r="75" spans="3:6" x14ac:dyDescent="0.2">
      <c r="C75" s="70"/>
      <c r="D75" s="16"/>
      <c r="E75" s="17"/>
      <c r="F75" s="16"/>
    </row>
    <row r="76" spans="3:6" x14ac:dyDescent="0.2">
      <c r="C76" s="22"/>
      <c r="D76" s="16"/>
      <c r="E76" s="17"/>
      <c r="F76" s="16"/>
    </row>
    <row r="77" spans="3:6" x14ac:dyDescent="0.2">
      <c r="C77" s="22"/>
      <c r="D77" s="16"/>
      <c r="E77" s="17"/>
      <c r="F77" s="16"/>
    </row>
    <row r="78" spans="3:6" x14ac:dyDescent="0.2">
      <c r="C78" s="22"/>
      <c r="D78" s="16"/>
      <c r="E78" s="17"/>
      <c r="F78" s="16"/>
    </row>
    <row r="79" spans="3:6" x14ac:dyDescent="0.2">
      <c r="C79" s="22"/>
      <c r="D79" s="16"/>
      <c r="E79" s="17"/>
      <c r="F79" s="16"/>
    </row>
    <row r="80" spans="3:6" x14ac:dyDescent="0.2">
      <c r="C80" s="22"/>
      <c r="D80" s="16"/>
      <c r="E80" s="17"/>
      <c r="F80" s="16"/>
    </row>
    <row r="81" spans="3:6" x14ac:dyDescent="0.2">
      <c r="C81" s="22"/>
      <c r="D81" s="16"/>
      <c r="E81" s="17"/>
      <c r="F81" s="16"/>
    </row>
    <row r="82" spans="3:6" x14ac:dyDescent="0.2">
      <c r="C82" s="22"/>
      <c r="D82" s="16"/>
      <c r="E82" s="17"/>
      <c r="F82" s="16"/>
    </row>
    <row r="83" spans="3:6" x14ac:dyDescent="0.2">
      <c r="C83" s="22"/>
      <c r="D83" s="16"/>
      <c r="E83" s="17"/>
      <c r="F83" s="16"/>
    </row>
    <row r="84" spans="3:6" x14ac:dyDescent="0.2">
      <c r="C84" s="70"/>
      <c r="D84" s="16"/>
      <c r="E84" s="17"/>
      <c r="F84" s="16"/>
    </row>
    <row r="85" spans="3:6" x14ac:dyDescent="0.2">
      <c r="C85" s="70"/>
      <c r="D85" s="16"/>
      <c r="E85" s="17"/>
      <c r="F85" s="16"/>
    </row>
    <row r="86" spans="3:6" x14ac:dyDescent="0.2">
      <c r="C86" s="22"/>
      <c r="D86" s="16"/>
      <c r="E86" s="17"/>
      <c r="F86" s="16"/>
    </row>
    <row r="87" spans="3:6" x14ac:dyDescent="0.2">
      <c r="C87" s="70"/>
      <c r="D87" s="16"/>
      <c r="E87" s="17"/>
      <c r="F87" s="16"/>
    </row>
    <row r="88" spans="3:6" x14ac:dyDescent="0.2">
      <c r="C88" s="22"/>
      <c r="D88" s="16"/>
      <c r="E88" s="17"/>
      <c r="F88" s="16"/>
    </row>
    <row r="89" spans="3:6" x14ac:dyDescent="0.2">
      <c r="C89" s="22"/>
      <c r="D89" s="16"/>
      <c r="E89" s="17"/>
      <c r="F89" s="16"/>
    </row>
    <row r="90" spans="3:6" x14ac:dyDescent="0.2">
      <c r="C90" s="22"/>
      <c r="D90" s="16"/>
      <c r="E90" s="17"/>
      <c r="F90" s="16"/>
    </row>
    <row r="91" spans="3:6" x14ac:dyDescent="0.2">
      <c r="C91" s="22"/>
      <c r="D91" s="16"/>
      <c r="E91" s="17"/>
      <c r="F91" s="16"/>
    </row>
    <row r="92" spans="3:6" x14ac:dyDescent="0.2">
      <c r="C92" s="22"/>
      <c r="D92" s="16"/>
      <c r="E92" s="17"/>
      <c r="F92" s="16"/>
    </row>
    <row r="93" spans="3:6" x14ac:dyDescent="0.2">
      <c r="C93" s="22"/>
      <c r="D93" s="16"/>
      <c r="E93" s="17"/>
      <c r="F93" s="16"/>
    </row>
    <row r="94" spans="3:6" x14ac:dyDescent="0.2">
      <c r="C94" s="22"/>
      <c r="D94" s="16"/>
      <c r="E94" s="17"/>
      <c r="F94" s="16"/>
    </row>
    <row r="95" spans="3:6" x14ac:dyDescent="0.2">
      <c r="C95" s="22"/>
      <c r="D95" s="16"/>
      <c r="E95" s="17"/>
      <c r="F95" s="16"/>
    </row>
    <row r="96" spans="3:6" x14ac:dyDescent="0.2">
      <c r="C96" s="22"/>
      <c r="D96" s="16"/>
      <c r="E96" s="17"/>
      <c r="F96" s="16"/>
    </row>
    <row r="97" spans="2:6" x14ac:dyDescent="0.2">
      <c r="C97" s="22"/>
      <c r="D97" s="16"/>
      <c r="E97" s="17"/>
      <c r="F97" s="16"/>
    </row>
    <row r="98" spans="2:6" x14ac:dyDescent="0.2">
      <c r="C98" s="22"/>
      <c r="D98" s="16"/>
      <c r="E98" s="17"/>
      <c r="F98" s="16"/>
    </row>
    <row r="99" spans="2:6" x14ac:dyDescent="0.2">
      <c r="C99" s="22"/>
      <c r="D99" s="16"/>
      <c r="E99" s="17"/>
      <c r="F99" s="16"/>
    </row>
    <row r="100" spans="2:6" x14ac:dyDescent="0.2">
      <c r="C100" s="22"/>
      <c r="D100" s="16"/>
      <c r="E100" s="17"/>
      <c r="F100" s="16"/>
    </row>
    <row r="101" spans="2:6" x14ac:dyDescent="0.2">
      <c r="C101" s="22"/>
      <c r="D101" s="16"/>
      <c r="E101" s="17"/>
      <c r="F101" s="16"/>
    </row>
    <row r="102" spans="2:6" x14ac:dyDescent="0.2">
      <c r="C102" s="22"/>
      <c r="D102" s="16"/>
      <c r="E102" s="17"/>
      <c r="F102" s="16"/>
    </row>
    <row r="103" spans="2:6" x14ac:dyDescent="0.2">
      <c r="C103" s="22"/>
      <c r="D103" s="16"/>
      <c r="E103" s="17"/>
      <c r="F103" s="16"/>
    </row>
    <row r="104" spans="2:6" x14ac:dyDescent="0.2">
      <c r="C104" s="120"/>
      <c r="D104" s="120"/>
      <c r="E104" s="120"/>
      <c r="F104" s="120"/>
    </row>
    <row r="105" spans="2:6" x14ac:dyDescent="0.2">
      <c r="C105" s="123"/>
      <c r="D105" s="123"/>
      <c r="E105" s="123"/>
      <c r="F105" s="123"/>
    </row>
    <row r="108" spans="2:6" x14ac:dyDescent="0.2">
      <c r="B108" s="3"/>
    </row>
    <row r="123" spans="5:5" x14ac:dyDescent="0.2">
      <c r="E123" s="27"/>
    </row>
  </sheetData>
  <mergeCells count="3">
    <mergeCell ref="A6:E6"/>
    <mergeCell ref="C104:F104"/>
    <mergeCell ref="C105:F105"/>
  </mergeCells>
  <printOptions horizontalCentered="1"/>
  <pageMargins left="0.7" right="0.7" top="0.75" bottom="0.75" header="0.3" footer="0.3"/>
  <pageSetup firstPageNumber="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CE90-DCB5-4E56-AF13-7A645747C89C}">
  <sheetPr>
    <pageSetUpPr fitToPage="1"/>
  </sheetPr>
  <dimension ref="A1:V111"/>
  <sheetViews>
    <sheetView topLeftCell="A22" zoomScaleNormal="100" zoomScaleSheetLayoutView="100" workbookViewId="0">
      <selection activeCell="P38" sqref="P38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6.5703125" style="2" customWidth="1"/>
    <col min="4" max="4" width="1.7109375" style="2" customWidth="1"/>
    <col min="5" max="5" width="14.85546875" style="2" customWidth="1"/>
    <col min="6" max="6" width="1.7109375" style="2" customWidth="1"/>
    <col min="7" max="7" width="13.42578125" style="2" customWidth="1"/>
    <col min="8" max="8" width="1.7109375" style="2" customWidth="1"/>
    <col min="9" max="9" width="12.5703125" style="2" customWidth="1"/>
    <col min="10" max="10" width="1.7109375" style="2" customWidth="1"/>
    <col min="11" max="11" width="13.85546875" style="2" customWidth="1"/>
    <col min="12" max="12" width="1.7109375" style="2" customWidth="1"/>
    <col min="13" max="13" width="12.85546875" style="2" customWidth="1"/>
    <col min="14" max="14" width="2.28515625" style="2" customWidth="1"/>
    <col min="15" max="15" width="12.85546875" style="2" customWidth="1"/>
    <col min="16" max="16" width="2" style="2" customWidth="1"/>
    <col min="17" max="17" width="12.85546875" style="2" customWidth="1"/>
    <col min="18" max="18" width="2" style="2" customWidth="1"/>
    <col min="19" max="19" width="12.85546875" style="2" customWidth="1"/>
    <col min="20" max="20" width="2.140625" style="2" customWidth="1"/>
    <col min="21" max="21" width="14.85546875" style="2" customWidth="1"/>
    <col min="22" max="22" width="2.42578125" style="2" customWidth="1"/>
    <col min="23" max="16384" width="9.140625" style="2"/>
  </cols>
  <sheetData>
    <row r="1" spans="1:22" x14ac:dyDescent="0.2">
      <c r="U1" s="11"/>
    </row>
    <row r="2" spans="1:22" x14ac:dyDescent="0.2">
      <c r="U2" s="11"/>
    </row>
    <row r="3" spans="1:22" x14ac:dyDescent="0.2">
      <c r="U3" s="11"/>
    </row>
    <row r="4" spans="1:22" x14ac:dyDescent="0.2">
      <c r="U4" s="11"/>
    </row>
    <row r="5" spans="1:22" x14ac:dyDescent="0.2">
      <c r="U5" s="11"/>
    </row>
    <row r="6" spans="1:22" x14ac:dyDescent="0.2">
      <c r="A6" s="120" t="s">
        <v>583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"/>
    </row>
    <row r="7" spans="1:22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ht="12.75" customHeight="1" x14ac:dyDescent="0.2">
      <c r="C8" s="1"/>
      <c r="D8" s="1"/>
      <c r="E8" s="1" t="s">
        <v>584</v>
      </c>
      <c r="F8" s="1"/>
      <c r="G8" s="1" t="s">
        <v>585</v>
      </c>
      <c r="H8" s="1"/>
      <c r="I8" s="1" t="s">
        <v>586</v>
      </c>
      <c r="J8" s="1"/>
      <c r="K8" s="1" t="s">
        <v>587</v>
      </c>
      <c r="L8" s="1"/>
      <c r="M8" s="1"/>
      <c r="N8" s="1"/>
      <c r="O8" s="1"/>
      <c r="P8" s="1"/>
      <c r="Q8" s="1"/>
      <c r="R8" s="1"/>
      <c r="S8" s="1"/>
      <c r="T8" s="1"/>
      <c r="U8" s="1" t="s">
        <v>157</v>
      </c>
      <c r="V8" s="1"/>
    </row>
    <row r="9" spans="1:22" ht="12.75" customHeight="1" x14ac:dyDescent="0.2">
      <c r="C9" s="12"/>
      <c r="D9" s="12"/>
      <c r="E9" s="1" t="s">
        <v>588</v>
      </c>
      <c r="F9" s="1"/>
      <c r="G9" s="1" t="s">
        <v>588</v>
      </c>
      <c r="H9" s="1"/>
      <c r="I9" s="1" t="s">
        <v>588</v>
      </c>
      <c r="J9" s="1"/>
      <c r="K9" s="1" t="s">
        <v>588</v>
      </c>
      <c r="L9" s="1"/>
      <c r="M9" s="1" t="s">
        <v>194</v>
      </c>
      <c r="N9" s="1"/>
      <c r="O9" s="1" t="s">
        <v>194</v>
      </c>
      <c r="P9" s="1"/>
      <c r="Q9" s="1" t="s">
        <v>194</v>
      </c>
      <c r="R9" s="1"/>
      <c r="S9" s="1" t="s">
        <v>194</v>
      </c>
      <c r="T9" s="1"/>
      <c r="U9" s="13" t="s">
        <v>286</v>
      </c>
      <c r="V9" s="12"/>
    </row>
    <row r="10" spans="1:22" ht="12.75" customHeight="1" x14ac:dyDescent="0.2">
      <c r="A10" s="1" t="s">
        <v>12</v>
      </c>
      <c r="C10" s="1"/>
      <c r="E10" s="1" t="s">
        <v>13</v>
      </c>
      <c r="F10" s="1"/>
      <c r="G10" s="1" t="s">
        <v>13</v>
      </c>
      <c r="H10" s="1"/>
      <c r="I10" s="1" t="s">
        <v>13</v>
      </c>
      <c r="J10" s="1"/>
      <c r="K10" s="1" t="s">
        <v>13</v>
      </c>
      <c r="L10" s="1"/>
      <c r="M10" s="1" t="s">
        <v>410</v>
      </c>
      <c r="N10" s="1"/>
      <c r="O10" s="1" t="s">
        <v>411</v>
      </c>
      <c r="P10" s="1"/>
      <c r="Q10" s="1" t="s">
        <v>412</v>
      </c>
      <c r="R10" s="1"/>
      <c r="S10" s="1" t="s">
        <v>413</v>
      </c>
      <c r="T10" s="1"/>
      <c r="U10" s="1" t="s">
        <v>10</v>
      </c>
      <c r="V10" s="56"/>
    </row>
    <row r="11" spans="1:22" x14ac:dyDescent="0.2">
      <c r="A11" s="9" t="s">
        <v>18</v>
      </c>
      <c r="C11" s="7" t="s">
        <v>19</v>
      </c>
      <c r="E11" s="9" t="s">
        <v>589</v>
      </c>
      <c r="F11" s="1"/>
      <c r="G11" s="9" t="s">
        <v>589</v>
      </c>
      <c r="H11" s="1"/>
      <c r="I11" s="9" t="s">
        <v>589</v>
      </c>
      <c r="J11" s="1"/>
      <c r="K11" s="9" t="s">
        <v>589</v>
      </c>
      <c r="L11" s="1"/>
      <c r="M11" s="9" t="s">
        <v>590</v>
      </c>
      <c r="N11" s="1"/>
      <c r="O11" s="9" t="s">
        <v>416</v>
      </c>
      <c r="P11" s="1"/>
      <c r="Q11" s="9" t="s">
        <v>417</v>
      </c>
      <c r="R11" s="1"/>
      <c r="S11" s="9" t="s">
        <v>591</v>
      </c>
      <c r="T11" s="9"/>
      <c r="U11" s="9" t="s">
        <v>592</v>
      </c>
      <c r="V11" s="1"/>
    </row>
    <row r="12" spans="1:22" x14ac:dyDescent="0.2">
      <c r="E12" s="1" t="s">
        <v>23</v>
      </c>
      <c r="F12" s="1"/>
      <c r="G12" s="1" t="s">
        <v>24</v>
      </c>
      <c r="H12" s="1"/>
      <c r="I12" s="1" t="s">
        <v>25</v>
      </c>
      <c r="J12" s="1"/>
      <c r="K12" s="1" t="s">
        <v>92</v>
      </c>
      <c r="L12" s="1"/>
      <c r="M12" s="1" t="s">
        <v>27</v>
      </c>
      <c r="N12" s="1"/>
      <c r="O12" s="1" t="s">
        <v>28</v>
      </c>
      <c r="P12" s="1"/>
      <c r="Q12" s="1" t="s">
        <v>110</v>
      </c>
      <c r="R12" s="1"/>
      <c r="S12" s="1" t="s">
        <v>111</v>
      </c>
      <c r="T12" s="1"/>
      <c r="U12" s="5" t="s">
        <v>593</v>
      </c>
      <c r="V12" s="1"/>
    </row>
    <row r="13" spans="1:22" x14ac:dyDescent="0.2"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5"/>
      <c r="V13" s="1"/>
    </row>
    <row r="14" spans="1:22" x14ac:dyDescent="0.2">
      <c r="C14" s="12" t="s">
        <v>29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5"/>
      <c r="V14" s="1"/>
    </row>
    <row r="15" spans="1:22" x14ac:dyDescent="0.2">
      <c r="A15" s="1">
        <v>1</v>
      </c>
      <c r="C15" s="2" t="s">
        <v>30</v>
      </c>
      <c r="D15" s="14"/>
      <c r="E15" s="6">
        <v>611345.59104681411</v>
      </c>
      <c r="F15" s="6"/>
      <c r="G15" s="6">
        <v>1080398.6158537448</v>
      </c>
      <c r="H15" s="6"/>
      <c r="I15" s="6">
        <v>4612066.3430704791</v>
      </c>
      <c r="J15" s="6"/>
      <c r="K15" s="6">
        <v>2836335.7967348988</v>
      </c>
      <c r="L15" s="6"/>
      <c r="M15" s="6">
        <f>E15/($E$27+$E$33)*('Attachment 25 p.1'!$E$16-$M$26)</f>
        <v>1483.0381925571419</v>
      </c>
      <c r="N15" s="6"/>
      <c r="O15" s="6">
        <f>G15/($G$27+$G$33)*'Attachment 25 p.1'!$E$17</f>
        <v>5707.9925009806475</v>
      </c>
      <c r="P15" s="6"/>
      <c r="Q15" s="6">
        <f>I15/($I$27+$I$33)*'Attachment 25 p.1'!$E$18</f>
        <v>201.93379606877576</v>
      </c>
      <c r="R15" s="6"/>
      <c r="S15" s="6">
        <f>K15/($K$27+$K$33)*'Attachment 25 p.1'!$E$19</f>
        <v>29.281934027998513</v>
      </c>
      <c r="T15" s="6"/>
      <c r="U15" s="6">
        <f>M15+O15+Q15+S15</f>
        <v>7422.2464236345631</v>
      </c>
      <c r="V15" s="14"/>
    </row>
    <row r="16" spans="1:22" x14ac:dyDescent="0.2">
      <c r="A16" s="1">
        <f>A15+1</f>
        <v>2</v>
      </c>
      <c r="C16" s="2" t="s">
        <v>31</v>
      </c>
      <c r="D16" s="14"/>
      <c r="E16" s="6">
        <v>292807.5868703376</v>
      </c>
      <c r="F16" s="6"/>
      <c r="G16" s="6">
        <v>685374.97181331902</v>
      </c>
      <c r="H16" s="6"/>
      <c r="I16" s="6">
        <v>3843716.6173741757</v>
      </c>
      <c r="J16" s="6"/>
      <c r="K16" s="6">
        <v>1745278.9091024091</v>
      </c>
      <c r="L16" s="6"/>
      <c r="M16" s="6">
        <f>E16/($E$27+$E$33)*('Attachment 25 p.1'!$E$16-$M$26)</f>
        <v>710.30991432463168</v>
      </c>
      <c r="N16" s="6"/>
      <c r="O16" s="6">
        <f>G16/($G$27+$G$33)*'Attachment 25 p.1'!$E$17</f>
        <v>3620.9924208194625</v>
      </c>
      <c r="P16" s="6"/>
      <c r="Q16" s="6">
        <f>I16/($I$27+$I$33)*'Attachment 25 p.1'!$E$18</f>
        <v>168.29252439639947</v>
      </c>
      <c r="R16" s="6"/>
      <c r="S16" s="6">
        <f>K16/($K$27+$K$33)*'Attachment 25 p.1'!$E$19</f>
        <v>18.018015333595059</v>
      </c>
      <c r="T16" s="6"/>
      <c r="U16" s="6">
        <f t="shared" ref="U16:U26" si="0">M16+O16+Q16+S16</f>
        <v>4517.6128748740884</v>
      </c>
      <c r="V16" s="15"/>
    </row>
    <row r="17" spans="1:22" x14ac:dyDescent="0.2">
      <c r="A17" s="1">
        <f t="shared" ref="A17:A27" si="1">A16+1</f>
        <v>3</v>
      </c>
      <c r="C17" s="2" t="s">
        <v>32</v>
      </c>
      <c r="D17" s="14"/>
      <c r="E17" s="6">
        <v>52930.864001904993</v>
      </c>
      <c r="F17" s="6"/>
      <c r="G17" s="6">
        <v>265468.53311349562</v>
      </c>
      <c r="H17" s="6"/>
      <c r="I17" s="6">
        <v>1294508.7462179943</v>
      </c>
      <c r="J17" s="6"/>
      <c r="K17" s="6">
        <v>1311595.0693400002</v>
      </c>
      <c r="L17" s="6"/>
      <c r="M17" s="6">
        <f>E17/($E$27+$E$33)*('Attachment 25 p.1'!$E$16-$M$26)</f>
        <v>128.40281181297013</v>
      </c>
      <c r="N17" s="6"/>
      <c r="O17" s="6">
        <f>G17/($G$27+$G$33)*'Attachment 25 p.1'!$E$17</f>
        <v>1402.5308566882625</v>
      </c>
      <c r="P17" s="6"/>
      <c r="Q17" s="6">
        <f>I17/($I$27+$I$33)*'Attachment 25 p.1'!$E$18</f>
        <v>56.678513647312563</v>
      </c>
      <c r="R17" s="6"/>
      <c r="S17" s="6">
        <f>K17/($K$27+$K$33)*'Attachment 25 p.1'!$E$19</f>
        <v>13.540724034183066</v>
      </c>
      <c r="T17" s="6"/>
      <c r="U17" s="6">
        <f t="shared" si="0"/>
        <v>1601.1529061827282</v>
      </c>
      <c r="V17" s="15"/>
    </row>
    <row r="18" spans="1:22" x14ac:dyDescent="0.2">
      <c r="A18" s="1">
        <f t="shared" si="1"/>
        <v>4</v>
      </c>
      <c r="C18" s="2" t="s">
        <v>33</v>
      </c>
      <c r="D18" s="14"/>
      <c r="E18" s="6">
        <f>0</f>
        <v>0</v>
      </c>
      <c r="F18" s="6"/>
      <c r="G18" s="6">
        <f>0</f>
        <v>0</v>
      </c>
      <c r="H18" s="6"/>
      <c r="I18" s="6">
        <f>0</f>
        <v>0</v>
      </c>
      <c r="J18" s="6"/>
      <c r="K18" s="6">
        <v>3930332.4555336805</v>
      </c>
      <c r="L18" s="6"/>
      <c r="M18" s="6">
        <f>E18/($E$27+$E$33)*('Attachment 25 p.1'!$E$16-$M$26)</f>
        <v>0</v>
      </c>
      <c r="N18" s="6"/>
      <c r="O18" s="6">
        <f>G18/($G$27+$G$33)*'Attachment 25 p.1'!$E$17</f>
        <v>0</v>
      </c>
      <c r="P18" s="6"/>
      <c r="Q18" s="6">
        <f>I18/($I$27+$I$33)*'Attachment 25 p.1'!$E$18</f>
        <v>0</v>
      </c>
      <c r="R18" s="6"/>
      <c r="S18" s="6">
        <f>K18/($K$27+$K$33)*'Attachment 25 p.1'!$E$19</f>
        <v>40.576202508717074</v>
      </c>
      <c r="T18" s="6"/>
      <c r="U18" s="6">
        <f t="shared" si="0"/>
        <v>40.576202508717074</v>
      </c>
      <c r="V18" s="14"/>
    </row>
    <row r="19" spans="1:22" x14ac:dyDescent="0.2">
      <c r="A19" s="1">
        <f t="shared" si="1"/>
        <v>5</v>
      </c>
      <c r="C19" s="2" t="s">
        <v>34</v>
      </c>
      <c r="D19" s="14"/>
      <c r="E19" s="6">
        <f>0</f>
        <v>0</v>
      </c>
      <c r="F19" s="6"/>
      <c r="G19" s="6">
        <f>0</f>
        <v>0</v>
      </c>
      <c r="H19" s="6"/>
      <c r="I19" s="6">
        <f>0</f>
        <v>0</v>
      </c>
      <c r="J19" s="6"/>
      <c r="K19" s="6">
        <v>79297.723699999988</v>
      </c>
      <c r="L19" s="6"/>
      <c r="M19" s="6">
        <f>E19/($E$27+$E$33)*('Attachment 25 p.1'!$E$16-$M$26)</f>
        <v>0</v>
      </c>
      <c r="N19" s="6"/>
      <c r="O19" s="6">
        <f>G19/($G$27+$G$33)*'Attachment 25 p.1'!$E$17</f>
        <v>0</v>
      </c>
      <c r="P19" s="6"/>
      <c r="Q19" s="6">
        <f>I19/($I$27+$I$33)*'Attachment 25 p.1'!$E$18</f>
        <v>0</v>
      </c>
      <c r="R19" s="6"/>
      <c r="S19" s="6">
        <f>K19/($K$27+$K$33)*'Attachment 25 p.1'!$E$19</f>
        <v>0.8186586075692649</v>
      </c>
      <c r="T19" s="6"/>
      <c r="U19" s="6">
        <f t="shared" si="0"/>
        <v>0.8186586075692649</v>
      </c>
      <c r="V19" s="17"/>
    </row>
    <row r="20" spans="1:22" x14ac:dyDescent="0.2">
      <c r="A20" s="1">
        <f t="shared" si="1"/>
        <v>6</v>
      </c>
      <c r="C20" s="2" t="s">
        <v>35</v>
      </c>
      <c r="D20" s="14"/>
      <c r="E20" s="6">
        <f>0</f>
        <v>0</v>
      </c>
      <c r="F20" s="6"/>
      <c r="G20" s="6">
        <f>0</f>
        <v>0</v>
      </c>
      <c r="H20" s="6"/>
      <c r="I20" s="6">
        <f>0</f>
        <v>0</v>
      </c>
      <c r="J20" s="6"/>
      <c r="K20" s="6">
        <f>0</f>
        <v>0</v>
      </c>
      <c r="L20" s="6"/>
      <c r="M20" s="6">
        <f>E20/($E$27+$E$33)*('Attachment 25 p.1'!$E$16-$M$26)</f>
        <v>0</v>
      </c>
      <c r="N20" s="6"/>
      <c r="O20" s="6">
        <f>G20/($G$27+$G$33)*'Attachment 25 p.1'!$E$17</f>
        <v>0</v>
      </c>
      <c r="P20" s="6"/>
      <c r="Q20" s="6">
        <f>I20/($I$27+$I$33)*'Attachment 25 p.1'!$E$18</f>
        <v>0</v>
      </c>
      <c r="R20" s="6"/>
      <c r="S20" s="6">
        <f>K20/($K$27+$K$33)*'Attachment 25 p.1'!$E$19</f>
        <v>0</v>
      </c>
      <c r="T20" s="6"/>
      <c r="U20" s="6">
        <f t="shared" si="0"/>
        <v>0</v>
      </c>
      <c r="V20" s="17"/>
    </row>
    <row r="21" spans="1:22" x14ac:dyDescent="0.2">
      <c r="A21" s="1">
        <f t="shared" si="1"/>
        <v>7</v>
      </c>
      <c r="C21" s="2" t="s">
        <v>36</v>
      </c>
      <c r="E21" s="6">
        <f>0</f>
        <v>0</v>
      </c>
      <c r="F21" s="6"/>
      <c r="G21" s="6">
        <f>0</f>
        <v>0</v>
      </c>
      <c r="H21" s="6"/>
      <c r="I21" s="6">
        <f>0</f>
        <v>0</v>
      </c>
      <c r="J21" s="6"/>
      <c r="K21" s="6">
        <f>0</f>
        <v>0</v>
      </c>
      <c r="L21" s="6"/>
      <c r="M21" s="6">
        <f>E21/($E$27+$E$33)*('Attachment 25 p.1'!$E$16-$M$26)</f>
        <v>0</v>
      </c>
      <c r="N21" s="6"/>
      <c r="O21" s="6">
        <f>G21/($G$27+$G$33)*'Attachment 25 p.1'!$E$17</f>
        <v>0</v>
      </c>
      <c r="P21" s="6"/>
      <c r="Q21" s="6">
        <f>I21/($I$27+$I$33)*'Attachment 25 p.1'!$E$18</f>
        <v>0</v>
      </c>
      <c r="R21" s="6"/>
      <c r="S21" s="6">
        <f>K21/($K$27+$K$33)*'Attachment 25 p.1'!$E$19</f>
        <v>0</v>
      </c>
      <c r="T21" s="6"/>
      <c r="U21" s="6">
        <f t="shared" si="0"/>
        <v>0</v>
      </c>
      <c r="V21" s="16"/>
    </row>
    <row r="22" spans="1:22" x14ac:dyDescent="0.2">
      <c r="A22" s="1">
        <f t="shared" si="1"/>
        <v>8</v>
      </c>
      <c r="C22" s="2" t="s">
        <v>37</v>
      </c>
      <c r="E22" s="6">
        <f>0</f>
        <v>0</v>
      </c>
      <c r="F22" s="6"/>
      <c r="G22" s="6">
        <f>0</f>
        <v>0</v>
      </c>
      <c r="H22" s="6"/>
      <c r="I22" s="6">
        <f>0</f>
        <v>0</v>
      </c>
      <c r="J22" s="6"/>
      <c r="K22" s="6">
        <v>1427302.6369889998</v>
      </c>
      <c r="L22" s="6"/>
      <c r="M22" s="6">
        <f>E22/($E$27+$E$33)*('Attachment 25 p.1'!$E$16-$M$26)</f>
        <v>0</v>
      </c>
      <c r="N22" s="6"/>
      <c r="O22" s="6">
        <f>G22/($G$27+$G$33)*'Attachment 25 p.1'!$E$17</f>
        <v>0</v>
      </c>
      <c r="P22" s="6"/>
      <c r="Q22" s="6">
        <f>I22/($I$27+$I$33)*'Attachment 25 p.1'!$E$18</f>
        <v>0</v>
      </c>
      <c r="R22" s="6"/>
      <c r="S22" s="6">
        <f>K22/($K$27+$K$33)*'Attachment 25 p.1'!$E$19</f>
        <v>14.735272777790401</v>
      </c>
      <c r="T22" s="6"/>
      <c r="U22" s="6">
        <f t="shared" si="0"/>
        <v>14.735272777790401</v>
      </c>
      <c r="V22" s="17"/>
    </row>
    <row r="23" spans="1:22" x14ac:dyDescent="0.2">
      <c r="A23" s="1">
        <f t="shared" si="1"/>
        <v>9</v>
      </c>
      <c r="C23" s="2" t="s">
        <v>38</v>
      </c>
      <c r="E23" s="6">
        <f>0</f>
        <v>0</v>
      </c>
      <c r="F23" s="6"/>
      <c r="G23" s="6">
        <f>0</f>
        <v>0</v>
      </c>
      <c r="H23" s="6"/>
      <c r="I23" s="6">
        <f>0</f>
        <v>0</v>
      </c>
      <c r="J23" s="6"/>
      <c r="K23" s="6">
        <f>0</f>
        <v>0</v>
      </c>
      <c r="L23" s="6"/>
      <c r="M23" s="6">
        <f>E23/($E$27+$E$33)*('Attachment 25 p.1'!$E$16-$M$26)</f>
        <v>0</v>
      </c>
      <c r="N23" s="6"/>
      <c r="O23" s="6">
        <f>G23/($G$27+$G$33)*'Attachment 25 p.1'!$E$17</f>
        <v>0</v>
      </c>
      <c r="P23" s="6"/>
      <c r="Q23" s="6">
        <f>I23/($I$27+$I$33)*'Attachment 25 p.1'!$E$18</f>
        <v>0</v>
      </c>
      <c r="R23" s="6"/>
      <c r="S23" s="6">
        <f>K23/($K$27+$K$33)*'Attachment 25 p.1'!$E$19</f>
        <v>0</v>
      </c>
      <c r="T23" s="6"/>
      <c r="U23" s="6">
        <f t="shared" si="0"/>
        <v>0</v>
      </c>
      <c r="V23" s="17"/>
    </row>
    <row r="24" spans="1:22" x14ac:dyDescent="0.2">
      <c r="A24" s="1">
        <f t="shared" si="1"/>
        <v>10</v>
      </c>
      <c r="C24" s="2" t="s">
        <v>39</v>
      </c>
      <c r="E24" s="6">
        <v>5488.3135403600008</v>
      </c>
      <c r="F24" s="6"/>
      <c r="G24" s="6">
        <v>38111.583660000004</v>
      </c>
      <c r="H24" s="6"/>
      <c r="I24" s="6">
        <v>301070.25951</v>
      </c>
      <c r="J24" s="6"/>
      <c r="K24" s="6">
        <v>129359.87338000002</v>
      </c>
      <c r="L24" s="6"/>
      <c r="M24" s="6">
        <f>E24/($E$27+$E$33)*('Attachment 25 p.1'!$E$16-$M$26)</f>
        <v>13.313874692619001</v>
      </c>
      <c r="N24" s="6"/>
      <c r="O24" s="6">
        <f>G24/($G$27+$G$33)*'Attachment 25 p.1'!$E$17</f>
        <v>201.35219588362136</v>
      </c>
      <c r="P24" s="6"/>
      <c r="Q24" s="6">
        <f>I24/($I$27+$I$33)*'Attachment 25 p.1'!$E$18</f>
        <v>13.182000401536003</v>
      </c>
      <c r="R24" s="6"/>
      <c r="S24" s="6">
        <f>K24/($K$27+$K$33)*'Attachment 25 p.1'!$E$19</f>
        <v>1.335493238333741</v>
      </c>
      <c r="T24" s="6"/>
      <c r="U24" s="6">
        <f t="shared" si="0"/>
        <v>229.18356421611014</v>
      </c>
      <c r="V24" s="17"/>
    </row>
    <row r="25" spans="1:22" x14ac:dyDescent="0.2">
      <c r="A25" s="1">
        <f t="shared" si="1"/>
        <v>11</v>
      </c>
      <c r="C25" s="2" t="s">
        <v>41</v>
      </c>
      <c r="E25" s="6">
        <f>0</f>
        <v>0</v>
      </c>
      <c r="F25" s="6"/>
      <c r="G25" s="6">
        <v>8461.6675999999989</v>
      </c>
      <c r="H25" s="6"/>
      <c r="I25" s="6">
        <v>44184.829520000007</v>
      </c>
      <c r="J25" s="6"/>
      <c r="K25" s="6">
        <v>2174.0189</v>
      </c>
      <c r="L25" s="6"/>
      <c r="M25" s="6">
        <f>E25/($E$27+$E$33)*('Attachment 25 p.1'!$E$16-$M$26)</f>
        <v>0</v>
      </c>
      <c r="N25" s="6"/>
      <c r="O25" s="6">
        <f>G25/($G$27+$G$33)*'Attachment 25 p.1'!$E$17</f>
        <v>44.704921403869363</v>
      </c>
      <c r="P25" s="6"/>
      <c r="Q25" s="6">
        <f>I25/($I$27+$I$33)*'Attachment 25 p.1'!$E$18</f>
        <v>1.9345797935086115</v>
      </c>
      <c r="R25" s="6"/>
      <c r="S25" s="6">
        <f>K25/($K$27+$K$33)*'Attachment 25 p.1'!$E$19</f>
        <v>2.2444267028856279E-2</v>
      </c>
      <c r="T25" s="6"/>
      <c r="U25" s="6">
        <f t="shared" si="0"/>
        <v>46.661945464406834</v>
      </c>
      <c r="V25" s="17"/>
    </row>
    <row r="26" spans="1:22" x14ac:dyDescent="0.2">
      <c r="A26" s="1">
        <f t="shared" si="1"/>
        <v>12</v>
      </c>
      <c r="C26" s="2" t="s">
        <v>42</v>
      </c>
      <c r="E26" s="30">
        <f>0</f>
        <v>0</v>
      </c>
      <c r="F26" s="30"/>
      <c r="G26" s="30">
        <f>0</f>
        <v>0</v>
      </c>
      <c r="H26" s="30"/>
      <c r="I26" s="30">
        <f>0</f>
        <v>0</v>
      </c>
      <c r="J26" s="30"/>
      <c r="K26" s="30">
        <f>0</f>
        <v>0</v>
      </c>
      <c r="L26" s="30"/>
      <c r="M26" s="6">
        <v>14.304023908463686</v>
      </c>
      <c r="N26" s="10" t="s">
        <v>55</v>
      </c>
      <c r="O26" s="6">
        <f>G26/($G$27+$G$33)*'Attachment 25 p.1'!$E$17</f>
        <v>0</v>
      </c>
      <c r="P26" s="30"/>
      <c r="Q26" s="6">
        <f>I26/($I$27+$I$33)*'Attachment 25 p.1'!$E$18</f>
        <v>0</v>
      </c>
      <c r="R26" s="30"/>
      <c r="S26" s="6">
        <f>K26/($K$27+$K$33)*'Attachment 25 p.1'!$E$19</f>
        <v>0</v>
      </c>
      <c r="T26" s="30"/>
      <c r="U26" s="6">
        <f t="shared" si="0"/>
        <v>14.304023908463686</v>
      </c>
      <c r="V26" s="17"/>
    </row>
    <row r="27" spans="1:22" x14ac:dyDescent="0.2">
      <c r="A27" s="1">
        <f t="shared" si="1"/>
        <v>13</v>
      </c>
      <c r="C27" s="8" t="s">
        <v>43</v>
      </c>
      <c r="E27" s="31">
        <f>SUM(E15:E26)</f>
        <v>962572.35545941663</v>
      </c>
      <c r="F27" s="30"/>
      <c r="G27" s="31">
        <f>SUM(G15:G26)</f>
        <v>2077815.3720405595</v>
      </c>
      <c r="H27" s="30"/>
      <c r="I27" s="31">
        <f>SUM(I15:I26)</f>
        <v>10095546.795692649</v>
      </c>
      <c r="J27" s="30"/>
      <c r="K27" s="31">
        <f>SUM(K15:K26)</f>
        <v>11461676.483679986</v>
      </c>
      <c r="L27" s="30"/>
      <c r="M27" s="31">
        <f>SUM(M15:M26)</f>
        <v>2349.3688172958259</v>
      </c>
      <c r="N27" s="30"/>
      <c r="O27" s="31">
        <f>SUM(O15:O26)</f>
        <v>10977.572895775864</v>
      </c>
      <c r="P27" s="30"/>
      <c r="Q27" s="31">
        <f>SUM(Q15:Q26)</f>
        <v>442.02141430753244</v>
      </c>
      <c r="R27" s="30"/>
      <c r="S27" s="31">
        <f>SUM(S15:S26)</f>
        <v>118.32874479521597</v>
      </c>
      <c r="T27" s="30"/>
      <c r="U27" s="31">
        <f>SUM(U15:U26)</f>
        <v>13887.291872174435</v>
      </c>
      <c r="V27" s="17"/>
    </row>
    <row r="28" spans="1:22" x14ac:dyDescent="0.2"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4"/>
      <c r="V28" s="17"/>
    </row>
    <row r="29" spans="1:22" x14ac:dyDescent="0.2">
      <c r="C29" s="12" t="s">
        <v>44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17"/>
    </row>
    <row r="30" spans="1:22" x14ac:dyDescent="0.2">
      <c r="A30" s="1">
        <f>A27+1</f>
        <v>14</v>
      </c>
      <c r="C30" s="2" t="s">
        <v>45</v>
      </c>
      <c r="E30" s="6">
        <f>0</f>
        <v>0</v>
      </c>
      <c r="F30" s="6"/>
      <c r="G30" s="6">
        <f>0</f>
        <v>0</v>
      </c>
      <c r="H30" s="6"/>
      <c r="I30" s="6">
        <f>0</f>
        <v>0</v>
      </c>
      <c r="J30" s="6"/>
      <c r="K30" s="6">
        <f>0</f>
        <v>0</v>
      </c>
      <c r="L30" s="6"/>
      <c r="M30" s="6">
        <f>E30/($E$27+$E$33)*('Attachment 25 p.1'!$E$16-$M$26)</f>
        <v>0</v>
      </c>
      <c r="N30" s="6"/>
      <c r="O30" s="6">
        <f>G30/($G$27+$G$33)*'Attachment 25 p.1'!$E$17</f>
        <v>0</v>
      </c>
      <c r="P30" s="6"/>
      <c r="Q30" s="6">
        <f>I30/($I$27+$I$33)*'Attachment 25 p.1'!$E$18</f>
        <v>0</v>
      </c>
      <c r="R30" s="6"/>
      <c r="S30" s="6">
        <f>K30/($K$27+$K$33)*'Attachment 25 p.1'!$E$19</f>
        <v>0</v>
      </c>
      <c r="T30" s="6"/>
      <c r="U30" s="6">
        <f t="shared" ref="U30:U32" si="2">M30+O30+Q30+S30</f>
        <v>0</v>
      </c>
      <c r="V30" s="17"/>
    </row>
    <row r="31" spans="1:22" x14ac:dyDescent="0.2">
      <c r="A31" s="1">
        <f>A30+1</f>
        <v>15</v>
      </c>
      <c r="C31" s="2" t="s">
        <v>46</v>
      </c>
      <c r="E31" s="6">
        <f>0</f>
        <v>0</v>
      </c>
      <c r="F31" s="6"/>
      <c r="G31" s="6">
        <v>188852.1</v>
      </c>
      <c r="H31" s="6"/>
      <c r="I31" s="6">
        <f>0</f>
        <v>0</v>
      </c>
      <c r="J31" s="6"/>
      <c r="K31" s="6">
        <v>90073.425800000012</v>
      </c>
      <c r="L31" s="6"/>
      <c r="M31" s="6">
        <f>E31/($E$27+$E$33)*('Attachment 25 p.1'!$E$16-$M$26)</f>
        <v>0</v>
      </c>
      <c r="N31" s="6"/>
      <c r="O31" s="6">
        <f>G31/($G$27+$G$33)*'Attachment 25 p.1'!$E$17</f>
        <v>997.74875196653659</v>
      </c>
      <c r="P31" s="6"/>
      <c r="Q31" s="6">
        <f>I31/($I$27+$I$33)*'Attachment 25 p.1'!$E$18</f>
        <v>0</v>
      </c>
      <c r="R31" s="6"/>
      <c r="S31" s="6">
        <f>K31/($K$27+$K$33)*'Attachment 25 p.1'!$E$19</f>
        <v>0.92990544877925074</v>
      </c>
      <c r="T31" s="6"/>
      <c r="U31" s="6">
        <f t="shared" si="2"/>
        <v>998.6786574153158</v>
      </c>
      <c r="V31" s="17"/>
    </row>
    <row r="32" spans="1:22" x14ac:dyDescent="0.2">
      <c r="A32" s="1">
        <f>A31+1</f>
        <v>16</v>
      </c>
      <c r="C32" s="2" t="s">
        <v>47</v>
      </c>
      <c r="E32" s="6">
        <f>0</f>
        <v>0</v>
      </c>
      <c r="F32" s="6"/>
      <c r="G32" s="6">
        <f>0</f>
        <v>0</v>
      </c>
      <c r="H32" s="6"/>
      <c r="I32" s="6">
        <f>0</f>
        <v>0</v>
      </c>
      <c r="J32" s="6"/>
      <c r="K32" s="6">
        <v>249200.14546999999</v>
      </c>
      <c r="L32" s="6"/>
      <c r="M32" s="6">
        <f>E32/($E$27+$E$33)*('Attachment 25 p.1'!$E$16-$M$26)</f>
        <v>0</v>
      </c>
      <c r="N32" s="6"/>
      <c r="O32" s="6">
        <f>G32/($G$27+$G$33)*'Attachment 25 p.1'!$E$17</f>
        <v>0</v>
      </c>
      <c r="P32" s="6"/>
      <c r="Q32" s="6">
        <f>I32/($I$27+$I$33)*'Attachment 25 p.1'!$E$18</f>
        <v>0</v>
      </c>
      <c r="R32" s="6"/>
      <c r="S32" s="6">
        <f>K32/($K$27+$K$33)*'Attachment 25 p.1'!$E$19</f>
        <v>2.5727074445206108</v>
      </c>
      <c r="T32" s="6"/>
      <c r="U32" s="6">
        <f t="shared" si="2"/>
        <v>2.5727074445206108</v>
      </c>
      <c r="V32" s="17"/>
    </row>
    <row r="33" spans="1:22" x14ac:dyDescent="0.2">
      <c r="A33" s="1">
        <f>A32+1</f>
        <v>17</v>
      </c>
      <c r="C33" s="8" t="s">
        <v>48</v>
      </c>
      <c r="D33" s="15"/>
      <c r="E33" s="18">
        <f>SUM(E30:E32)</f>
        <v>0</v>
      </c>
      <c r="F33" s="6"/>
      <c r="G33" s="18">
        <f>SUM(G30:G32)</f>
        <v>188852.1</v>
      </c>
      <c r="H33" s="6"/>
      <c r="I33" s="18">
        <f>SUM(I30:I32)</f>
        <v>0</v>
      </c>
      <c r="J33" s="6"/>
      <c r="K33" s="18">
        <f>SUM(K30:K32)</f>
        <v>339273.57127000001</v>
      </c>
      <c r="L33" s="6"/>
      <c r="M33" s="18">
        <f>SUM(M30:M32)</f>
        <v>0</v>
      </c>
      <c r="N33" s="6"/>
      <c r="O33" s="18">
        <f>SUM(O30:O32)</f>
        <v>997.74875196653659</v>
      </c>
      <c r="P33" s="6"/>
      <c r="Q33" s="18">
        <f>SUM(Q30:Q32)</f>
        <v>0</v>
      </c>
      <c r="R33" s="6"/>
      <c r="S33" s="18">
        <f>SUM(S30:S32)</f>
        <v>3.5026128932998617</v>
      </c>
      <c r="T33" s="6"/>
      <c r="U33" s="18">
        <f>SUM(U30:U32)</f>
        <v>1001.2513648598364</v>
      </c>
      <c r="V33" s="17"/>
    </row>
    <row r="34" spans="1:22" x14ac:dyDescent="0.2">
      <c r="D34" s="1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17"/>
    </row>
    <row r="35" spans="1:22" ht="13.5" thickBot="1" x14ac:dyDescent="0.25">
      <c r="A35" s="1">
        <f>A33+1</f>
        <v>18</v>
      </c>
      <c r="C35" s="8" t="s">
        <v>49</v>
      </c>
      <c r="D35" s="15"/>
      <c r="E35" s="35">
        <f>E27+E33</f>
        <v>962572.35545941663</v>
      </c>
      <c r="F35" s="6"/>
      <c r="G35" s="35">
        <f>G27+G33</f>
        <v>2266667.4720405596</v>
      </c>
      <c r="H35" s="6"/>
      <c r="I35" s="35">
        <f>I27+I33</f>
        <v>10095546.795692649</v>
      </c>
      <c r="J35" s="6"/>
      <c r="K35" s="35">
        <f>K27+K33</f>
        <v>11800950.054949986</v>
      </c>
      <c r="L35" s="6"/>
      <c r="M35" s="35">
        <f>M27+M33</f>
        <v>2349.3688172958259</v>
      </c>
      <c r="N35" s="6"/>
      <c r="O35" s="35">
        <f>O27+O33</f>
        <v>11975.321647742401</v>
      </c>
      <c r="P35" s="6"/>
      <c r="Q35" s="35">
        <f>Q27+Q33</f>
        <v>442.02141430753244</v>
      </c>
      <c r="R35" s="6"/>
      <c r="S35" s="35">
        <f>S27+S33</f>
        <v>121.83135768851582</v>
      </c>
      <c r="T35" s="6"/>
      <c r="U35" s="35">
        <f>U27+U33</f>
        <v>14888.543237034271</v>
      </c>
      <c r="V35" s="17"/>
    </row>
    <row r="36" spans="1:22" ht="13.5" thickTop="1" x14ac:dyDescent="0.2">
      <c r="C36" s="4"/>
      <c r="D36" s="1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14"/>
      <c r="V36" s="17"/>
    </row>
    <row r="37" spans="1:22" x14ac:dyDescent="0.2">
      <c r="C37" s="19"/>
      <c r="D37" s="17"/>
      <c r="E37" s="17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7"/>
      <c r="V37" s="17"/>
    </row>
    <row r="38" spans="1:22" x14ac:dyDescent="0.2">
      <c r="A38" s="12" t="s">
        <v>50</v>
      </c>
      <c r="B38" s="20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7"/>
    </row>
    <row r="39" spans="1:22" x14ac:dyDescent="0.2">
      <c r="A39" s="10" t="s">
        <v>51</v>
      </c>
      <c r="B39" s="20"/>
      <c r="C39" s="2" t="s">
        <v>594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7"/>
    </row>
    <row r="40" spans="1:22" x14ac:dyDescent="0.2">
      <c r="A40" s="33" t="s">
        <v>53</v>
      </c>
      <c r="C40" s="2" t="s">
        <v>375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7"/>
    </row>
    <row r="41" spans="1:22" x14ac:dyDescent="0.2">
      <c r="A41" s="33" t="s">
        <v>55</v>
      </c>
      <c r="B41" s="50"/>
      <c r="C41" s="2" t="s">
        <v>595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7"/>
    </row>
    <row r="42" spans="1:22" x14ac:dyDescent="0.2">
      <c r="A42" s="33" t="s">
        <v>40</v>
      </c>
      <c r="B42" s="50"/>
      <c r="C42" s="2" t="s">
        <v>538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7"/>
    </row>
    <row r="43" spans="1:22" x14ac:dyDescent="0.2">
      <c r="A43" s="33" t="s">
        <v>58</v>
      </c>
      <c r="B43" s="50"/>
      <c r="C43" s="2" t="s">
        <v>376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7"/>
    </row>
    <row r="44" spans="1:22" x14ac:dyDescent="0.2">
      <c r="A44" s="5" t="s">
        <v>60</v>
      </c>
      <c r="B44" s="50"/>
      <c r="C44" s="2" t="s">
        <v>596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7"/>
    </row>
    <row r="45" spans="1:22" x14ac:dyDescent="0.2">
      <c r="A45" s="5" t="s">
        <v>62</v>
      </c>
      <c r="C45" s="2" t="s">
        <v>597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7"/>
    </row>
    <row r="46" spans="1:22" x14ac:dyDescent="0.2">
      <c r="A46" s="33"/>
      <c r="B46" s="50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7"/>
    </row>
    <row r="47" spans="1:22" x14ac:dyDescent="0.2">
      <c r="A47" s="5"/>
      <c r="B47" s="50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7"/>
    </row>
    <row r="48" spans="1:22" x14ac:dyDescent="0.2">
      <c r="A48" s="5"/>
      <c r="B48" s="50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7"/>
    </row>
    <row r="49" spans="1:22" x14ac:dyDescent="0.2">
      <c r="A49" s="5"/>
      <c r="B49" s="50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7"/>
    </row>
    <row r="50" spans="1:22" x14ac:dyDescent="0.2">
      <c r="A50" s="5"/>
      <c r="B50" s="50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7"/>
    </row>
    <row r="51" spans="1:22" x14ac:dyDescent="0.2">
      <c r="A51" s="5"/>
      <c r="B51" s="50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7"/>
    </row>
    <row r="52" spans="1:22" x14ac:dyDescent="0.2">
      <c r="A52" s="5"/>
      <c r="B52" s="50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7"/>
    </row>
    <row r="53" spans="1:22" x14ac:dyDescent="0.2">
      <c r="A53" s="5"/>
      <c r="B53" s="50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7"/>
    </row>
    <row r="54" spans="1:22" x14ac:dyDescent="0.2">
      <c r="D54" s="17"/>
      <c r="E54" s="17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7"/>
      <c r="V54" s="17"/>
    </row>
    <row r="55" spans="1:22" x14ac:dyDescent="0.2">
      <c r="D55" s="17"/>
      <c r="E55" s="17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7"/>
      <c r="V55" s="17"/>
    </row>
    <row r="56" spans="1:22" x14ac:dyDescent="0.2">
      <c r="D56" s="17"/>
      <c r="E56" s="1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7"/>
      <c r="V56" s="17"/>
    </row>
    <row r="57" spans="1:22" x14ac:dyDescent="0.2">
      <c r="D57" s="17"/>
      <c r="E57" s="17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7"/>
      <c r="V57" s="17"/>
    </row>
    <row r="58" spans="1:22" x14ac:dyDescent="0.2">
      <c r="D58" s="17"/>
      <c r="E58" s="17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7"/>
      <c r="V58" s="17"/>
    </row>
    <row r="59" spans="1:22" x14ac:dyDescent="0.2">
      <c r="C59" s="19"/>
      <c r="D59" s="17"/>
      <c r="E59" s="17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7"/>
      <c r="V59" s="17"/>
    </row>
    <row r="60" spans="1:22" x14ac:dyDescent="0.2">
      <c r="C60" s="19"/>
      <c r="D60" s="17"/>
      <c r="E60" s="17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7"/>
      <c r="V60" s="17"/>
    </row>
    <row r="61" spans="1:22" x14ac:dyDescent="0.2">
      <c r="C61" s="19"/>
      <c r="D61" s="17"/>
      <c r="E61" s="17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7"/>
      <c r="V61" s="17"/>
    </row>
    <row r="62" spans="1:22" x14ac:dyDescent="0.2">
      <c r="C62" s="19"/>
      <c r="D62" s="17"/>
      <c r="E62" s="17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7"/>
      <c r="V62" s="17"/>
    </row>
    <row r="63" spans="1:22" x14ac:dyDescent="0.2">
      <c r="C63" s="21"/>
      <c r="D63" s="17"/>
      <c r="E63" s="17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7"/>
      <c r="V63" s="17"/>
    </row>
    <row r="64" spans="1:22" x14ac:dyDescent="0.2">
      <c r="C64" s="19"/>
      <c r="D64" s="17"/>
      <c r="E64" s="17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7"/>
      <c r="V64" s="17"/>
    </row>
    <row r="65" spans="3:22" x14ac:dyDescent="0.2">
      <c r="C65" s="19"/>
      <c r="D65" s="17"/>
      <c r="E65" s="17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7"/>
      <c r="V65" s="17"/>
    </row>
    <row r="66" spans="3:22" x14ac:dyDescent="0.2">
      <c r="C66" s="19"/>
      <c r="D66" s="17"/>
      <c r="E66" s="17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7"/>
      <c r="V66" s="17"/>
    </row>
    <row r="67" spans="3:22" x14ac:dyDescent="0.2">
      <c r="C67" s="19"/>
      <c r="D67" s="17"/>
      <c r="E67" s="17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7"/>
      <c r="V67" s="17"/>
    </row>
    <row r="68" spans="3:22" x14ac:dyDescent="0.2">
      <c r="C68" s="19"/>
      <c r="D68" s="17"/>
      <c r="E68" s="17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7"/>
      <c r="V68" s="17"/>
    </row>
    <row r="69" spans="3:22" x14ac:dyDescent="0.2">
      <c r="C69" s="19"/>
      <c r="D69" s="17"/>
      <c r="E69" s="17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7"/>
      <c r="V69" s="17"/>
    </row>
    <row r="70" spans="3:22" x14ac:dyDescent="0.2">
      <c r="C70" s="19"/>
      <c r="D70" s="17"/>
      <c r="E70" s="17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7"/>
      <c r="V70" s="17"/>
    </row>
    <row r="71" spans="3:22" x14ac:dyDescent="0.2">
      <c r="C71" s="19"/>
      <c r="D71" s="17"/>
      <c r="E71" s="1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7"/>
      <c r="V71" s="17"/>
    </row>
    <row r="72" spans="3:22" x14ac:dyDescent="0.2">
      <c r="C72" s="21"/>
      <c r="D72" s="17"/>
      <c r="E72" s="17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7"/>
      <c r="V72" s="17"/>
    </row>
    <row r="73" spans="3:22" x14ac:dyDescent="0.2">
      <c r="C73" s="21"/>
      <c r="D73" s="17"/>
      <c r="E73" s="17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7"/>
      <c r="V73" s="17"/>
    </row>
    <row r="74" spans="3:22" x14ac:dyDescent="0.2">
      <c r="C74" s="19"/>
      <c r="D74" s="17"/>
      <c r="E74" s="17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7"/>
      <c r="V74" s="17"/>
    </row>
    <row r="75" spans="3:22" x14ac:dyDescent="0.2">
      <c r="C75" s="21"/>
      <c r="D75" s="17"/>
      <c r="E75" s="17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7"/>
      <c r="V75" s="17"/>
    </row>
    <row r="76" spans="3:22" x14ac:dyDescent="0.2">
      <c r="C76" s="19"/>
      <c r="D76" s="17"/>
      <c r="E76" s="17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7"/>
      <c r="V76" s="17"/>
    </row>
    <row r="77" spans="3:22" x14ac:dyDescent="0.2">
      <c r="C77" s="19"/>
      <c r="D77" s="17"/>
      <c r="E77" s="17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7"/>
      <c r="V77" s="17"/>
    </row>
    <row r="78" spans="3:22" x14ac:dyDescent="0.2">
      <c r="C78" s="19"/>
      <c r="D78" s="17"/>
      <c r="E78" s="17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7"/>
      <c r="V78" s="17"/>
    </row>
    <row r="79" spans="3:22" x14ac:dyDescent="0.2">
      <c r="C79" s="19"/>
      <c r="D79" s="17"/>
      <c r="E79" s="17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7"/>
      <c r="V79" s="17"/>
    </row>
    <row r="80" spans="3:22" x14ac:dyDescent="0.2">
      <c r="C80" s="19"/>
      <c r="D80" s="17"/>
      <c r="E80" s="17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7"/>
      <c r="V80" s="17"/>
    </row>
    <row r="81" spans="2:22" x14ac:dyDescent="0.2">
      <c r="C81" s="19"/>
      <c r="D81" s="17"/>
      <c r="E81" s="17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7"/>
      <c r="V81" s="17"/>
    </row>
    <row r="82" spans="2:22" x14ac:dyDescent="0.2">
      <c r="C82" s="19"/>
      <c r="D82" s="17"/>
      <c r="E82" s="17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7"/>
      <c r="V82" s="17"/>
    </row>
    <row r="83" spans="2:22" x14ac:dyDescent="0.2">
      <c r="C83" s="19"/>
      <c r="D83" s="17"/>
      <c r="E83" s="17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7"/>
      <c r="V83" s="17"/>
    </row>
    <row r="84" spans="2:22" x14ac:dyDescent="0.2">
      <c r="C84" s="19"/>
      <c r="D84" s="17"/>
      <c r="E84" s="17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7"/>
      <c r="V84" s="17"/>
    </row>
    <row r="85" spans="2:22" x14ac:dyDescent="0.2">
      <c r="C85" s="19"/>
      <c r="D85" s="17"/>
      <c r="E85" s="17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7"/>
      <c r="V85" s="17"/>
    </row>
    <row r="86" spans="2:22" x14ac:dyDescent="0.2">
      <c r="C86" s="19"/>
      <c r="D86" s="17"/>
      <c r="E86" s="17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7"/>
      <c r="V86" s="17"/>
    </row>
    <row r="87" spans="2:22" x14ac:dyDescent="0.2">
      <c r="C87" s="19"/>
      <c r="D87" s="17"/>
      <c r="E87" s="17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7"/>
      <c r="V87" s="17"/>
    </row>
    <row r="88" spans="2:22" x14ac:dyDescent="0.2">
      <c r="C88" s="22"/>
      <c r="D88" s="17"/>
      <c r="E88" s="17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7"/>
      <c r="V88" s="17"/>
    </row>
    <row r="89" spans="2:22" x14ac:dyDescent="0.2">
      <c r="C89" s="22"/>
      <c r="D89" s="17"/>
      <c r="E89" s="17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7"/>
      <c r="V89" s="17"/>
    </row>
    <row r="90" spans="2:22" x14ac:dyDescent="0.2">
      <c r="C90" s="22"/>
      <c r="D90" s="17"/>
      <c r="E90" s="17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7"/>
      <c r="V90" s="17"/>
    </row>
    <row r="91" spans="2:22" x14ac:dyDescent="0.2">
      <c r="C91" s="22"/>
      <c r="D91" s="17"/>
      <c r="E91" s="17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7"/>
      <c r="V91" s="17"/>
    </row>
    <row r="92" spans="2:22" x14ac:dyDescent="0.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2:22" x14ac:dyDescent="0.2">
      <c r="C93" s="23"/>
      <c r="D93" s="23"/>
      <c r="E93" s="23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3"/>
      <c r="V93" s="23"/>
    </row>
    <row r="94" spans="2:22" x14ac:dyDescent="0.2">
      <c r="U94" s="26"/>
      <c r="V94" s="26"/>
    </row>
    <row r="95" spans="2:22" x14ac:dyDescent="0.2">
      <c r="U95" s="17"/>
      <c r="V95" s="17"/>
    </row>
    <row r="96" spans="2:22" x14ac:dyDescent="0.2">
      <c r="B96" s="3"/>
      <c r="U96" s="17"/>
      <c r="V96" s="17"/>
    </row>
    <row r="97" spans="5:22" x14ac:dyDescent="0.2">
      <c r="U97" s="17"/>
      <c r="V97" s="17"/>
    </row>
    <row r="98" spans="5:22" x14ac:dyDescent="0.2">
      <c r="U98" s="17"/>
      <c r="V98" s="17"/>
    </row>
    <row r="99" spans="5:22" x14ac:dyDescent="0.2">
      <c r="U99" s="3"/>
      <c r="V99" s="17"/>
    </row>
    <row r="100" spans="5:22" x14ac:dyDescent="0.2">
      <c r="U100" s="17"/>
      <c r="V100" s="17"/>
    </row>
    <row r="101" spans="5:22" x14ac:dyDescent="0.2">
      <c r="U101" s="17"/>
      <c r="V101" s="17"/>
    </row>
    <row r="102" spans="5:22" x14ac:dyDescent="0.2">
      <c r="U102" s="17"/>
      <c r="V102" s="17"/>
    </row>
    <row r="103" spans="5:22" x14ac:dyDescent="0.2">
      <c r="U103" s="17"/>
      <c r="V103" s="17"/>
    </row>
    <row r="104" spans="5:22" x14ac:dyDescent="0.2">
      <c r="U104" s="17"/>
      <c r="V104" s="17"/>
    </row>
    <row r="105" spans="5:22" x14ac:dyDescent="0.2">
      <c r="U105" s="17"/>
      <c r="V105" s="17"/>
    </row>
    <row r="106" spans="5:22" x14ac:dyDescent="0.2">
      <c r="U106" s="17"/>
      <c r="V106" s="17"/>
    </row>
    <row r="111" spans="5:22" x14ac:dyDescent="0.2"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</sheetData>
  <mergeCells count="1">
    <mergeCell ref="A6:U6"/>
  </mergeCells>
  <printOptions horizontalCentered="1"/>
  <pageMargins left="0.7" right="0.7" top="0.75" bottom="0.75" header="0.3" footer="0.3"/>
  <pageSetup scale="52" firstPageNumber="4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29A4-75A6-4400-A5A8-FD34741E45D6}">
  <sheetPr>
    <pageSetUpPr fitToPage="1"/>
  </sheetPr>
  <dimension ref="A6:Y108"/>
  <sheetViews>
    <sheetView topLeftCell="Q23" zoomScaleNormal="100" zoomScaleSheetLayoutView="100" workbookViewId="0">
      <selection activeCell="Q23" sqref="Q23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7" width="12.85546875" style="2" customWidth="1"/>
    <col min="8" max="8" width="1.85546875" style="2" customWidth="1"/>
    <col min="9" max="11" width="12.85546875" style="2" customWidth="1"/>
    <col min="12" max="12" width="2.85546875" style="2" customWidth="1"/>
    <col min="13" max="15" width="12.85546875" style="2" customWidth="1"/>
    <col min="16" max="16" width="2.42578125" style="2" customWidth="1"/>
    <col min="17" max="17" width="12.85546875" style="2" customWidth="1"/>
    <col min="18" max="18" width="13.140625" style="2" customWidth="1"/>
    <col min="19" max="19" width="12.85546875" style="2" customWidth="1"/>
    <col min="20" max="20" width="3.42578125" style="2" customWidth="1"/>
    <col min="21" max="22" width="12.85546875" style="2" customWidth="1"/>
    <col min="23" max="23" width="14.28515625" style="2" customWidth="1"/>
    <col min="24" max="24" width="3.42578125" style="2" customWidth="1"/>
    <col min="25" max="25" width="14.85546875" style="2" customWidth="1"/>
    <col min="26" max="26" width="3" style="2" customWidth="1"/>
    <col min="27" max="16384" width="9.140625" style="2"/>
  </cols>
  <sheetData>
    <row r="6" spans="1:25" ht="15" customHeight="1" x14ac:dyDescent="0.2">
      <c r="A6" s="120" t="s">
        <v>96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25" x14ac:dyDescent="0.2">
      <c r="C8" s="1"/>
      <c r="D8" s="1"/>
      <c r="E8" s="122" t="s">
        <v>97</v>
      </c>
      <c r="F8" s="122"/>
      <c r="G8" s="122"/>
      <c r="H8" s="1"/>
      <c r="I8" s="122" t="s">
        <v>88</v>
      </c>
      <c r="J8" s="122"/>
      <c r="K8" s="122"/>
      <c r="M8" s="122" t="s">
        <v>89</v>
      </c>
      <c r="N8" s="122"/>
      <c r="O8" s="122"/>
      <c r="P8" s="1"/>
      <c r="Q8" s="122" t="s">
        <v>90</v>
      </c>
      <c r="R8" s="122"/>
      <c r="S8" s="122"/>
      <c r="U8" s="122" t="s">
        <v>91</v>
      </c>
      <c r="V8" s="122"/>
      <c r="W8" s="122"/>
    </row>
    <row r="9" spans="1:25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Y9" s="46" t="s">
        <v>98</v>
      </c>
    </row>
    <row r="10" spans="1:25" x14ac:dyDescent="0.2">
      <c r="C10" s="12"/>
      <c r="D10" s="12"/>
      <c r="E10" s="12"/>
      <c r="F10" s="12"/>
      <c r="G10" s="12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Y10" s="1" t="s">
        <v>99</v>
      </c>
    </row>
    <row r="11" spans="1:25" x14ac:dyDescent="0.2">
      <c r="A11" s="1" t="s">
        <v>12</v>
      </c>
      <c r="C11" s="1"/>
      <c r="L11" s="13"/>
      <c r="P11" s="46"/>
      <c r="T11" s="13"/>
      <c r="Y11" s="46" t="s">
        <v>10</v>
      </c>
    </row>
    <row r="12" spans="1:25" ht="14.25" x14ac:dyDescent="0.2">
      <c r="A12" s="9" t="s">
        <v>18</v>
      </c>
      <c r="C12" s="7" t="s">
        <v>87</v>
      </c>
      <c r="E12" s="9" t="s">
        <v>93</v>
      </c>
      <c r="F12" s="9" t="s">
        <v>94</v>
      </c>
      <c r="G12" s="9" t="s">
        <v>95</v>
      </c>
      <c r="I12" s="9" t="s">
        <v>100</v>
      </c>
      <c r="J12" s="9" t="s">
        <v>101</v>
      </c>
      <c r="K12" s="9" t="s">
        <v>102</v>
      </c>
      <c r="L12" s="1"/>
      <c r="M12" s="9" t="s">
        <v>103</v>
      </c>
      <c r="N12" s="9" t="s">
        <v>104</v>
      </c>
      <c r="O12" s="9" t="s">
        <v>105</v>
      </c>
      <c r="P12" s="1"/>
      <c r="Q12" s="9" t="s">
        <v>106</v>
      </c>
      <c r="R12" s="9" t="s">
        <v>107</v>
      </c>
      <c r="S12" s="9" t="s">
        <v>95</v>
      </c>
      <c r="T12" s="1"/>
      <c r="U12" s="9" t="s">
        <v>93</v>
      </c>
      <c r="V12" s="9" t="s">
        <v>94</v>
      </c>
      <c r="W12" s="9" t="s">
        <v>108</v>
      </c>
      <c r="Y12" s="47" t="s">
        <v>109</v>
      </c>
    </row>
    <row r="13" spans="1:25" x14ac:dyDescent="0.2">
      <c r="E13" s="1" t="s">
        <v>23</v>
      </c>
      <c r="F13" s="1" t="s">
        <v>24</v>
      </c>
      <c r="G13" s="5" t="s">
        <v>25</v>
      </c>
      <c r="H13" s="5"/>
      <c r="I13" s="1" t="s">
        <v>92</v>
      </c>
      <c r="J13" s="1" t="s">
        <v>27</v>
      </c>
      <c r="K13" s="1" t="s">
        <v>28</v>
      </c>
      <c r="L13" s="1"/>
      <c r="M13" s="5" t="s">
        <v>110</v>
      </c>
      <c r="N13" s="1" t="s">
        <v>111</v>
      </c>
      <c r="O13" s="1" t="s">
        <v>112</v>
      </c>
      <c r="P13" s="1"/>
      <c r="Q13" s="1" t="s">
        <v>113</v>
      </c>
      <c r="R13" s="5" t="s">
        <v>114</v>
      </c>
      <c r="S13" s="1" t="s">
        <v>115</v>
      </c>
      <c r="T13" s="1"/>
      <c r="U13" s="1" t="s">
        <v>116</v>
      </c>
      <c r="V13" s="1" t="s">
        <v>117</v>
      </c>
      <c r="W13" s="5" t="s">
        <v>118</v>
      </c>
      <c r="X13" s="1"/>
      <c r="Y13" s="1" t="s">
        <v>119</v>
      </c>
    </row>
    <row r="14" spans="1:25" x14ac:dyDescent="0.2">
      <c r="I14" s="1"/>
      <c r="J14" s="1"/>
      <c r="K14" s="5"/>
      <c r="L14" s="5"/>
      <c r="M14" s="1"/>
      <c r="N14" s="1"/>
      <c r="O14" s="5"/>
      <c r="P14" s="5"/>
      <c r="Q14" s="1"/>
      <c r="R14" s="1"/>
      <c r="S14" s="5"/>
      <c r="T14" s="5"/>
      <c r="U14" s="1"/>
      <c r="V14" s="1"/>
      <c r="W14" s="5"/>
      <c r="Y14" s="5"/>
    </row>
    <row r="15" spans="1:25" x14ac:dyDescent="0.2">
      <c r="C15" s="12" t="s">
        <v>29</v>
      </c>
      <c r="D15" s="14"/>
      <c r="E15" s="14"/>
      <c r="F15" s="14"/>
      <c r="G15" s="14"/>
      <c r="H15" s="14"/>
      <c r="I15" s="38"/>
      <c r="J15" s="38"/>
      <c r="K15" s="6"/>
      <c r="L15" s="6"/>
      <c r="M15" s="38"/>
      <c r="N15" s="38"/>
      <c r="O15" s="6"/>
      <c r="P15" s="6"/>
      <c r="Q15" s="38"/>
      <c r="R15" s="38"/>
      <c r="S15" s="6"/>
      <c r="T15" s="6"/>
      <c r="U15" s="38"/>
      <c r="V15" s="38"/>
      <c r="W15" s="6"/>
      <c r="Y15" s="6"/>
    </row>
    <row r="16" spans="1:25" x14ac:dyDescent="0.2">
      <c r="A16" s="1">
        <v>1</v>
      </c>
      <c r="C16" s="2" t="s">
        <v>30</v>
      </c>
      <c r="D16" s="14"/>
      <c r="E16" s="38">
        <v>5449493.8864698196</v>
      </c>
      <c r="F16" s="38">
        <v>854316.66350121773</v>
      </c>
      <c r="G16" s="38">
        <v>2836335.7967348984</v>
      </c>
      <c r="H16" s="14"/>
      <c r="I16" s="38">
        <f>'Attachment 3 p.1'!$E$13*E16/$E$43</f>
        <v>4141.2837902575475</v>
      </c>
      <c r="J16" s="38">
        <f>'Attachment 3 p.1'!$E$14*F16/$F$43</f>
        <v>1591.3660824577623</v>
      </c>
      <c r="K16" s="38">
        <f>'Attachment 3 p.1'!$E$15*G16/$G$43</f>
        <v>2853.8608503418291</v>
      </c>
      <c r="L16" s="6"/>
      <c r="M16" s="38">
        <f>'Attachment 3 p.1'!$G$13*E16/$E$43</f>
        <v>4844.394180323271</v>
      </c>
      <c r="N16" s="38">
        <f>'Attachment 3 p.1'!$G$14*F16/$F$43</f>
        <v>1725.455509624353</v>
      </c>
      <c r="O16" s="38">
        <f>'Attachment 3 p.1'!$G$15*G16/$G$43</f>
        <v>3374.4886595661319</v>
      </c>
      <c r="P16" s="6"/>
      <c r="Q16" s="38">
        <f>'Attachment 3 p.1'!$I$13*E16/$E$43</f>
        <v>1857.8150166348903</v>
      </c>
      <c r="R16" s="38">
        <f>'Attachment 3 p.1'!$I$14*F16/$F$43</f>
        <v>645.52170786460135</v>
      </c>
      <c r="S16" s="38">
        <f>'Attachment 3 p.1'!$I$15*G16/$G$43</f>
        <v>0</v>
      </c>
      <c r="T16" s="6"/>
      <c r="U16" s="38">
        <f>'Attachment 3 p.1'!$K$13*E16/$E$43</f>
        <v>0</v>
      </c>
      <c r="V16" s="38">
        <f>'Attachment 3 p.1'!$K$14*F16/$F$43</f>
        <v>0</v>
      </c>
      <c r="W16" s="38">
        <f>'Attachment 3 p.1'!$K$15*G16/$G$43</f>
        <v>1309.2145746448052</v>
      </c>
      <c r="Y16" s="6">
        <f>SUM(I16:K16,M16:O16,Q16:S16,U16:W16)</f>
        <v>22343.400371715194</v>
      </c>
    </row>
    <row r="17" spans="1:25" x14ac:dyDescent="0.2">
      <c r="A17" s="1">
        <f>A16+1</f>
        <v>2</v>
      </c>
      <c r="C17" s="2" t="s">
        <v>31</v>
      </c>
      <c r="D17" s="14"/>
      <c r="E17" s="38">
        <v>4361333.6123832418</v>
      </c>
      <c r="F17" s="38">
        <v>464446.56367459072</v>
      </c>
      <c r="G17" s="38">
        <v>1745278.9091024094</v>
      </c>
      <c r="H17" s="14"/>
      <c r="I17" s="38">
        <f>'Attachment 3 p.1'!$E$13*E17/$E$43</f>
        <v>3314.3481888679321</v>
      </c>
      <c r="J17" s="38">
        <f>'Attachment 3 p.1'!$E$14*F17/$F$43</f>
        <v>865.14115915374452</v>
      </c>
      <c r="K17" s="38">
        <f>'Attachment 3 p.1'!$E$15*G17/$G$43</f>
        <v>1756.0625781151812</v>
      </c>
      <c r="L17" s="6"/>
      <c r="M17" s="38">
        <f>'Attachment 3 p.1'!$G$13*E17/$E$43</f>
        <v>3877.0608079284166</v>
      </c>
      <c r="N17" s="38">
        <f>'Attachment 3 p.1'!$G$14*F17/$F$43</f>
        <v>938.03845395470057</v>
      </c>
      <c r="O17" s="38">
        <f>'Attachment 3 p.1'!$G$15*G17/$G$43</f>
        <v>2076.4198277671326</v>
      </c>
      <c r="P17" s="6"/>
      <c r="Q17" s="38">
        <f>'Attachment 3 p.1'!$I$13*E17/$E$43</f>
        <v>1486.8446953867322</v>
      </c>
      <c r="R17" s="38">
        <f>'Attachment 3 p.1'!$I$14*F17/$F$43</f>
        <v>350.93584358563754</v>
      </c>
      <c r="S17" s="38">
        <f>'Attachment 3 p.1'!$I$15*G17/$G$43</f>
        <v>0</v>
      </c>
      <c r="T17" s="6"/>
      <c r="U17" s="38">
        <f>'Attachment 3 p.1'!$K$13*E17/$E$43</f>
        <v>0</v>
      </c>
      <c r="V17" s="38">
        <f>'Attachment 3 p.1'!$K$14*F17/$F$43</f>
        <v>0</v>
      </c>
      <c r="W17" s="38">
        <f>'Attachment 3 p.1'!$K$15*G17/$G$43</f>
        <v>805.59734402654931</v>
      </c>
      <c r="Y17" s="6">
        <f t="shared" ref="Y17:Y27" si="0">SUM(I17:K17,M17:O17,Q17:S17,U17:W17)</f>
        <v>15470.448898786028</v>
      </c>
    </row>
    <row r="18" spans="1:25" x14ac:dyDescent="0.2">
      <c r="A18" s="1">
        <f t="shared" ref="A18:A28" si="1">A17+1</f>
        <v>3</v>
      </c>
      <c r="C18" s="2" t="s">
        <v>32</v>
      </c>
      <c r="D18" s="14"/>
      <c r="E18" s="38">
        <v>1477583.2555199999</v>
      </c>
      <c r="F18" s="38">
        <v>135324.88781339501</v>
      </c>
      <c r="G18" s="38">
        <v>1311595.0693399999</v>
      </c>
      <c r="H18" s="14"/>
      <c r="I18" s="38">
        <f>'Attachment 3 p.1'!$E$13*E18/$E$43</f>
        <v>1122.8733736234904</v>
      </c>
      <c r="J18" s="38">
        <f>'Attachment 3 p.1'!$E$14*F18/$F$43</f>
        <v>252.07448921348546</v>
      </c>
      <c r="K18" s="38">
        <f>'Attachment 3 p.1'!$E$15*G18/$G$43</f>
        <v>1319.6991076302581</v>
      </c>
      <c r="L18" s="6"/>
      <c r="M18" s="38">
        <f>'Attachment 3 p.1'!$G$13*E18/$E$43</f>
        <v>1313.5156902838819</v>
      </c>
      <c r="N18" s="38">
        <f>'Attachment 3 p.1'!$G$14*F18/$F$43</f>
        <v>273.31443157152825</v>
      </c>
      <c r="O18" s="38">
        <f>'Attachment 3 p.1'!$G$15*G18/$G$43</f>
        <v>1560.4508790975012</v>
      </c>
      <c r="P18" s="6"/>
      <c r="Q18" s="38">
        <f>'Attachment 3 p.1'!$I$13*E18/$E$43</f>
        <v>503.73051472704441</v>
      </c>
      <c r="R18" s="38">
        <f>'Attachment 3 p.1'!$I$14*F18/$F$43</f>
        <v>102.25149108046608</v>
      </c>
      <c r="S18" s="38">
        <f>'Attachment 3 p.1'!$I$15*G18/$G$43</f>
        <v>0</v>
      </c>
      <c r="T18" s="6"/>
      <c r="U18" s="38">
        <f>'Attachment 3 p.1'!$K$13*E18/$E$43</f>
        <v>0</v>
      </c>
      <c r="V18" s="38">
        <f>'Attachment 3 p.1'!$K$14*F18/$F$43</f>
        <v>0</v>
      </c>
      <c r="W18" s="38">
        <f>'Attachment 3 p.1'!$K$15*G18/$G$43</f>
        <v>605.41469835445173</v>
      </c>
      <c r="Y18" s="6">
        <f t="shared" si="0"/>
        <v>7053.3246755821074</v>
      </c>
    </row>
    <row r="19" spans="1:25" x14ac:dyDescent="0.2">
      <c r="A19" s="1">
        <f t="shared" si="1"/>
        <v>4</v>
      </c>
      <c r="C19" s="2" t="s">
        <v>33</v>
      </c>
      <c r="D19" s="14"/>
      <c r="E19" s="38">
        <f>0</f>
        <v>0</v>
      </c>
      <c r="F19" s="38">
        <f>0</f>
        <v>0</v>
      </c>
      <c r="G19" s="38">
        <v>3930332.4555336796</v>
      </c>
      <c r="H19" s="14"/>
      <c r="I19" s="38">
        <f>'Attachment 3 p.1'!$E$13*E19/$E$43</f>
        <v>0</v>
      </c>
      <c r="J19" s="38">
        <f>'Attachment 3 p.1'!$E$14*F19/$F$43</f>
        <v>0</v>
      </c>
      <c r="K19" s="38">
        <f>'Attachment 3 p.1'!$E$15*G19/$G$43</f>
        <v>3954.6170578912638</v>
      </c>
      <c r="L19" s="6"/>
      <c r="M19" s="38">
        <f>'Attachment 3 p.1'!$G$13*E19/$E$43</f>
        <v>0</v>
      </c>
      <c r="N19" s="38">
        <f>'Attachment 3 p.1'!$G$14*F19/$F$43</f>
        <v>0</v>
      </c>
      <c r="O19" s="38">
        <f>'Attachment 3 p.1'!$G$15*G19/$G$43</f>
        <v>4676.0550407292767</v>
      </c>
      <c r="P19" s="6"/>
      <c r="Q19" s="38">
        <f>'Attachment 3 p.1'!$I$13*E19/$E$43</f>
        <v>0</v>
      </c>
      <c r="R19" s="38">
        <f>'Attachment 3 p.1'!$I$14*F19/$F$43</f>
        <v>0</v>
      </c>
      <c r="S19" s="38">
        <f>'Attachment 3 p.1'!$I$15*G19/$G$43</f>
        <v>0</v>
      </c>
      <c r="T19" s="6"/>
      <c r="U19" s="38">
        <f>'Attachment 3 p.1'!$K$13*E19/$E$43</f>
        <v>0</v>
      </c>
      <c r="V19" s="38">
        <f>'Attachment 3 p.1'!$K$14*F19/$F$43</f>
        <v>0</v>
      </c>
      <c r="W19" s="38">
        <f>'Attachment 3 p.1'!$K$15*G19/$G$43</f>
        <v>1814.1887642174493</v>
      </c>
      <c r="Y19" s="6">
        <f t="shared" si="0"/>
        <v>10444.86086283799</v>
      </c>
    </row>
    <row r="20" spans="1:25" x14ac:dyDescent="0.2">
      <c r="A20" s="1">
        <f t="shared" si="1"/>
        <v>5</v>
      </c>
      <c r="C20" s="2" t="s">
        <v>34</v>
      </c>
      <c r="D20" s="14"/>
      <c r="E20" s="38">
        <f>0</f>
        <v>0</v>
      </c>
      <c r="F20" s="38">
        <f>0</f>
        <v>0</v>
      </c>
      <c r="G20" s="38">
        <v>79297.723699999988</v>
      </c>
      <c r="H20" s="14"/>
      <c r="I20" s="38">
        <f>'Attachment 3 p.1'!$E$13*E20/$E$43</f>
        <v>0</v>
      </c>
      <c r="J20" s="38">
        <f>'Attachment 3 p.1'!$E$14*F20/$F$43</f>
        <v>0</v>
      </c>
      <c r="K20" s="38">
        <f>'Attachment 3 p.1'!$E$15*G20/$G$43</f>
        <v>79.787685734943054</v>
      </c>
      <c r="L20" s="6"/>
      <c r="M20" s="38">
        <f>'Attachment 3 p.1'!$G$13*E20/$E$43</f>
        <v>0</v>
      </c>
      <c r="N20" s="38">
        <f>'Attachment 3 p.1'!$G$14*F20/$F$43</f>
        <v>0</v>
      </c>
      <c r="O20" s="38">
        <f>'Attachment 3 p.1'!$G$15*G20/$G$43</f>
        <v>94.343296609343255</v>
      </c>
      <c r="P20" s="6"/>
      <c r="Q20" s="38">
        <f>'Attachment 3 p.1'!$I$13*E20/$E$43</f>
        <v>0</v>
      </c>
      <c r="R20" s="38">
        <f>'Attachment 3 p.1'!$I$14*F20/$F$43</f>
        <v>0</v>
      </c>
      <c r="S20" s="38">
        <f>'Attachment 3 p.1'!$I$15*G20/$G$43</f>
        <v>0</v>
      </c>
      <c r="T20" s="6"/>
      <c r="U20" s="38">
        <f>'Attachment 3 p.1'!$K$13*E20/$E$43</f>
        <v>0</v>
      </c>
      <c r="V20" s="38">
        <f>'Attachment 3 p.1'!$K$14*F20/$F$43</f>
        <v>0</v>
      </c>
      <c r="W20" s="38">
        <f>'Attachment 3 p.1'!$K$15*G20/$G$43</f>
        <v>36.6027660489666</v>
      </c>
      <c r="Y20" s="6">
        <f t="shared" si="0"/>
        <v>210.73374839325291</v>
      </c>
    </row>
    <row r="21" spans="1:25" x14ac:dyDescent="0.2">
      <c r="A21" s="1">
        <f t="shared" si="1"/>
        <v>6</v>
      </c>
      <c r="C21" s="2" t="s">
        <v>35</v>
      </c>
      <c r="E21" s="38">
        <f>0</f>
        <v>0</v>
      </c>
      <c r="F21" s="38">
        <f>0</f>
        <v>0</v>
      </c>
      <c r="G21" s="38">
        <f>0</f>
        <v>0</v>
      </c>
      <c r="I21" s="38">
        <f>'Attachment 3 p.1'!$E$13*E21/$E$43</f>
        <v>0</v>
      </c>
      <c r="J21" s="38">
        <f>'Attachment 3 p.1'!$E$14*F21/$F$43</f>
        <v>0</v>
      </c>
      <c r="K21" s="38">
        <f>'Attachment 3 p.1'!$E$15*G21/$G$43</f>
        <v>0</v>
      </c>
      <c r="L21" s="6"/>
      <c r="M21" s="38">
        <f>'Attachment 3 p.1'!$G$13*E21/$E$43</f>
        <v>0</v>
      </c>
      <c r="N21" s="38">
        <f>'Attachment 3 p.1'!$G$14*F21/$F$43</f>
        <v>0</v>
      </c>
      <c r="O21" s="38">
        <f>'Attachment 3 p.1'!$G$15*G21/$G$43</f>
        <v>0</v>
      </c>
      <c r="P21" s="6"/>
      <c r="Q21" s="38">
        <f>'Attachment 3 p.1'!$I$13*E21/$E$43</f>
        <v>0</v>
      </c>
      <c r="R21" s="38">
        <f>'Attachment 3 p.1'!$I$14*F21/$F$43</f>
        <v>0</v>
      </c>
      <c r="S21" s="38">
        <f>'Attachment 3 p.1'!$I$15*G21/$G$43</f>
        <v>0</v>
      </c>
      <c r="T21" s="6"/>
      <c r="U21" s="38">
        <f>'Attachment 3 p.1'!$K$13*E21/$E$43</f>
        <v>0</v>
      </c>
      <c r="V21" s="38">
        <f>'Attachment 3 p.1'!$K$14*F21/$F$43</f>
        <v>0</v>
      </c>
      <c r="W21" s="38">
        <f>'Attachment 3 p.1'!$K$15*G21/$G$43</f>
        <v>0</v>
      </c>
      <c r="Y21" s="6">
        <f t="shared" si="0"/>
        <v>0</v>
      </c>
    </row>
    <row r="22" spans="1:25" x14ac:dyDescent="0.2">
      <c r="A22" s="1">
        <f t="shared" si="1"/>
        <v>7</v>
      </c>
      <c r="C22" s="2" t="s">
        <v>36</v>
      </c>
      <c r="E22" s="38">
        <f>0</f>
        <v>0</v>
      </c>
      <c r="F22" s="38"/>
      <c r="G22" s="38">
        <f>0</f>
        <v>0</v>
      </c>
      <c r="I22" s="38">
        <f>'Attachment 3 p.1'!$E$13*E22/$E$43</f>
        <v>0</v>
      </c>
      <c r="J22" s="38">
        <f>'Attachment 3 p.1'!$E$14*F22/$F$43</f>
        <v>0</v>
      </c>
      <c r="K22" s="38">
        <f>'Attachment 3 p.1'!$E$15*G22/$G$43</f>
        <v>0</v>
      </c>
      <c r="L22" s="6"/>
      <c r="M22" s="38">
        <f>'Attachment 3 p.1'!$G$13*E22/$E$43</f>
        <v>0</v>
      </c>
      <c r="N22" s="38">
        <f>'Attachment 3 p.1'!$G$14*F22/$F$43</f>
        <v>0</v>
      </c>
      <c r="O22" s="38">
        <f>'Attachment 3 p.1'!$G$15*G22/$G$43</f>
        <v>0</v>
      </c>
      <c r="P22" s="6"/>
      <c r="Q22" s="38">
        <f>'Attachment 3 p.1'!$I$13*E22/$E$43</f>
        <v>0</v>
      </c>
      <c r="R22" s="38">
        <f>'Attachment 3 p.1'!$I$14*F22/$F$43</f>
        <v>0</v>
      </c>
      <c r="S22" s="38">
        <f>'Attachment 3 p.1'!$I$15*G22/$G$43</f>
        <v>0</v>
      </c>
      <c r="T22" s="6"/>
      <c r="U22" s="38">
        <f>'Attachment 3 p.1'!$K$13*E22/$E$43</f>
        <v>0</v>
      </c>
      <c r="V22" s="38">
        <f>'Attachment 3 p.1'!$K$14*F22/$F$43</f>
        <v>0</v>
      </c>
      <c r="W22" s="38">
        <f>'Attachment 3 p.1'!$K$15*G22/$G$43</f>
        <v>0</v>
      </c>
      <c r="Y22" s="6">
        <f t="shared" si="0"/>
        <v>0</v>
      </c>
    </row>
    <row r="23" spans="1:25" x14ac:dyDescent="0.2">
      <c r="A23" s="1">
        <f t="shared" si="1"/>
        <v>8</v>
      </c>
      <c r="C23" s="2" t="s">
        <v>37</v>
      </c>
      <c r="E23" s="38">
        <f>0</f>
        <v>0</v>
      </c>
      <c r="F23" s="38"/>
      <c r="G23" s="38">
        <v>1427302.6369889998</v>
      </c>
      <c r="I23" s="38">
        <f>'Attachment 3 p.1'!$E$13*E23/$E$43</f>
        <v>0</v>
      </c>
      <c r="J23" s="38">
        <f>'Attachment 3 p.1'!$E$14*F23/$F$43</f>
        <v>0</v>
      </c>
      <c r="K23" s="38">
        <f>'Attachment 3 p.1'!$E$15*G23/$G$43</f>
        <v>1436.1216051997951</v>
      </c>
      <c r="L23" s="6"/>
      <c r="M23" s="38">
        <f>'Attachment 3 p.1'!$G$13*E23/$E$43</f>
        <v>0</v>
      </c>
      <c r="N23" s="38">
        <f>'Attachment 3 p.1'!$G$14*F23/$F$43</f>
        <v>0</v>
      </c>
      <c r="O23" s="38">
        <f>'Attachment 3 p.1'!$G$15*G23/$G$43</f>
        <v>1698.112250260609</v>
      </c>
      <c r="P23" s="6"/>
      <c r="Q23" s="38">
        <f>'Attachment 3 p.1'!$I$13*E23/$E$43</f>
        <v>0</v>
      </c>
      <c r="R23" s="38">
        <f>'Attachment 3 p.1'!$I$14*F23/$F$43</f>
        <v>0</v>
      </c>
      <c r="S23" s="38">
        <f>'Attachment 3 p.1'!$I$15*G23/$G$43</f>
        <v>0</v>
      </c>
      <c r="T23" s="6"/>
      <c r="U23" s="38">
        <f>'Attachment 3 p.1'!$K$13*E23/$E$43</f>
        <v>0</v>
      </c>
      <c r="V23" s="38">
        <f>'Attachment 3 p.1'!$K$14*F23/$F$43</f>
        <v>0</v>
      </c>
      <c r="W23" s="38">
        <f>'Attachment 3 p.1'!$K$15*G23/$G$43</f>
        <v>658.82376019302399</v>
      </c>
      <c r="Y23" s="6">
        <f t="shared" si="0"/>
        <v>3793.057615653428</v>
      </c>
    </row>
    <row r="24" spans="1:25" x14ac:dyDescent="0.2">
      <c r="A24" s="1">
        <f t="shared" si="1"/>
        <v>9</v>
      </c>
      <c r="C24" s="2" t="s">
        <v>38</v>
      </c>
      <c r="E24" s="38">
        <f>0</f>
        <v>0</v>
      </c>
      <c r="F24" s="38"/>
      <c r="G24" s="38">
        <f>0</f>
        <v>0</v>
      </c>
      <c r="I24" s="38">
        <f>'Attachment 3 p.1'!$E$13*E24/$E$43</f>
        <v>0</v>
      </c>
      <c r="J24" s="38">
        <f>'Attachment 3 p.1'!$E$14*F24/$F$43</f>
        <v>0</v>
      </c>
      <c r="K24" s="38">
        <f>'Attachment 3 p.1'!$E$15*G24/$G$43</f>
        <v>0</v>
      </c>
      <c r="L24" s="6"/>
      <c r="M24" s="38">
        <f>'Attachment 3 p.1'!$G$13*E24/$E$43</f>
        <v>0</v>
      </c>
      <c r="N24" s="38">
        <f>'Attachment 3 p.1'!$G$14*F24/$F$43</f>
        <v>0</v>
      </c>
      <c r="O24" s="38">
        <f>'Attachment 3 p.1'!$G$15*G24/$G$43</f>
        <v>0</v>
      </c>
      <c r="P24" s="6"/>
      <c r="Q24" s="38">
        <f>'Attachment 3 p.1'!$I$13*E24/$E$43</f>
        <v>0</v>
      </c>
      <c r="R24" s="38">
        <f>'Attachment 3 p.1'!$I$14*F24/$F$43</f>
        <v>0</v>
      </c>
      <c r="S24" s="38">
        <f>'Attachment 3 p.1'!$I$15*G24/$G$43</f>
        <v>0</v>
      </c>
      <c r="T24" s="6"/>
      <c r="U24" s="38">
        <f>'Attachment 3 p.1'!$K$13*E24/$E$43</f>
        <v>0</v>
      </c>
      <c r="V24" s="38">
        <f>'Attachment 3 p.1'!$K$14*F24/$F$43</f>
        <v>0</v>
      </c>
      <c r="W24" s="38">
        <f>'Attachment 3 p.1'!$K$15*G24/$G$43</f>
        <v>0</v>
      </c>
      <c r="Y24" s="6">
        <f t="shared" si="0"/>
        <v>0</v>
      </c>
    </row>
    <row r="25" spans="1:25" x14ac:dyDescent="0.2">
      <c r="A25" s="1">
        <f t="shared" si="1"/>
        <v>10</v>
      </c>
      <c r="C25" s="2" t="s">
        <v>39</v>
      </c>
      <c r="E25" s="38">
        <v>338967.39976999996</v>
      </c>
      <c r="F25" s="38">
        <v>5702.756940360001</v>
      </c>
      <c r="G25" s="38">
        <v>129359.87338</v>
      </c>
      <c r="I25" s="38">
        <f>'Attachment 3 p.1'!$E$13*E25/$E$43</f>
        <v>257.59460003773052</v>
      </c>
      <c r="J25" s="38">
        <f>'Attachment 3 p.1'!$E$14*F25/$F$43</f>
        <v>10.622728502329597</v>
      </c>
      <c r="K25" s="38">
        <f>'Attachment 3 p.1'!$E$15*G25/$G$43</f>
        <v>130.15915769541147</v>
      </c>
      <c r="L25" s="6"/>
      <c r="M25" s="38">
        <f>'Attachment 3 p.1'!$G$13*E25/$E$43</f>
        <v>301.32921202868732</v>
      </c>
      <c r="N25" s="38">
        <f>'Attachment 3 p.1'!$G$14*F25/$F$43</f>
        <v>11.517805754211016</v>
      </c>
      <c r="O25" s="38">
        <f>'Attachment 3 p.1'!$G$15*G25/$G$43</f>
        <v>153.90400044530446</v>
      </c>
      <c r="P25" s="6"/>
      <c r="Q25" s="38">
        <f>'Attachment 3 p.1'!$I$13*E25/$E$43</f>
        <v>115.55912137197249</v>
      </c>
      <c r="R25" s="38">
        <f>'Attachment 3 p.1'!$I$14*F25/$F$43</f>
        <v>4.309003390605934</v>
      </c>
      <c r="S25" s="38">
        <f>'Attachment 3 p.1'!$I$15*G25/$G$43</f>
        <v>0</v>
      </c>
      <c r="T25" s="6"/>
      <c r="U25" s="38">
        <f>'Attachment 3 p.1'!$K$13*E25/$E$43</f>
        <v>0</v>
      </c>
      <c r="V25" s="38">
        <f>'Attachment 3 p.1'!$K$14*F25/$F$43</f>
        <v>0</v>
      </c>
      <c r="W25" s="38">
        <f>'Attachment 3 p.1'!$K$15*G25/$G$43</f>
        <v>59.710783116112118</v>
      </c>
      <c r="Y25" s="6">
        <f t="shared" si="0"/>
        <v>1044.706412342365</v>
      </c>
    </row>
    <row r="26" spans="1:25" x14ac:dyDescent="0.2">
      <c r="A26" s="1">
        <f t="shared" si="1"/>
        <v>11</v>
      </c>
      <c r="C26" s="2" t="s">
        <v>41</v>
      </c>
      <c r="E26" s="38">
        <v>52646.49712</v>
      </c>
      <c r="F26" s="38"/>
      <c r="G26" s="38">
        <v>2174.0189</v>
      </c>
      <c r="I26" s="38">
        <f>'Attachment 3 p.1'!$E$13*E26/$E$43</f>
        <v>40.008134641313013</v>
      </c>
      <c r="J26" s="38">
        <f>'Attachment 3 p.1'!$E$14*F26/$F$43</f>
        <v>0</v>
      </c>
      <c r="K26" s="38">
        <f>'Attachment 3 p.1'!$E$15*G26/$G$43</f>
        <v>2.1874516528527619</v>
      </c>
      <c r="L26" s="30"/>
      <c r="M26" s="38">
        <f>'Attachment 3 p.1'!$G$13*E26/$E$43</f>
        <v>46.800746927298405</v>
      </c>
      <c r="N26" s="38">
        <f>'Attachment 3 p.1'!$G$14*F26/$F$43</f>
        <v>0</v>
      </c>
      <c r="O26" s="38">
        <f>'Attachment 3 p.1'!$G$15*G26/$G$43</f>
        <v>2.5865069052041174</v>
      </c>
      <c r="P26" s="6"/>
      <c r="Q26" s="38">
        <f>'Attachment 3 p.1'!$I$13*E26/$E$43</f>
        <v>17.947988374773853</v>
      </c>
      <c r="R26" s="38">
        <f>'Attachment 3 p.1'!$I$14*F26/$F$43</f>
        <v>0</v>
      </c>
      <c r="S26" s="38">
        <f>'Attachment 3 p.1'!$I$15*G26/$G$43</f>
        <v>0</v>
      </c>
      <c r="T26" s="30"/>
      <c r="U26" s="38">
        <f>'Attachment 3 p.1'!$K$13*E26/$E$43</f>
        <v>0</v>
      </c>
      <c r="V26" s="38">
        <f>'Attachment 3 p.1'!$K$14*F26/$F$43</f>
        <v>0</v>
      </c>
      <c r="W26" s="38">
        <f>'Attachment 3 p.1'!$K$15*G26/$G$43</f>
        <v>1.0034979753489661</v>
      </c>
      <c r="Y26" s="6">
        <f t="shared" si="0"/>
        <v>110.53432647679112</v>
      </c>
    </row>
    <row r="27" spans="1:25" x14ac:dyDescent="0.2">
      <c r="A27" s="1">
        <f t="shared" si="1"/>
        <v>12</v>
      </c>
      <c r="C27" s="2" t="s">
        <v>42</v>
      </c>
      <c r="D27" s="17"/>
      <c r="E27" s="38">
        <f>0</f>
        <v>0</v>
      </c>
      <c r="F27" s="38">
        <v>13366.402251791198</v>
      </c>
      <c r="G27" s="38">
        <f>0</f>
        <v>0</v>
      </c>
      <c r="H27" s="17"/>
      <c r="I27" s="38">
        <f>'Attachment 3 p.1'!$E$13*E27/$E$43</f>
        <v>0</v>
      </c>
      <c r="J27" s="38">
        <f>'Attachment 3 p.1'!$E$14*F27/$F$43</f>
        <v>24.898073626252351</v>
      </c>
      <c r="K27" s="38">
        <f>'Attachment 3 p.1'!$E$15*G27/$G$43</f>
        <v>0</v>
      </c>
      <c r="M27" s="38">
        <f>'Attachment 3 p.1'!$G$13*E27/$E$43</f>
        <v>0</v>
      </c>
      <c r="N27" s="38">
        <f>'Attachment 3 p.1'!$G$14*F27/$F$43</f>
        <v>26.995999720630063</v>
      </c>
      <c r="O27" s="38">
        <f>'Attachment 3 p.1'!$G$15*G27/$G$43</f>
        <v>0</v>
      </c>
      <c r="P27" s="6"/>
      <c r="Q27" s="38">
        <f>'Attachment 3 p.1'!$I$13*E27/$E$43</f>
        <v>0</v>
      </c>
      <c r="R27" s="38">
        <f>'Attachment 3 p.1'!$I$14*F27/$F$43</f>
        <v>10.099654119141746</v>
      </c>
      <c r="S27" s="38">
        <f>'Attachment 3 p.1'!$I$15*G27/$G$43</f>
        <v>0</v>
      </c>
      <c r="U27" s="38">
        <f>'Attachment 3 p.1'!$K$13*E27/$E$43</f>
        <v>0</v>
      </c>
      <c r="V27" s="38">
        <f>'Attachment 3 p.1'!$K$14*F27/$F$43</f>
        <v>0</v>
      </c>
      <c r="W27" s="38">
        <f>'Attachment 3 p.1'!$K$15*G27/$G$43</f>
        <v>0</v>
      </c>
      <c r="Y27" s="6">
        <f t="shared" si="0"/>
        <v>61.993727466024161</v>
      </c>
    </row>
    <row r="28" spans="1:25" x14ac:dyDescent="0.2">
      <c r="A28" s="1">
        <f t="shared" si="1"/>
        <v>13</v>
      </c>
      <c r="C28" s="8" t="s">
        <v>43</v>
      </c>
      <c r="D28" s="17"/>
      <c r="E28" s="18">
        <f>SUM(E16:E27)</f>
        <v>11680024.65126306</v>
      </c>
      <c r="F28" s="18">
        <f t="shared" ref="F28:G28" si="2">SUM(F16:F27)</f>
        <v>1473157.2741813546</v>
      </c>
      <c r="G28" s="18">
        <f t="shared" si="2"/>
        <v>11461676.483679986</v>
      </c>
      <c r="H28" s="17"/>
      <c r="I28" s="18">
        <f t="shared" ref="I28:K28" si="3">SUM(I16:I27)</f>
        <v>8876.1080874280124</v>
      </c>
      <c r="J28" s="18">
        <f t="shared" si="3"/>
        <v>2744.1025329535742</v>
      </c>
      <c r="K28" s="18">
        <f t="shared" si="3"/>
        <v>11532.495494261535</v>
      </c>
      <c r="M28" s="18">
        <f t="shared" ref="M28:S28" si="4">SUM(M16:M27)</f>
        <v>10383.100637491556</v>
      </c>
      <c r="N28" s="18">
        <f t="shared" si="4"/>
        <v>2975.3222006254227</v>
      </c>
      <c r="O28" s="18">
        <f t="shared" si="4"/>
        <v>13636.3604613805</v>
      </c>
      <c r="P28" s="6"/>
      <c r="Q28" s="18">
        <f t="shared" si="4"/>
        <v>3981.8973364954136</v>
      </c>
      <c r="R28" s="18">
        <f t="shared" si="4"/>
        <v>1113.1177000404527</v>
      </c>
      <c r="S28" s="18">
        <f t="shared" si="4"/>
        <v>0</v>
      </c>
      <c r="U28" s="18">
        <f t="shared" ref="U28:W28" si="5">SUM(U16:U27)</f>
        <v>0</v>
      </c>
      <c r="V28" s="18">
        <f t="shared" si="5"/>
        <v>0</v>
      </c>
      <c r="W28" s="18">
        <f t="shared" si="5"/>
        <v>5290.5561885767074</v>
      </c>
      <c r="Y28" s="18">
        <f t="shared" ref="Y28" si="6">SUM(Y16:Y27)</f>
        <v>60533.060639253177</v>
      </c>
    </row>
    <row r="29" spans="1:25" x14ac:dyDescent="0.2">
      <c r="D29" s="17"/>
      <c r="E29" s="38"/>
      <c r="F29" s="38"/>
      <c r="G29" s="38"/>
      <c r="H29" s="17"/>
      <c r="I29" s="38"/>
      <c r="J29" s="38"/>
      <c r="K29" s="38"/>
      <c r="L29" s="6"/>
      <c r="M29" s="38"/>
      <c r="N29" s="38"/>
      <c r="O29" s="38"/>
      <c r="P29" s="6"/>
      <c r="Q29" s="38"/>
      <c r="R29" s="38"/>
      <c r="S29" s="38"/>
      <c r="T29" s="6"/>
      <c r="U29" s="38"/>
      <c r="V29" s="38"/>
      <c r="W29" s="38"/>
      <c r="Y29" s="6"/>
    </row>
    <row r="30" spans="1:25" x14ac:dyDescent="0.2">
      <c r="C30" s="12" t="s">
        <v>44</v>
      </c>
      <c r="D30" s="17"/>
      <c r="E30" s="38"/>
      <c r="F30" s="38"/>
      <c r="G30" s="38"/>
      <c r="H30" s="17"/>
      <c r="I30" s="38"/>
      <c r="J30" s="38"/>
      <c r="K30" s="38"/>
      <c r="L30" s="6"/>
      <c r="M30" s="38"/>
      <c r="N30" s="38"/>
      <c r="O30" s="38"/>
      <c r="P30" s="6"/>
      <c r="Q30" s="38"/>
      <c r="R30" s="38"/>
      <c r="S30" s="38"/>
      <c r="T30" s="6"/>
      <c r="U30" s="38"/>
      <c r="V30" s="38"/>
      <c r="W30" s="38"/>
      <c r="Y30" s="6"/>
    </row>
    <row r="31" spans="1:25" x14ac:dyDescent="0.2">
      <c r="A31" s="1">
        <f>A28+1</f>
        <v>14</v>
      </c>
      <c r="C31" s="2" t="s">
        <v>45</v>
      </c>
      <c r="D31" s="17"/>
      <c r="E31" s="38">
        <f>0</f>
        <v>0</v>
      </c>
      <c r="F31" s="38">
        <f>0</f>
        <v>0</v>
      </c>
      <c r="G31" s="38">
        <f>0</f>
        <v>0</v>
      </c>
      <c r="H31" s="17"/>
      <c r="I31" s="38">
        <f>'Attachment 3 p.1'!$E$13*E31/$E$43</f>
        <v>0</v>
      </c>
      <c r="J31" s="38">
        <f>'Attachment 3 p.1'!$E$14*F31/$F$43</f>
        <v>0</v>
      </c>
      <c r="K31" s="38">
        <f>'Attachment 3 p.1'!$E$15*G31/$G$43</f>
        <v>0</v>
      </c>
      <c r="L31" s="6"/>
      <c r="M31" s="38">
        <f>'Attachment 3 p.1'!$G$13*E31/$E$43</f>
        <v>0</v>
      </c>
      <c r="N31" s="38">
        <f>'Attachment 3 p.1'!$G$14*F31/$F$43</f>
        <v>0</v>
      </c>
      <c r="O31" s="38">
        <f>'Attachment 3 p.1'!$G$15*G31/$G$43</f>
        <v>0</v>
      </c>
      <c r="P31" s="6"/>
      <c r="Q31" s="38">
        <f>'Attachment 3 p.1'!$I$13*E31/$E$43</f>
        <v>0</v>
      </c>
      <c r="R31" s="38">
        <f>'Attachment 3 p.1'!$I$14*F31/$F$43</f>
        <v>0</v>
      </c>
      <c r="S31" s="38">
        <f>'Attachment 3 p.1'!$I$15*G31/$G$43</f>
        <v>0</v>
      </c>
      <c r="T31" s="6"/>
      <c r="U31" s="38">
        <f>'Attachment 3 p.1'!$K$13*E31/$E$43</f>
        <v>0</v>
      </c>
      <c r="V31" s="38">
        <f>'Attachment 3 p.1'!$K$14*F31/$F$43</f>
        <v>0</v>
      </c>
      <c r="W31" s="38">
        <f>'Attachment 3 p.1'!$K$15*G31/$G$43</f>
        <v>0</v>
      </c>
      <c r="Y31" s="6">
        <f t="shared" ref="Y31:Y33" si="7">SUM(I31:K31,M31:O31,Q31:S31,U31:W31)</f>
        <v>0</v>
      </c>
    </row>
    <row r="32" spans="1:25" x14ac:dyDescent="0.2">
      <c r="A32" s="1">
        <f>A31+1</f>
        <v>15</v>
      </c>
      <c r="C32" s="2" t="s">
        <v>46</v>
      </c>
      <c r="D32" s="17"/>
      <c r="E32" s="38">
        <v>188852.1</v>
      </c>
      <c r="F32" s="38"/>
      <c r="G32" s="38">
        <v>90073.425799999997</v>
      </c>
      <c r="H32" s="17"/>
      <c r="I32" s="38">
        <f>'Attachment 3 p.1'!$E$13*E32/$E$43</f>
        <v>143.5161056750419</v>
      </c>
      <c r="J32" s="38">
        <f>'Attachment 3 p.1'!$E$14*F32/$F$43</f>
        <v>0</v>
      </c>
      <c r="K32" s="38">
        <f>'Attachment 3 p.1'!$E$15*G32/$G$43</f>
        <v>90.62996837070763</v>
      </c>
      <c r="L32" s="6"/>
      <c r="M32" s="38">
        <f>'Attachment 3 p.1'!$G$13*E32/$E$43</f>
        <v>167.88238196822411</v>
      </c>
      <c r="N32" s="38">
        <f>'Attachment 3 p.1'!$G$14*F32/$F$43</f>
        <v>0</v>
      </c>
      <c r="O32" s="38">
        <f>'Attachment 3 p.1'!$G$15*G32/$G$43</f>
        <v>107.16352917037229</v>
      </c>
      <c r="P32" s="6"/>
      <c r="Q32" s="38">
        <f>'Attachment 3 p.1'!$I$13*E32/$E$43</f>
        <v>64.382541684126195</v>
      </c>
      <c r="R32" s="38">
        <f>'Attachment 3 p.1'!$I$14*F32/$F$43</f>
        <v>0</v>
      </c>
      <c r="S32" s="38">
        <f>'Attachment 3 p.1'!$I$15*G32/$G$43</f>
        <v>0</v>
      </c>
      <c r="T32" s="6"/>
      <c r="U32" s="38">
        <f>'Attachment 3 p.1'!$K$13*E32/$E$43</f>
        <v>0</v>
      </c>
      <c r="V32" s="38">
        <f>'Attachment 3 p.1'!$K$14*F32/$F$43</f>
        <v>0</v>
      </c>
      <c r="W32" s="38">
        <f>'Attachment 3 p.1'!$K$15*G32/$G$43</f>
        <v>41.576685659469355</v>
      </c>
      <c r="Y32" s="6">
        <f t="shared" si="7"/>
        <v>615.15121252794142</v>
      </c>
    </row>
    <row r="33" spans="1:25" x14ac:dyDescent="0.2">
      <c r="A33" s="1">
        <f>A32+1</f>
        <v>16</v>
      </c>
      <c r="C33" s="2" t="s">
        <v>47</v>
      </c>
      <c r="D33" s="17"/>
      <c r="E33" s="38">
        <f>0</f>
        <v>0</v>
      </c>
      <c r="F33" s="38"/>
      <c r="G33" s="38">
        <v>249200.14546999999</v>
      </c>
      <c r="H33" s="17"/>
      <c r="I33" s="38">
        <f>'Attachment 3 p.1'!$E$13*E33/$E$43</f>
        <v>0</v>
      </c>
      <c r="J33" s="38">
        <f>'Attachment 3 p.1'!$E$14*F33/$F$43</f>
        <v>0</v>
      </c>
      <c r="K33" s="38">
        <f>'Attachment 3 p.1'!$E$15*G33/$G$43</f>
        <v>250.73989471733668</v>
      </c>
      <c r="L33" s="6"/>
      <c r="M33" s="38">
        <f>'Attachment 3 p.1'!$G$13*E33/$E$43</f>
        <v>0</v>
      </c>
      <c r="N33" s="38">
        <f>'Attachment 3 p.1'!$G$14*F33/$F$43</f>
        <v>0</v>
      </c>
      <c r="O33" s="38">
        <f>'Attachment 3 p.1'!$G$15*G33/$G$43</f>
        <v>296.48219573253272</v>
      </c>
      <c r="P33" s="6"/>
      <c r="Q33" s="38">
        <f>'Attachment 3 p.1'!$I$13*E33/$E$43</f>
        <v>0</v>
      </c>
      <c r="R33" s="38">
        <f>'Attachment 3 p.1'!$I$14*F33/$F$43</f>
        <v>0</v>
      </c>
      <c r="S33" s="38">
        <f>'Attachment 3 p.1'!$I$15*G33/$G$43</f>
        <v>0</v>
      </c>
      <c r="T33" s="6"/>
      <c r="U33" s="38">
        <f>'Attachment 3 p.1'!$K$13*E33/$E$43</f>
        <v>0</v>
      </c>
      <c r="V33" s="38">
        <f>'Attachment 3 p.1'!$K$14*F33/$F$43</f>
        <v>0</v>
      </c>
      <c r="W33" s="38">
        <f>'Attachment 3 p.1'!$K$15*G33/$G$43</f>
        <v>115.02744591402258</v>
      </c>
      <c r="Y33" s="6">
        <f t="shared" si="7"/>
        <v>662.24953636389193</v>
      </c>
    </row>
    <row r="34" spans="1:25" x14ac:dyDescent="0.2">
      <c r="A34" s="1">
        <f>A33+1</f>
        <v>17</v>
      </c>
      <c r="C34" s="8" t="s">
        <v>48</v>
      </c>
      <c r="D34" s="17"/>
      <c r="E34" s="18">
        <f>SUM(E31:E33)</f>
        <v>188852.1</v>
      </c>
      <c r="F34" s="18">
        <f t="shared" ref="F34:G34" si="8">SUM(F31:F33)</f>
        <v>0</v>
      </c>
      <c r="G34" s="18">
        <f t="shared" si="8"/>
        <v>339273.57126999996</v>
      </c>
      <c r="H34" s="17"/>
      <c r="I34" s="18">
        <f t="shared" ref="I34:K34" si="9">SUM(I31:I33)</f>
        <v>143.5161056750419</v>
      </c>
      <c r="J34" s="18">
        <f t="shared" si="9"/>
        <v>0</v>
      </c>
      <c r="K34" s="18">
        <f t="shared" si="9"/>
        <v>341.36986308804433</v>
      </c>
      <c r="L34" s="6"/>
      <c r="M34" s="18">
        <f t="shared" ref="M34:S34" si="10">SUM(M31:M33)</f>
        <v>167.88238196822411</v>
      </c>
      <c r="N34" s="18">
        <f t="shared" si="10"/>
        <v>0</v>
      </c>
      <c r="O34" s="18">
        <f t="shared" si="10"/>
        <v>403.64572490290499</v>
      </c>
      <c r="P34" s="6"/>
      <c r="Q34" s="18">
        <f t="shared" si="10"/>
        <v>64.382541684126195</v>
      </c>
      <c r="R34" s="18">
        <f t="shared" si="10"/>
        <v>0</v>
      </c>
      <c r="S34" s="18">
        <f t="shared" si="10"/>
        <v>0</v>
      </c>
      <c r="T34" s="6"/>
      <c r="U34" s="18">
        <f t="shared" ref="U34:W34" si="11">SUM(U31:U33)</f>
        <v>0</v>
      </c>
      <c r="V34" s="18">
        <f t="shared" si="11"/>
        <v>0</v>
      </c>
      <c r="W34" s="18">
        <f t="shared" si="11"/>
        <v>156.60413157349194</v>
      </c>
      <c r="Y34" s="18">
        <f t="shared" ref="Y34" si="12">SUM(Y31:Y33)</f>
        <v>1277.4007488918332</v>
      </c>
    </row>
    <row r="35" spans="1:25" x14ac:dyDescent="0.2">
      <c r="D35" s="17"/>
      <c r="E35" s="17"/>
      <c r="F35" s="17"/>
      <c r="G35" s="17"/>
      <c r="H35" s="17"/>
      <c r="I35" s="38"/>
      <c r="J35" s="38"/>
      <c r="K35" s="38"/>
      <c r="L35" s="14"/>
      <c r="M35" s="38"/>
      <c r="N35" s="38"/>
      <c r="O35" s="38"/>
      <c r="P35" s="6"/>
      <c r="Q35" s="38"/>
      <c r="R35" s="38"/>
      <c r="S35" s="38"/>
      <c r="T35" s="14"/>
      <c r="U35" s="38"/>
      <c r="V35" s="38"/>
      <c r="W35" s="38"/>
      <c r="Y35" s="14"/>
    </row>
    <row r="36" spans="1:25" x14ac:dyDescent="0.2">
      <c r="C36" s="12" t="s">
        <v>72</v>
      </c>
      <c r="D36" s="17"/>
      <c r="E36" s="17"/>
      <c r="F36" s="17"/>
      <c r="G36" s="17"/>
      <c r="H36" s="17"/>
      <c r="I36" s="38"/>
      <c r="J36" s="38"/>
      <c r="K36" s="38"/>
      <c r="L36" s="14"/>
      <c r="M36" s="38"/>
      <c r="N36" s="38"/>
      <c r="O36" s="38"/>
      <c r="P36" s="6"/>
      <c r="Q36" s="38"/>
      <c r="R36" s="38"/>
      <c r="S36" s="38"/>
      <c r="T36" s="14"/>
      <c r="U36" s="38"/>
      <c r="V36" s="38"/>
      <c r="W36" s="38"/>
      <c r="Y36" s="14"/>
    </row>
    <row r="37" spans="1:25" x14ac:dyDescent="0.2">
      <c r="A37" s="1">
        <f>A34+1</f>
        <v>18</v>
      </c>
      <c r="C37" s="2" t="s">
        <v>73</v>
      </c>
      <c r="D37" s="17"/>
      <c r="E37" s="17">
        <f>0</f>
        <v>0</v>
      </c>
      <c r="F37" s="17">
        <f>0</f>
        <v>0</v>
      </c>
      <c r="G37" s="17">
        <f>0</f>
        <v>0</v>
      </c>
      <c r="H37" s="17"/>
      <c r="I37" s="17">
        <f>0</f>
        <v>0</v>
      </c>
      <c r="J37" s="17">
        <f>0</f>
        <v>0</v>
      </c>
      <c r="K37" s="3">
        <f>'Attachment 3 p.1'!E18</f>
        <v>16806.37415417259</v>
      </c>
      <c r="L37" s="36" t="s">
        <v>58</v>
      </c>
      <c r="M37" s="17">
        <f>0</f>
        <v>0</v>
      </c>
      <c r="N37" s="17">
        <f>0</f>
        <v>0</v>
      </c>
      <c r="O37" s="3">
        <f>'Attachment 3 p.1'!G18</f>
        <v>17629.695667365497</v>
      </c>
      <c r="P37" s="36" t="s">
        <v>120</v>
      </c>
      <c r="Q37" s="17">
        <f>0</f>
        <v>0</v>
      </c>
      <c r="R37" s="17">
        <f>0</f>
        <v>0</v>
      </c>
      <c r="S37" s="3">
        <f>'Attachment 3 p.1'!I18</f>
        <v>31627.285801116028</v>
      </c>
      <c r="T37" s="36" t="s">
        <v>121</v>
      </c>
      <c r="U37" s="17">
        <f>0</f>
        <v>0</v>
      </c>
      <c r="V37" s="17">
        <f>0</f>
        <v>0</v>
      </c>
      <c r="W37" s="3">
        <v>1264.449391978384</v>
      </c>
      <c r="X37" s="36" t="s">
        <v>122</v>
      </c>
      <c r="Y37" s="6">
        <f t="shared" ref="Y37:Y40" si="13">SUM(I37:K37,M37:O37,Q37:S37,U37:W37)</f>
        <v>67327.805014632497</v>
      </c>
    </row>
    <row r="38" spans="1:25" x14ac:dyDescent="0.2">
      <c r="A38" s="1">
        <f t="shared" ref="A38:A40" si="14">A37+1</f>
        <v>19</v>
      </c>
      <c r="C38" s="2" t="s">
        <v>74</v>
      </c>
      <c r="D38" s="17"/>
      <c r="E38" s="17">
        <f>0</f>
        <v>0</v>
      </c>
      <c r="F38" s="17">
        <f>0</f>
        <v>0</v>
      </c>
      <c r="G38" s="17">
        <f>0</f>
        <v>0</v>
      </c>
      <c r="H38" s="17"/>
      <c r="I38" s="17">
        <f>0</f>
        <v>0</v>
      </c>
      <c r="J38" s="17">
        <f>0</f>
        <v>0</v>
      </c>
      <c r="K38" s="17">
        <f>0</f>
        <v>0</v>
      </c>
      <c r="L38" s="14"/>
      <c r="M38" s="17">
        <f>0</f>
        <v>0</v>
      </c>
      <c r="N38" s="17">
        <f>0</f>
        <v>0</v>
      </c>
      <c r="O38" s="17">
        <f>0</f>
        <v>0</v>
      </c>
      <c r="P38" s="6"/>
      <c r="Q38" s="17">
        <f>0</f>
        <v>0</v>
      </c>
      <c r="R38" s="17">
        <f>0</f>
        <v>0</v>
      </c>
      <c r="S38" s="17">
        <f>0</f>
        <v>0</v>
      </c>
      <c r="T38" s="14"/>
      <c r="U38" s="17">
        <f>0</f>
        <v>0</v>
      </c>
      <c r="V38" s="17">
        <f>0</f>
        <v>0</v>
      </c>
      <c r="W38" s="3">
        <v>820.75313244703364</v>
      </c>
      <c r="X38" s="36" t="s">
        <v>123</v>
      </c>
      <c r="Y38" s="6">
        <f t="shared" si="13"/>
        <v>820.75313244703364</v>
      </c>
    </row>
    <row r="39" spans="1:25" x14ac:dyDescent="0.2">
      <c r="A39" s="1">
        <f t="shared" si="14"/>
        <v>20</v>
      </c>
      <c r="C39" s="2" t="s">
        <v>75</v>
      </c>
      <c r="D39" s="17"/>
      <c r="E39" s="17">
        <f>0</f>
        <v>0</v>
      </c>
      <c r="F39" s="17">
        <f>0</f>
        <v>0</v>
      </c>
      <c r="G39" s="17">
        <f>0</f>
        <v>0</v>
      </c>
      <c r="H39" s="17"/>
      <c r="I39" s="17">
        <f>0</f>
        <v>0</v>
      </c>
      <c r="J39" s="17">
        <f>0</f>
        <v>0</v>
      </c>
      <c r="K39" s="17">
        <f>0</f>
        <v>0</v>
      </c>
      <c r="L39" s="14"/>
      <c r="M39" s="17">
        <f>0</f>
        <v>0</v>
      </c>
      <c r="N39" s="17">
        <f>0</f>
        <v>0</v>
      </c>
      <c r="O39" s="17">
        <f>0</f>
        <v>0</v>
      </c>
      <c r="P39" s="6"/>
      <c r="Q39" s="17">
        <f>0</f>
        <v>0</v>
      </c>
      <c r="R39" s="17">
        <f>0</f>
        <v>0</v>
      </c>
      <c r="S39" s="17">
        <f>0</f>
        <v>0</v>
      </c>
      <c r="T39" s="14"/>
      <c r="U39" s="17">
        <f>0</f>
        <v>0</v>
      </c>
      <c r="V39" s="17">
        <f>0</f>
        <v>0</v>
      </c>
      <c r="W39" s="17">
        <f>0</f>
        <v>0</v>
      </c>
      <c r="Y39" s="6">
        <f t="shared" si="13"/>
        <v>0</v>
      </c>
    </row>
    <row r="40" spans="1:25" x14ac:dyDescent="0.2">
      <c r="A40" s="1">
        <f t="shared" si="14"/>
        <v>21</v>
      </c>
      <c r="C40" s="2" t="s">
        <v>76</v>
      </c>
      <c r="D40" s="17"/>
      <c r="E40" s="17">
        <f>0</f>
        <v>0</v>
      </c>
      <c r="F40" s="17">
        <f>0</f>
        <v>0</v>
      </c>
      <c r="G40" s="17">
        <f>0</f>
        <v>0</v>
      </c>
      <c r="H40" s="17"/>
      <c r="I40" s="17">
        <f>0</f>
        <v>0</v>
      </c>
      <c r="J40" s="17">
        <f>0</f>
        <v>0</v>
      </c>
      <c r="K40" s="17">
        <f>0</f>
        <v>0</v>
      </c>
      <c r="L40" s="14"/>
      <c r="M40" s="17">
        <f>0</f>
        <v>0</v>
      </c>
      <c r="N40" s="17">
        <f>0</f>
        <v>0</v>
      </c>
      <c r="O40" s="17">
        <f>0</f>
        <v>0</v>
      </c>
      <c r="P40" s="6"/>
      <c r="Q40" s="17">
        <f>0</f>
        <v>0</v>
      </c>
      <c r="R40" s="17">
        <f>0</f>
        <v>0</v>
      </c>
      <c r="S40" s="17">
        <f>0</f>
        <v>0</v>
      </c>
      <c r="T40" s="14"/>
      <c r="U40" s="17">
        <f>0</f>
        <v>0</v>
      </c>
      <c r="V40" s="17">
        <f>0</f>
        <v>0</v>
      </c>
      <c r="W40" s="17">
        <f>0</f>
        <v>0</v>
      </c>
      <c r="Y40" s="6">
        <f t="shared" si="13"/>
        <v>0</v>
      </c>
    </row>
    <row r="41" spans="1:25" x14ac:dyDescent="0.2">
      <c r="A41" s="1">
        <f>A40+1</f>
        <v>22</v>
      </c>
      <c r="C41" s="8" t="s">
        <v>77</v>
      </c>
      <c r="D41" s="17"/>
      <c r="E41" s="48">
        <f>SUM(E37:E40)</f>
        <v>0</v>
      </c>
      <c r="F41" s="48">
        <f t="shared" ref="F41:G41" si="15">SUM(F37:F40)</f>
        <v>0</v>
      </c>
      <c r="G41" s="41">
        <f t="shared" si="15"/>
        <v>0</v>
      </c>
      <c r="H41" s="3"/>
      <c r="I41" s="41">
        <f>SUM(I37:I40)</f>
        <v>0</v>
      </c>
      <c r="J41" s="41">
        <f t="shared" ref="J41:K41" si="16">SUM(J37:J40)</f>
        <v>0</v>
      </c>
      <c r="K41" s="41">
        <f t="shared" si="16"/>
        <v>16806.37415417259</v>
      </c>
      <c r="L41" s="6"/>
      <c r="M41" s="41">
        <f>SUM(M37:M40)</f>
        <v>0</v>
      </c>
      <c r="N41" s="41">
        <f t="shared" ref="N41:O41" si="17">SUM(N37:N40)</f>
        <v>0</v>
      </c>
      <c r="O41" s="41">
        <f t="shared" si="17"/>
        <v>17629.695667365497</v>
      </c>
      <c r="P41" s="6"/>
      <c r="Q41" s="41">
        <f>SUM(Q37:Q40)</f>
        <v>0</v>
      </c>
      <c r="R41" s="41">
        <f t="shared" ref="R41:S41" si="18">SUM(R37:R40)</f>
        <v>0</v>
      </c>
      <c r="S41" s="41">
        <f t="shared" si="18"/>
        <v>31627.285801116028</v>
      </c>
      <c r="T41" s="6"/>
      <c r="U41" s="41">
        <f>SUM(U37:U40)</f>
        <v>0</v>
      </c>
      <c r="V41" s="41">
        <f t="shared" ref="V41:W41" si="19">SUM(V37:V40)</f>
        <v>0</v>
      </c>
      <c r="W41" s="41">
        <f t="shared" si="19"/>
        <v>2085.2025244254178</v>
      </c>
      <c r="Y41" s="18">
        <f t="shared" ref="Y41" si="20">SUM(Y37:Y40)</f>
        <v>68148.55814707953</v>
      </c>
    </row>
    <row r="42" spans="1:25" x14ac:dyDescent="0.2">
      <c r="D42" s="17"/>
      <c r="E42" s="17"/>
      <c r="F42" s="17"/>
      <c r="G42" s="17"/>
      <c r="H42" s="17"/>
      <c r="I42" s="38"/>
      <c r="J42" s="38"/>
      <c r="K42" s="38"/>
      <c r="L42" s="14"/>
      <c r="M42" s="38"/>
      <c r="N42" s="38"/>
      <c r="O42" s="38"/>
      <c r="P42" s="6"/>
      <c r="Q42" s="38"/>
      <c r="R42" s="38"/>
      <c r="S42" s="38"/>
      <c r="T42" s="14"/>
      <c r="U42" s="38"/>
      <c r="V42" s="38"/>
      <c r="W42" s="38"/>
      <c r="Y42" s="6"/>
    </row>
    <row r="43" spans="1:25" ht="13.5" thickBot="1" x14ac:dyDescent="0.25">
      <c r="A43" s="1">
        <v>23</v>
      </c>
      <c r="C43" s="8" t="s">
        <v>49</v>
      </c>
      <c r="D43" s="17"/>
      <c r="E43" s="35">
        <f>E28+E34+E41</f>
        <v>11868876.75126306</v>
      </c>
      <c r="F43" s="35">
        <f>F28+F34+F41</f>
        <v>1473157.2741813546</v>
      </c>
      <c r="G43" s="35">
        <f>G28+G34+G41</f>
        <v>11800950.054949986</v>
      </c>
      <c r="H43" s="17"/>
      <c r="I43" s="35">
        <f>I28+I34+I41</f>
        <v>9019.6241931030545</v>
      </c>
      <c r="J43" s="35">
        <f>J28+J34+J41</f>
        <v>2744.1025329535742</v>
      </c>
      <c r="K43" s="35">
        <f>K28+K34+K41</f>
        <v>28680.23951152217</v>
      </c>
      <c r="L43" s="6"/>
      <c r="M43" s="35">
        <f>M28+M34+M41</f>
        <v>10550.98301945978</v>
      </c>
      <c r="N43" s="35">
        <f>N28+N34+N41</f>
        <v>2975.3222006254227</v>
      </c>
      <c r="O43" s="35">
        <f>O28+O34+O41</f>
        <v>31669.701853648901</v>
      </c>
      <c r="P43" s="6"/>
      <c r="Q43" s="35">
        <f>Q28+Q34+Q41</f>
        <v>4046.27987817954</v>
      </c>
      <c r="R43" s="35">
        <f>R28+R34+R41</f>
        <v>1113.1177000404527</v>
      </c>
      <c r="S43" s="35">
        <f>S28+S34+S41</f>
        <v>31627.285801116028</v>
      </c>
      <c r="T43" s="6"/>
      <c r="U43" s="35">
        <f>U28+U34+U41</f>
        <v>0</v>
      </c>
      <c r="V43" s="35">
        <f>V28+V34+V41</f>
        <v>0</v>
      </c>
      <c r="W43" s="35">
        <f>W28+W34+W41</f>
        <v>7532.3628445756167</v>
      </c>
      <c r="Y43" s="35">
        <f t="shared" ref="Y43" si="21">Y41+Y34+Y28</f>
        <v>129959.01953522454</v>
      </c>
    </row>
    <row r="44" spans="1:25" ht="13.5" thickTop="1" x14ac:dyDescent="0.2">
      <c r="C44" s="49"/>
      <c r="D44" s="15"/>
      <c r="E44" s="15"/>
      <c r="F44" s="15"/>
      <c r="G44" s="15"/>
      <c r="H44" s="15"/>
      <c r="I44" s="6"/>
      <c r="J44" s="6"/>
      <c r="K44" s="6"/>
      <c r="L44" s="6"/>
      <c r="M44" s="6"/>
      <c r="N44" s="15"/>
    </row>
    <row r="45" spans="1:25" x14ac:dyDescent="0.2">
      <c r="C45" s="19"/>
      <c r="D45" s="15"/>
      <c r="E45" s="15"/>
      <c r="F45" s="15"/>
      <c r="G45" s="15"/>
      <c r="H45" s="15"/>
      <c r="I45" s="15"/>
      <c r="J45" s="15"/>
      <c r="K45" s="14"/>
      <c r="L45" s="15"/>
      <c r="M45" s="15"/>
      <c r="N45" s="15"/>
    </row>
    <row r="46" spans="1:25" x14ac:dyDescent="0.2">
      <c r="A46" s="12" t="s">
        <v>50</v>
      </c>
      <c r="B46" s="50"/>
      <c r="I46" s="16"/>
      <c r="J46" s="16"/>
      <c r="K46" s="16"/>
      <c r="L46" s="14"/>
      <c r="M46" s="14"/>
      <c r="N46" s="15"/>
    </row>
    <row r="47" spans="1:25" x14ac:dyDescent="0.2">
      <c r="A47" s="10" t="s">
        <v>51</v>
      </c>
      <c r="C47" s="2" t="s">
        <v>124</v>
      </c>
      <c r="I47" s="16"/>
      <c r="J47" s="16"/>
      <c r="K47" s="51" t="s">
        <v>120</v>
      </c>
      <c r="M47" s="52" t="s">
        <v>125</v>
      </c>
      <c r="O47" s="15"/>
    </row>
    <row r="48" spans="1:25" x14ac:dyDescent="0.2">
      <c r="A48" s="10" t="s">
        <v>53</v>
      </c>
      <c r="C48" s="52" t="s">
        <v>126</v>
      </c>
      <c r="I48" s="16"/>
      <c r="J48" s="16"/>
      <c r="K48" s="51" t="s">
        <v>127</v>
      </c>
      <c r="M48" s="52" t="s">
        <v>128</v>
      </c>
      <c r="O48" s="15"/>
    </row>
    <row r="49" spans="1:15" x14ac:dyDescent="0.2">
      <c r="A49" s="10" t="s">
        <v>55</v>
      </c>
      <c r="C49" s="52" t="s">
        <v>129</v>
      </c>
      <c r="I49" s="16"/>
      <c r="J49" s="16"/>
      <c r="K49" s="51" t="s">
        <v>130</v>
      </c>
      <c r="M49" s="52" t="s">
        <v>131</v>
      </c>
      <c r="O49" s="15"/>
    </row>
    <row r="50" spans="1:15" x14ac:dyDescent="0.2">
      <c r="A50" s="10" t="s">
        <v>40</v>
      </c>
      <c r="C50" s="52" t="s">
        <v>132</v>
      </c>
      <c r="I50" s="17"/>
      <c r="J50" s="17"/>
      <c r="K50" s="51" t="s">
        <v>121</v>
      </c>
      <c r="M50" s="52" t="s">
        <v>133</v>
      </c>
      <c r="N50" s="15"/>
      <c r="O50" s="15"/>
    </row>
    <row r="51" spans="1:15" x14ac:dyDescent="0.2">
      <c r="A51" s="10" t="s">
        <v>58</v>
      </c>
      <c r="C51" s="52" t="s">
        <v>134</v>
      </c>
      <c r="I51" s="17"/>
      <c r="J51" s="17"/>
      <c r="K51" s="51" t="s">
        <v>135</v>
      </c>
      <c r="M51" s="52" t="s">
        <v>136</v>
      </c>
      <c r="N51" s="14"/>
      <c r="O51" s="14"/>
    </row>
    <row r="52" spans="1:15" ht="14.25" x14ac:dyDescent="0.2">
      <c r="A52" s="10" t="s">
        <v>60</v>
      </c>
      <c r="C52" s="52" t="s">
        <v>137</v>
      </c>
      <c r="D52" s="53"/>
      <c r="E52" s="53"/>
      <c r="F52" s="53"/>
      <c r="G52" s="53"/>
      <c r="H52" s="53"/>
      <c r="I52" s="17"/>
      <c r="J52" s="17"/>
      <c r="K52" s="51" t="s">
        <v>122</v>
      </c>
      <c r="M52" s="52" t="s">
        <v>138</v>
      </c>
      <c r="N52" s="14"/>
      <c r="O52" s="14"/>
    </row>
    <row r="53" spans="1:15" ht="14.25" x14ac:dyDescent="0.2">
      <c r="A53" s="10" t="s">
        <v>62</v>
      </c>
      <c r="C53" s="52" t="s">
        <v>139</v>
      </c>
      <c r="D53" s="53"/>
      <c r="E53" s="53"/>
      <c r="F53" s="53"/>
      <c r="G53" s="53"/>
      <c r="H53" s="53"/>
      <c r="I53" s="17"/>
      <c r="J53" s="17"/>
      <c r="K53" s="51" t="s">
        <v>123</v>
      </c>
      <c r="M53" s="52" t="s">
        <v>140</v>
      </c>
      <c r="N53" s="14"/>
      <c r="O53" s="14"/>
    </row>
    <row r="54" spans="1:15" x14ac:dyDescent="0.2">
      <c r="A54" s="10" t="s">
        <v>64</v>
      </c>
      <c r="C54" s="52" t="s">
        <v>141</v>
      </c>
      <c r="D54" s="53"/>
      <c r="E54" s="53"/>
      <c r="F54" s="53"/>
      <c r="G54" s="53"/>
      <c r="H54" s="53"/>
      <c r="I54" s="16"/>
      <c r="J54" s="17"/>
      <c r="K54" s="51" t="s">
        <v>142</v>
      </c>
      <c r="M54" s="52" t="s">
        <v>143</v>
      </c>
      <c r="N54" s="15"/>
    </row>
    <row r="55" spans="1:15" x14ac:dyDescent="0.2">
      <c r="D55" s="16"/>
      <c r="E55" s="16"/>
      <c r="F55" s="16"/>
      <c r="G55" s="16"/>
      <c r="H55" s="16"/>
      <c r="I55" s="16"/>
      <c r="J55" s="17"/>
      <c r="K55" s="16"/>
      <c r="L55" s="15"/>
      <c r="M55" s="15"/>
      <c r="N55" s="15"/>
    </row>
    <row r="56" spans="1:15" x14ac:dyDescent="0.2">
      <c r="A56" s="10"/>
      <c r="C56" s="19"/>
      <c r="D56" s="17"/>
      <c r="E56" s="17"/>
      <c r="F56" s="17"/>
      <c r="G56" s="17"/>
      <c r="H56" s="17"/>
      <c r="I56" s="17"/>
      <c r="J56" s="17"/>
      <c r="K56" s="16"/>
      <c r="L56" s="15"/>
      <c r="M56" s="15"/>
      <c r="N56" s="15"/>
    </row>
    <row r="57" spans="1:15" x14ac:dyDescent="0.2">
      <c r="A57" s="10"/>
      <c r="C57" s="19"/>
      <c r="D57" s="17"/>
      <c r="E57" s="17"/>
      <c r="F57" s="17"/>
      <c r="G57" s="17"/>
      <c r="H57" s="17"/>
      <c r="I57" s="17"/>
      <c r="J57" s="17"/>
      <c r="K57" s="16"/>
      <c r="L57" s="15"/>
      <c r="M57" s="15"/>
      <c r="N57" s="15"/>
    </row>
    <row r="58" spans="1:15" x14ac:dyDescent="0.2">
      <c r="A58" s="10"/>
      <c r="C58" s="19"/>
      <c r="D58" s="17"/>
      <c r="E58" s="17"/>
      <c r="F58" s="17"/>
      <c r="G58" s="17"/>
      <c r="H58" s="17"/>
      <c r="I58" s="17"/>
      <c r="J58" s="17"/>
      <c r="K58" s="16"/>
      <c r="L58" s="15"/>
      <c r="M58" s="15"/>
      <c r="N58" s="15"/>
    </row>
    <row r="59" spans="1:15" x14ac:dyDescent="0.2">
      <c r="C59" s="19"/>
      <c r="D59" s="17"/>
      <c r="E59" s="17"/>
      <c r="F59" s="17"/>
      <c r="G59" s="17"/>
      <c r="H59" s="17"/>
      <c r="I59" s="17"/>
      <c r="J59" s="17"/>
      <c r="K59" s="16"/>
      <c r="L59" s="15"/>
      <c r="M59" s="15"/>
      <c r="N59" s="15"/>
    </row>
    <row r="60" spans="1:15" x14ac:dyDescent="0.2">
      <c r="C60" s="21"/>
      <c r="D60" s="17"/>
      <c r="E60" s="17"/>
      <c r="F60" s="17"/>
      <c r="G60" s="17"/>
      <c r="H60" s="17"/>
      <c r="I60" s="17"/>
      <c r="J60" s="17"/>
      <c r="K60" s="16"/>
      <c r="L60" s="17"/>
      <c r="M60" s="17"/>
      <c r="N60" s="17"/>
    </row>
    <row r="61" spans="1:15" x14ac:dyDescent="0.2">
      <c r="C61" s="19"/>
      <c r="D61" s="17"/>
      <c r="E61" s="17"/>
      <c r="F61" s="17"/>
      <c r="G61" s="17"/>
      <c r="H61" s="17"/>
      <c r="I61" s="17"/>
      <c r="J61" s="17"/>
      <c r="K61" s="16"/>
      <c r="L61" s="17"/>
      <c r="M61" s="17"/>
      <c r="N61" s="17"/>
    </row>
    <row r="62" spans="1:15" x14ac:dyDescent="0.2">
      <c r="C62" s="19"/>
      <c r="D62" s="17"/>
      <c r="E62" s="17"/>
      <c r="F62" s="17"/>
      <c r="G62" s="17"/>
      <c r="H62" s="17"/>
      <c r="I62" s="17"/>
      <c r="J62" s="17"/>
      <c r="K62" s="16"/>
      <c r="L62" s="17"/>
      <c r="M62" s="17"/>
      <c r="N62" s="17"/>
    </row>
    <row r="63" spans="1:15" x14ac:dyDescent="0.2">
      <c r="C63" s="19"/>
      <c r="D63" s="17"/>
      <c r="E63" s="17"/>
      <c r="F63" s="17"/>
      <c r="G63" s="17"/>
      <c r="H63" s="17"/>
      <c r="I63" s="17"/>
      <c r="J63" s="17"/>
      <c r="K63" s="16"/>
      <c r="L63" s="17"/>
      <c r="M63" s="17"/>
      <c r="N63" s="17"/>
    </row>
    <row r="64" spans="1:15" x14ac:dyDescent="0.2">
      <c r="C64" s="19"/>
      <c r="D64" s="17"/>
      <c r="E64" s="17"/>
      <c r="F64" s="17"/>
      <c r="G64" s="17"/>
      <c r="H64" s="17"/>
      <c r="I64" s="17"/>
      <c r="J64" s="17"/>
      <c r="K64" s="16"/>
      <c r="L64" s="17"/>
      <c r="M64" s="17"/>
      <c r="N64" s="17"/>
    </row>
    <row r="65" spans="3:14" x14ac:dyDescent="0.2">
      <c r="C65" s="19"/>
      <c r="D65" s="17"/>
      <c r="E65" s="17"/>
      <c r="F65" s="17"/>
      <c r="G65" s="17"/>
      <c r="H65" s="17"/>
      <c r="I65" s="17"/>
      <c r="J65" s="17"/>
      <c r="K65" s="16"/>
      <c r="L65" s="17"/>
      <c r="M65" s="17"/>
      <c r="N65" s="17"/>
    </row>
    <row r="66" spans="3:14" x14ac:dyDescent="0.2">
      <c r="C66" s="19"/>
      <c r="D66" s="17"/>
      <c r="E66" s="17"/>
      <c r="F66" s="17"/>
      <c r="G66" s="17"/>
      <c r="H66" s="17"/>
      <c r="I66" s="17"/>
      <c r="J66" s="17"/>
      <c r="K66" s="16"/>
      <c r="L66" s="17"/>
      <c r="M66" s="17"/>
      <c r="N66" s="17"/>
    </row>
    <row r="67" spans="3:14" x14ac:dyDescent="0.2">
      <c r="C67" s="19"/>
      <c r="D67" s="17"/>
      <c r="E67" s="17"/>
      <c r="F67" s="17"/>
      <c r="G67" s="17"/>
      <c r="H67" s="17"/>
      <c r="I67" s="17"/>
      <c r="J67" s="17"/>
      <c r="K67" s="16"/>
      <c r="L67" s="17"/>
      <c r="M67" s="17"/>
      <c r="N67" s="17"/>
    </row>
    <row r="68" spans="3:14" x14ac:dyDescent="0.2">
      <c r="C68" s="19"/>
      <c r="D68" s="17"/>
      <c r="E68" s="17"/>
      <c r="F68" s="17"/>
      <c r="G68" s="17"/>
      <c r="H68" s="17"/>
      <c r="I68" s="17"/>
      <c r="J68" s="17"/>
      <c r="K68" s="16"/>
      <c r="L68" s="17"/>
      <c r="M68" s="17"/>
      <c r="N68" s="17"/>
    </row>
    <row r="69" spans="3:14" x14ac:dyDescent="0.2">
      <c r="C69" s="21"/>
      <c r="D69" s="17"/>
      <c r="E69" s="17"/>
      <c r="F69" s="17"/>
      <c r="G69" s="17"/>
      <c r="H69" s="17"/>
      <c r="I69" s="17"/>
      <c r="J69" s="17"/>
      <c r="K69" s="16"/>
      <c r="L69" s="17"/>
      <c r="M69" s="17"/>
      <c r="N69" s="17"/>
    </row>
    <row r="70" spans="3:14" x14ac:dyDescent="0.2">
      <c r="C70" s="21"/>
      <c r="D70" s="17"/>
      <c r="E70" s="17"/>
      <c r="F70" s="17"/>
      <c r="G70" s="17"/>
      <c r="H70" s="17"/>
      <c r="I70" s="17"/>
      <c r="J70" s="17"/>
      <c r="K70" s="16"/>
      <c r="L70" s="17"/>
      <c r="M70" s="17"/>
      <c r="N70" s="17"/>
    </row>
    <row r="71" spans="3:14" x14ac:dyDescent="0.2">
      <c r="C71" s="19"/>
      <c r="D71" s="17"/>
      <c r="E71" s="17"/>
      <c r="F71" s="17"/>
      <c r="G71" s="17"/>
      <c r="H71" s="17"/>
      <c r="I71" s="17"/>
      <c r="J71" s="17"/>
      <c r="K71" s="16"/>
      <c r="L71" s="17"/>
      <c r="M71" s="17"/>
      <c r="N71" s="17"/>
    </row>
    <row r="72" spans="3:14" x14ac:dyDescent="0.2">
      <c r="C72" s="21"/>
      <c r="D72" s="17"/>
      <c r="E72" s="17"/>
      <c r="F72" s="17"/>
      <c r="G72" s="17"/>
      <c r="H72" s="17"/>
      <c r="I72" s="17"/>
      <c r="J72" s="17"/>
      <c r="K72" s="16"/>
      <c r="L72" s="17"/>
      <c r="M72" s="17"/>
      <c r="N72" s="17"/>
    </row>
    <row r="73" spans="3:14" x14ac:dyDescent="0.2">
      <c r="C73" s="19"/>
      <c r="D73" s="17"/>
      <c r="E73" s="17"/>
      <c r="F73" s="17"/>
      <c r="G73" s="17"/>
      <c r="H73" s="17"/>
      <c r="I73" s="17"/>
      <c r="J73" s="17"/>
      <c r="K73" s="16"/>
      <c r="L73" s="17"/>
      <c r="M73" s="17"/>
      <c r="N73" s="17"/>
    </row>
    <row r="74" spans="3:14" x14ac:dyDescent="0.2">
      <c r="C74" s="19"/>
      <c r="D74" s="17"/>
      <c r="E74" s="17"/>
      <c r="F74" s="17"/>
      <c r="G74" s="17"/>
      <c r="H74" s="17"/>
      <c r="I74" s="17"/>
      <c r="J74" s="17"/>
      <c r="K74" s="16"/>
      <c r="L74" s="17"/>
      <c r="M74" s="17"/>
      <c r="N74" s="17"/>
    </row>
    <row r="75" spans="3:14" x14ac:dyDescent="0.2">
      <c r="C75" s="19"/>
      <c r="D75" s="17"/>
      <c r="E75" s="17"/>
      <c r="F75" s="17"/>
      <c r="G75" s="17"/>
      <c r="H75" s="17"/>
      <c r="I75" s="17"/>
      <c r="J75" s="17"/>
      <c r="K75" s="16"/>
      <c r="L75" s="17"/>
      <c r="M75" s="17"/>
      <c r="N75" s="17"/>
    </row>
    <row r="76" spans="3:14" x14ac:dyDescent="0.2">
      <c r="C76" s="19"/>
      <c r="D76" s="17"/>
      <c r="E76" s="17"/>
      <c r="F76" s="17"/>
      <c r="G76" s="17"/>
      <c r="H76" s="17"/>
      <c r="I76" s="17"/>
      <c r="J76" s="17"/>
      <c r="K76" s="16"/>
      <c r="L76" s="17"/>
      <c r="M76" s="17"/>
      <c r="N76" s="17"/>
    </row>
    <row r="77" spans="3:14" x14ac:dyDescent="0.2">
      <c r="C77" s="19"/>
      <c r="D77" s="17"/>
      <c r="E77" s="17"/>
      <c r="F77" s="17"/>
      <c r="G77" s="17"/>
      <c r="H77" s="17"/>
      <c r="I77" s="17"/>
      <c r="J77" s="17"/>
      <c r="K77" s="16"/>
      <c r="L77" s="17"/>
      <c r="M77" s="17"/>
      <c r="N77" s="17"/>
    </row>
    <row r="78" spans="3:14" x14ac:dyDescent="0.2">
      <c r="C78" s="19"/>
      <c r="D78" s="17"/>
      <c r="E78" s="17"/>
      <c r="F78" s="17"/>
      <c r="G78" s="17"/>
      <c r="H78" s="17"/>
      <c r="I78" s="17"/>
      <c r="J78" s="17"/>
      <c r="K78" s="16"/>
      <c r="L78" s="17"/>
      <c r="M78" s="17"/>
      <c r="N78" s="17"/>
    </row>
    <row r="79" spans="3:14" x14ac:dyDescent="0.2">
      <c r="C79" s="19"/>
      <c r="D79" s="17"/>
      <c r="E79" s="17"/>
      <c r="F79" s="17"/>
      <c r="G79" s="17"/>
      <c r="H79" s="17"/>
      <c r="I79" s="17"/>
      <c r="J79" s="17"/>
      <c r="K79" s="16"/>
      <c r="L79" s="17"/>
      <c r="M79" s="17"/>
      <c r="N79" s="17"/>
    </row>
    <row r="80" spans="3:14" x14ac:dyDescent="0.2">
      <c r="C80" s="19"/>
      <c r="D80" s="17"/>
      <c r="E80" s="17"/>
      <c r="F80" s="17"/>
      <c r="G80" s="17"/>
      <c r="H80" s="17"/>
      <c r="I80" s="17"/>
      <c r="J80" s="17"/>
      <c r="K80" s="16"/>
      <c r="L80" s="17"/>
      <c r="M80" s="17"/>
      <c r="N80" s="17"/>
    </row>
    <row r="81" spans="2:14" x14ac:dyDescent="0.2">
      <c r="C81" s="19"/>
      <c r="D81" s="17"/>
      <c r="E81" s="17"/>
      <c r="F81" s="17"/>
      <c r="G81" s="17"/>
      <c r="H81" s="17"/>
      <c r="I81" s="17"/>
      <c r="J81" s="17"/>
      <c r="K81" s="16"/>
      <c r="L81" s="17"/>
      <c r="M81" s="17"/>
      <c r="N81" s="17"/>
    </row>
    <row r="82" spans="2:14" x14ac:dyDescent="0.2">
      <c r="C82" s="19"/>
      <c r="D82" s="17"/>
      <c r="E82" s="17"/>
      <c r="F82" s="17"/>
      <c r="G82" s="17"/>
      <c r="H82" s="17"/>
      <c r="I82" s="17"/>
      <c r="J82" s="17"/>
      <c r="K82" s="16"/>
      <c r="L82" s="17"/>
      <c r="M82" s="17"/>
      <c r="N82" s="17"/>
    </row>
    <row r="83" spans="2:14" x14ac:dyDescent="0.2">
      <c r="C83" s="19"/>
      <c r="D83" s="17"/>
      <c r="E83" s="17"/>
      <c r="F83" s="17"/>
      <c r="G83" s="17"/>
      <c r="H83" s="17"/>
      <c r="I83" s="17"/>
      <c r="J83" s="17"/>
      <c r="K83" s="16"/>
      <c r="L83" s="17"/>
      <c r="M83" s="17"/>
      <c r="N83" s="17"/>
    </row>
    <row r="84" spans="2:14" x14ac:dyDescent="0.2">
      <c r="C84" s="19"/>
      <c r="D84" s="17"/>
      <c r="E84" s="17"/>
      <c r="F84" s="17"/>
      <c r="G84" s="17"/>
      <c r="H84" s="17"/>
      <c r="I84" s="17"/>
      <c r="J84" s="17"/>
      <c r="K84" s="16"/>
      <c r="L84" s="17"/>
      <c r="M84" s="17"/>
      <c r="N84" s="17"/>
    </row>
    <row r="85" spans="2:14" x14ac:dyDescent="0.2">
      <c r="C85" s="22"/>
      <c r="D85" s="17"/>
      <c r="E85" s="17"/>
      <c r="F85" s="17"/>
      <c r="G85" s="17"/>
      <c r="H85" s="17"/>
      <c r="I85" s="17"/>
      <c r="J85" s="17"/>
      <c r="K85" s="16"/>
      <c r="L85" s="17"/>
      <c r="M85" s="17"/>
      <c r="N85" s="17"/>
    </row>
    <row r="86" spans="2:14" x14ac:dyDescent="0.2">
      <c r="C86" s="22"/>
      <c r="D86" s="17"/>
      <c r="E86" s="17"/>
      <c r="F86" s="17"/>
      <c r="G86" s="17"/>
      <c r="H86" s="17"/>
      <c r="I86" s="17"/>
      <c r="J86" s="17"/>
      <c r="K86" s="16"/>
      <c r="L86" s="17"/>
      <c r="M86" s="17"/>
      <c r="N86" s="17"/>
    </row>
    <row r="87" spans="2:14" x14ac:dyDescent="0.2">
      <c r="C87" s="22"/>
      <c r="D87" s="17"/>
      <c r="E87" s="17"/>
      <c r="F87" s="17"/>
      <c r="G87" s="17"/>
      <c r="H87" s="17"/>
      <c r="I87" s="17"/>
      <c r="J87" s="17"/>
      <c r="K87" s="16"/>
      <c r="L87" s="17"/>
      <c r="M87" s="17"/>
      <c r="N87" s="17"/>
    </row>
    <row r="88" spans="2:14" x14ac:dyDescent="0.2">
      <c r="C88" s="22"/>
      <c r="D88" s="17"/>
      <c r="E88" s="17"/>
      <c r="F88" s="17"/>
      <c r="G88" s="17"/>
      <c r="H88" s="17"/>
      <c r="I88" s="17"/>
      <c r="J88" s="17"/>
      <c r="K88" s="16"/>
      <c r="L88" s="17"/>
      <c r="M88" s="17"/>
      <c r="N88" s="17"/>
    </row>
    <row r="89" spans="2:14" x14ac:dyDescent="0.2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2:14" x14ac:dyDescent="0.2">
      <c r="C90" s="23"/>
      <c r="D90" s="23"/>
      <c r="E90" s="23"/>
      <c r="F90" s="23"/>
      <c r="G90" s="23"/>
      <c r="H90" s="23"/>
      <c r="I90" s="23"/>
      <c r="J90" s="23"/>
      <c r="K90" s="24"/>
      <c r="L90" s="23"/>
      <c r="M90" s="23"/>
      <c r="N90" s="23"/>
    </row>
    <row r="91" spans="2:14" x14ac:dyDescent="0.2">
      <c r="K91" s="25"/>
      <c r="M91" s="26"/>
      <c r="N91" s="26"/>
    </row>
    <row r="92" spans="2:14" x14ac:dyDescent="0.2">
      <c r="K92" s="16"/>
      <c r="M92" s="17"/>
      <c r="N92" s="17"/>
    </row>
    <row r="93" spans="2:14" x14ac:dyDescent="0.2">
      <c r="B93" s="3"/>
      <c r="K93" s="16"/>
      <c r="M93" s="17"/>
      <c r="N93" s="17"/>
    </row>
    <row r="94" spans="2:14" x14ac:dyDescent="0.2">
      <c r="K94" s="16"/>
      <c r="M94" s="17"/>
      <c r="N94" s="17"/>
    </row>
    <row r="95" spans="2:14" x14ac:dyDescent="0.2">
      <c r="K95" s="16"/>
      <c r="M95" s="17"/>
      <c r="N95" s="17"/>
    </row>
    <row r="96" spans="2:14" x14ac:dyDescent="0.2">
      <c r="K96" s="16"/>
      <c r="M96" s="3"/>
      <c r="N96" s="17"/>
    </row>
    <row r="97" spans="9:14" x14ac:dyDescent="0.2">
      <c r="K97" s="16"/>
      <c r="M97" s="17"/>
      <c r="N97" s="17"/>
    </row>
    <row r="98" spans="9:14" x14ac:dyDescent="0.2">
      <c r="K98" s="16"/>
      <c r="M98" s="17"/>
      <c r="N98" s="17"/>
    </row>
    <row r="99" spans="9:14" x14ac:dyDescent="0.2">
      <c r="K99" s="16"/>
      <c r="M99" s="17"/>
      <c r="N99" s="17"/>
    </row>
    <row r="100" spans="9:14" x14ac:dyDescent="0.2">
      <c r="K100" s="16"/>
      <c r="M100" s="17"/>
      <c r="N100" s="17"/>
    </row>
    <row r="101" spans="9:14" x14ac:dyDescent="0.2">
      <c r="K101" s="16"/>
      <c r="M101" s="17"/>
      <c r="N101" s="17"/>
    </row>
    <row r="102" spans="9:14" x14ac:dyDescent="0.2">
      <c r="K102" s="16"/>
      <c r="M102" s="17"/>
      <c r="N102" s="17"/>
    </row>
    <row r="103" spans="9:14" x14ac:dyDescent="0.2">
      <c r="K103" s="16"/>
      <c r="M103" s="17"/>
      <c r="N103" s="17"/>
    </row>
    <row r="108" spans="9:14" x14ac:dyDescent="0.2">
      <c r="I108" s="27"/>
      <c r="J108" s="3"/>
      <c r="L108" s="3"/>
    </row>
  </sheetData>
  <mergeCells count="6">
    <mergeCell ref="A6:Y6"/>
    <mergeCell ref="E8:G8"/>
    <mergeCell ref="I8:K8"/>
    <mergeCell ref="M8:O8"/>
    <mergeCell ref="Q8:S8"/>
    <mergeCell ref="U8:W8"/>
  </mergeCells>
  <printOptions horizontalCentered="1"/>
  <pageMargins left="0.7" right="0.7" top="0.75" bottom="0.75" header="0.3" footer="0.3"/>
  <pageSetup scale="46" firstPageNumber="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A041-87B1-4168-B92E-EC6E0D599F67}">
  <sheetPr>
    <pageSetUpPr fitToPage="1"/>
  </sheetPr>
  <dimension ref="A5:L102"/>
  <sheetViews>
    <sheetView topLeftCell="A32" zoomScaleNormal="100" zoomScaleSheetLayoutView="100" workbookViewId="0">
      <selection activeCell="O44" sqref="O44"/>
    </sheetView>
  </sheetViews>
  <sheetFormatPr defaultColWidth="9.28515625" defaultRowHeight="12.75" x14ac:dyDescent="0.2"/>
  <cols>
    <col min="1" max="1" width="5.28515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6.5703125" style="2" customWidth="1"/>
    <col min="6" max="6" width="1.7109375" style="2" customWidth="1"/>
    <col min="7" max="7" width="16.28515625" style="2" customWidth="1"/>
    <col min="8" max="8" width="2.5703125" style="2" customWidth="1"/>
    <col min="9" max="9" width="16.7109375" style="2" customWidth="1"/>
    <col min="10" max="10" width="2.42578125" style="2" customWidth="1"/>
    <col min="11" max="11" width="17.5703125" style="2" customWidth="1"/>
    <col min="12" max="12" width="1.7109375" style="2" customWidth="1"/>
    <col min="13" max="16384" width="9.28515625" style="2"/>
  </cols>
  <sheetData>
    <row r="5" spans="1:12" ht="14.65" customHeight="1" x14ac:dyDescent="0.2">
      <c r="C5" s="120"/>
      <c r="D5" s="120"/>
      <c r="E5" s="37"/>
    </row>
    <row r="6" spans="1:12" ht="14.65" customHeight="1" x14ac:dyDescent="0.2">
      <c r="A6" s="120" t="s">
        <v>598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4.6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x14ac:dyDescent="0.2">
      <c r="D8" s="12"/>
      <c r="E8" s="1"/>
      <c r="F8" s="12"/>
      <c r="G8" s="12"/>
      <c r="H8" s="12"/>
      <c r="I8" s="12"/>
      <c r="J8" s="12"/>
      <c r="K8" s="12"/>
      <c r="L8" s="12"/>
    </row>
    <row r="9" spans="1:12" x14ac:dyDescent="0.2">
      <c r="C9" s="37"/>
      <c r="D9" s="37"/>
      <c r="E9" s="1"/>
      <c r="F9" s="37"/>
      <c r="G9" s="1" t="s">
        <v>599</v>
      </c>
      <c r="H9" s="37"/>
      <c r="I9" s="1" t="s">
        <v>599</v>
      </c>
      <c r="J9" s="37"/>
      <c r="K9" s="37"/>
      <c r="L9" s="37"/>
    </row>
    <row r="10" spans="1:12" x14ac:dyDescent="0.2">
      <c r="C10" s="12"/>
      <c r="D10" s="12"/>
      <c r="E10" s="1" t="s">
        <v>556</v>
      </c>
      <c r="F10" s="12"/>
      <c r="G10" s="1" t="s">
        <v>600</v>
      </c>
      <c r="H10" s="12"/>
      <c r="I10" s="1" t="s">
        <v>601</v>
      </c>
      <c r="J10" s="12"/>
      <c r="K10" s="1" t="s">
        <v>98</v>
      </c>
      <c r="L10" s="12"/>
    </row>
    <row r="11" spans="1:12" x14ac:dyDescent="0.2">
      <c r="A11" s="1" t="s">
        <v>12</v>
      </c>
      <c r="C11" s="1"/>
      <c r="E11" s="1" t="s">
        <v>13</v>
      </c>
      <c r="F11" s="1"/>
      <c r="G11" s="1" t="s">
        <v>602</v>
      </c>
      <c r="I11" s="1" t="s">
        <v>603</v>
      </c>
      <c r="J11" s="1"/>
      <c r="K11" s="1" t="s">
        <v>286</v>
      </c>
      <c r="L11" s="1"/>
    </row>
    <row r="12" spans="1:12" ht="14.25" x14ac:dyDescent="0.2">
      <c r="A12" s="9" t="s">
        <v>18</v>
      </c>
      <c r="C12" s="7" t="s">
        <v>19</v>
      </c>
      <c r="D12" s="1"/>
      <c r="E12" s="9" t="s">
        <v>20</v>
      </c>
      <c r="F12" s="1"/>
      <c r="G12" s="9" t="s">
        <v>604</v>
      </c>
      <c r="I12" s="9" t="s">
        <v>604</v>
      </c>
      <c r="J12" s="1"/>
      <c r="K12" s="9" t="s">
        <v>605</v>
      </c>
      <c r="L12" s="1"/>
    </row>
    <row r="13" spans="1:12" x14ac:dyDescent="0.2">
      <c r="E13" s="5" t="s">
        <v>23</v>
      </c>
      <c r="F13" s="1"/>
      <c r="G13" s="1" t="s">
        <v>24</v>
      </c>
      <c r="H13" s="1"/>
      <c r="I13" s="5" t="s">
        <v>25</v>
      </c>
      <c r="J13" s="1"/>
      <c r="K13" s="5" t="s">
        <v>200</v>
      </c>
      <c r="L13" s="1"/>
    </row>
    <row r="14" spans="1:12" x14ac:dyDescent="0.2">
      <c r="E14" s="5"/>
      <c r="F14" s="1"/>
      <c r="G14" s="1"/>
      <c r="H14" s="1"/>
      <c r="I14" s="1"/>
      <c r="J14" s="1"/>
      <c r="K14" s="1"/>
      <c r="L14" s="1"/>
    </row>
    <row r="15" spans="1:12" x14ac:dyDescent="0.2">
      <c r="C15" s="12" t="s">
        <v>29</v>
      </c>
      <c r="E15" s="5"/>
      <c r="F15" s="1"/>
      <c r="G15" s="1"/>
      <c r="H15" s="1"/>
      <c r="I15" s="1"/>
      <c r="J15" s="1"/>
      <c r="K15" s="1"/>
      <c r="L15" s="1"/>
    </row>
    <row r="16" spans="1:12" x14ac:dyDescent="0.2">
      <c r="A16" s="1">
        <v>1</v>
      </c>
      <c r="C16" s="2" t="s">
        <v>30</v>
      </c>
      <c r="D16" s="14"/>
      <c r="E16" s="38">
        <v>9140146.3469999991</v>
      </c>
      <c r="F16" s="14"/>
      <c r="G16" s="38">
        <f>0</f>
        <v>0</v>
      </c>
      <c r="H16" s="14"/>
      <c r="I16" s="6">
        <f t="shared" ref="I16:I27" si="0">E16/$E$43*$I$43</f>
        <v>160.8874545817992</v>
      </c>
      <c r="J16" s="14"/>
      <c r="K16" s="6">
        <f>G16+I16</f>
        <v>160.8874545817992</v>
      </c>
      <c r="L16" s="14"/>
    </row>
    <row r="17" spans="1:12" x14ac:dyDescent="0.2">
      <c r="A17" s="1">
        <f>A16+1</f>
        <v>2</v>
      </c>
      <c r="C17" s="2" t="s">
        <v>31</v>
      </c>
      <c r="D17" s="14"/>
      <c r="E17" s="38">
        <v>6571059.085</v>
      </c>
      <c r="F17" s="14"/>
      <c r="G17" s="38">
        <f>0</f>
        <v>0</v>
      </c>
      <c r="H17" s="14"/>
      <c r="I17" s="6">
        <f t="shared" si="0"/>
        <v>115.66565019380171</v>
      </c>
      <c r="J17" s="14"/>
      <c r="K17" s="6">
        <f t="shared" ref="K17:K27" si="1">G17+I17</f>
        <v>115.66565019380171</v>
      </c>
      <c r="L17" s="14"/>
    </row>
    <row r="18" spans="1:12" x14ac:dyDescent="0.2">
      <c r="A18" s="1">
        <f t="shared" ref="A18:A27" si="2">A17+1</f>
        <v>3</v>
      </c>
      <c r="C18" s="2" t="s">
        <v>32</v>
      </c>
      <c r="D18" s="14"/>
      <c r="E18" s="38">
        <v>2924503.213</v>
      </c>
      <c r="F18" s="14"/>
      <c r="G18" s="38">
        <f>0</f>
        <v>0</v>
      </c>
      <c r="H18" s="14"/>
      <c r="I18" s="6">
        <f t="shared" si="0"/>
        <v>51.477937003743619</v>
      </c>
      <c r="J18" s="14"/>
      <c r="K18" s="6">
        <f t="shared" si="1"/>
        <v>51.477937003743619</v>
      </c>
      <c r="L18" s="14"/>
    </row>
    <row r="19" spans="1:12" x14ac:dyDescent="0.2">
      <c r="A19" s="1">
        <f t="shared" si="2"/>
        <v>4</v>
      </c>
      <c r="C19" s="2" t="s">
        <v>33</v>
      </c>
      <c r="D19" s="14"/>
      <c r="E19" s="38">
        <v>3930332.4559999998</v>
      </c>
      <c r="F19" s="14"/>
      <c r="G19" s="38">
        <f>0</f>
        <v>0</v>
      </c>
      <c r="H19" s="14"/>
      <c r="I19" s="6">
        <f t="shared" si="0"/>
        <v>69.182829300498</v>
      </c>
      <c r="J19" s="14"/>
      <c r="K19" s="6">
        <f t="shared" si="1"/>
        <v>69.182829300498</v>
      </c>
      <c r="L19" s="14"/>
    </row>
    <row r="20" spans="1:12" x14ac:dyDescent="0.2">
      <c r="A20" s="1">
        <f t="shared" si="2"/>
        <v>5</v>
      </c>
      <c r="C20" s="2" t="s">
        <v>34</v>
      </c>
      <c r="E20" s="38">
        <v>79297.724000000002</v>
      </c>
      <c r="F20" s="14"/>
      <c r="G20" s="38">
        <f>0</f>
        <v>0</v>
      </c>
      <c r="H20" s="14"/>
      <c r="I20" s="6">
        <f t="shared" si="0"/>
        <v>1.3958210825232042</v>
      </c>
      <c r="J20" s="14"/>
      <c r="K20" s="6">
        <f t="shared" si="1"/>
        <v>1.3958210825232042</v>
      </c>
      <c r="L20" s="14"/>
    </row>
    <row r="21" spans="1:12" x14ac:dyDescent="0.2">
      <c r="A21" s="1">
        <f t="shared" si="2"/>
        <v>6</v>
      </c>
      <c r="C21" s="2" t="s">
        <v>35</v>
      </c>
      <c r="E21" s="38">
        <v>0</v>
      </c>
      <c r="G21" s="38">
        <f>0</f>
        <v>0</v>
      </c>
      <c r="I21" s="6">
        <f t="shared" si="0"/>
        <v>0</v>
      </c>
      <c r="K21" s="6">
        <f t="shared" si="1"/>
        <v>0</v>
      </c>
    </row>
    <row r="22" spans="1:12" x14ac:dyDescent="0.2">
      <c r="A22" s="1">
        <f t="shared" si="2"/>
        <v>7</v>
      </c>
      <c r="C22" s="2" t="s">
        <v>36</v>
      </c>
      <c r="E22" s="38">
        <v>0</v>
      </c>
      <c r="G22" s="38">
        <f>0</f>
        <v>0</v>
      </c>
      <c r="I22" s="6">
        <f t="shared" si="0"/>
        <v>0</v>
      </c>
      <c r="K22" s="6">
        <f t="shared" si="1"/>
        <v>0</v>
      </c>
    </row>
    <row r="23" spans="1:12" x14ac:dyDescent="0.2">
      <c r="A23" s="1">
        <f t="shared" si="2"/>
        <v>8</v>
      </c>
      <c r="C23" s="2" t="s">
        <v>37</v>
      </c>
      <c r="E23" s="38">
        <v>1427302.6370000001</v>
      </c>
      <c r="G23" s="38">
        <f>0</f>
        <v>0</v>
      </c>
      <c r="I23" s="6">
        <f t="shared" si="0"/>
        <v>25.123786804594342</v>
      </c>
      <c r="K23" s="6">
        <f t="shared" si="1"/>
        <v>25.123786804594342</v>
      </c>
    </row>
    <row r="24" spans="1:12" x14ac:dyDescent="0.2">
      <c r="A24" s="1">
        <f t="shared" si="2"/>
        <v>9</v>
      </c>
      <c r="C24" s="2" t="s">
        <v>38</v>
      </c>
      <c r="E24" s="38">
        <v>0</v>
      </c>
      <c r="G24" s="38">
        <f>0</f>
        <v>0</v>
      </c>
      <c r="I24" s="6">
        <f t="shared" si="0"/>
        <v>0</v>
      </c>
      <c r="K24" s="6">
        <f t="shared" si="1"/>
        <v>0</v>
      </c>
    </row>
    <row r="25" spans="1:12" x14ac:dyDescent="0.2">
      <c r="A25" s="1">
        <f t="shared" si="2"/>
        <v>10</v>
      </c>
      <c r="C25" s="2" t="s">
        <v>39</v>
      </c>
      <c r="E25" s="40">
        <v>474030.03</v>
      </c>
      <c r="G25" s="38">
        <f>0</f>
        <v>0</v>
      </c>
      <c r="I25" s="6">
        <f t="shared" si="0"/>
        <v>8.3440113567837955</v>
      </c>
      <c r="K25" s="6">
        <f t="shared" si="1"/>
        <v>8.3440113567837955</v>
      </c>
    </row>
    <row r="26" spans="1:12" x14ac:dyDescent="0.2">
      <c r="A26" s="1">
        <f t="shared" si="2"/>
        <v>11</v>
      </c>
      <c r="C26" s="2" t="s">
        <v>41</v>
      </c>
      <c r="E26" s="3">
        <v>54820.516000000003</v>
      </c>
      <c r="G26" s="38">
        <f>0</f>
        <v>0</v>
      </c>
      <c r="I26" s="6">
        <f t="shared" si="0"/>
        <v>0.96496630833440611</v>
      </c>
      <c r="K26" s="6">
        <f t="shared" si="1"/>
        <v>0.96496630833440611</v>
      </c>
    </row>
    <row r="27" spans="1:12" x14ac:dyDescent="0.2">
      <c r="A27" s="1">
        <f t="shared" si="2"/>
        <v>12</v>
      </c>
      <c r="C27" s="2" t="s">
        <v>42</v>
      </c>
      <c r="E27" s="3">
        <v>13366.402</v>
      </c>
      <c r="G27" s="38">
        <f>0</f>
        <v>0</v>
      </c>
      <c r="I27" s="6">
        <f t="shared" si="0"/>
        <v>0.23527920812809608</v>
      </c>
      <c r="K27" s="6">
        <f t="shared" si="1"/>
        <v>0.23527920812809608</v>
      </c>
    </row>
    <row r="28" spans="1:12" x14ac:dyDescent="0.2">
      <c r="A28" s="1">
        <f>A27+1</f>
        <v>13</v>
      </c>
      <c r="C28" s="8" t="s">
        <v>43</v>
      </c>
      <c r="E28" s="41">
        <f>SUM(E16:E27)</f>
        <v>24614858.409999996</v>
      </c>
      <c r="G28" s="41">
        <f>SUM(G16:G27)</f>
        <v>0</v>
      </c>
      <c r="I28" s="41">
        <f>SUM(I16:I27)</f>
        <v>433.27773584020622</v>
      </c>
      <c r="K28" s="41">
        <f>SUM(K16:K27)</f>
        <v>433.27773584020622</v>
      </c>
    </row>
    <row r="29" spans="1:12" x14ac:dyDescent="0.2">
      <c r="E29" s="3"/>
    </row>
    <row r="30" spans="1:12" x14ac:dyDescent="0.2">
      <c r="C30" s="116" t="s">
        <v>567</v>
      </c>
      <c r="E30" s="3"/>
    </row>
    <row r="31" spans="1:12" x14ac:dyDescent="0.2">
      <c r="A31" s="1">
        <f>A28+1</f>
        <v>14</v>
      </c>
      <c r="C31" s="44" t="s">
        <v>45</v>
      </c>
      <c r="E31" s="3">
        <f>0</f>
        <v>0</v>
      </c>
      <c r="G31" s="3">
        <f>0</f>
        <v>0</v>
      </c>
      <c r="I31" s="3">
        <f>0</f>
        <v>0</v>
      </c>
      <c r="K31" s="3">
        <f>0</f>
        <v>0</v>
      </c>
    </row>
    <row r="32" spans="1:12" x14ac:dyDescent="0.2">
      <c r="A32" s="1">
        <f>A31+1</f>
        <v>15</v>
      </c>
      <c r="C32" s="44" t="s">
        <v>46</v>
      </c>
      <c r="E32" s="3">
        <v>278925.52600000001</v>
      </c>
      <c r="G32" s="38">
        <f>0</f>
        <v>0</v>
      </c>
      <c r="I32" s="6">
        <f>E32/$E$43*$I$43</f>
        <v>4.9097264083477876</v>
      </c>
      <c r="K32" s="6">
        <f>G32+I32</f>
        <v>4.9097264083477876</v>
      </c>
    </row>
    <row r="33" spans="1:12" x14ac:dyDescent="0.2">
      <c r="A33" s="1">
        <f>A32+1</f>
        <v>16</v>
      </c>
      <c r="C33" s="44" t="s">
        <v>47</v>
      </c>
      <c r="E33" s="3">
        <v>249200.14499999999</v>
      </c>
      <c r="G33" s="38">
        <f>0</f>
        <v>0</v>
      </c>
      <c r="I33" s="6">
        <f>E33/$E$43*$I$43</f>
        <v>4.3864918009354144</v>
      </c>
      <c r="K33" s="6">
        <f>G33+I33</f>
        <v>4.3864918009354144</v>
      </c>
    </row>
    <row r="34" spans="1:12" x14ac:dyDescent="0.2">
      <c r="A34" s="1">
        <f>A33+1</f>
        <v>17</v>
      </c>
      <c r="C34" s="89" t="s">
        <v>48</v>
      </c>
      <c r="E34" s="41">
        <f>SUM(E31:E33)</f>
        <v>528125.67099999997</v>
      </c>
      <c r="G34" s="41">
        <f>SUM(G31:G33)</f>
        <v>0</v>
      </c>
      <c r="I34" s="41">
        <f>SUM(I31:I33)</f>
        <v>9.296218209283202</v>
      </c>
      <c r="K34" s="41">
        <f>SUM(K31:K33)</f>
        <v>9.296218209283202</v>
      </c>
    </row>
    <row r="35" spans="1:12" x14ac:dyDescent="0.2">
      <c r="E35" s="3"/>
    </row>
    <row r="36" spans="1:12" x14ac:dyDescent="0.2">
      <c r="C36" s="12" t="s">
        <v>72</v>
      </c>
      <c r="E36" s="3"/>
    </row>
    <row r="37" spans="1:12" x14ac:dyDescent="0.2">
      <c r="A37" s="1">
        <f>A34+1</f>
        <v>18</v>
      </c>
      <c r="C37" s="2" t="s">
        <v>73</v>
      </c>
      <c r="E37" s="3">
        <v>17149322.818798259</v>
      </c>
      <c r="G37" s="30">
        <f>E37/$E$41*$G$43</f>
        <v>10385.257650381145</v>
      </c>
      <c r="I37" s="6">
        <f>E37/$E$43*$I$43</f>
        <v>301.86725588082294</v>
      </c>
      <c r="K37" s="6">
        <f t="shared" ref="K37:K40" si="3">G37+I37</f>
        <v>10687.124906261968</v>
      </c>
    </row>
    <row r="38" spans="1:12" x14ac:dyDescent="0.2">
      <c r="A38" s="1">
        <f t="shared" ref="A38:A40" si="4">A37+1</f>
        <v>19</v>
      </c>
      <c r="C38" s="2" t="s">
        <v>74</v>
      </c>
      <c r="E38" s="3">
        <v>278638.14346345252</v>
      </c>
      <c r="G38" s="30">
        <f t="shared" ref="G38:G39" si="5">E38/$E$41*$G$43</f>
        <v>168.73721147285497</v>
      </c>
      <c r="I38" s="6">
        <f>E38/$E$43*$I$43</f>
        <v>4.9046678192354198</v>
      </c>
      <c r="K38" s="6">
        <f t="shared" si="3"/>
        <v>173.64187929209038</v>
      </c>
    </row>
    <row r="39" spans="1:12" x14ac:dyDescent="0.2">
      <c r="A39" s="1">
        <f t="shared" si="4"/>
        <v>20</v>
      </c>
      <c r="C39" s="2" t="s">
        <v>75</v>
      </c>
      <c r="E39" s="3">
        <v>122597.54776526781</v>
      </c>
      <c r="G39" s="30">
        <f t="shared" si="5"/>
        <v>74.242413785084693</v>
      </c>
      <c r="I39" s="6">
        <f>E39/$E$43*$I$43</f>
        <v>2.1579968907607783</v>
      </c>
      <c r="K39" s="6">
        <f t="shared" si="3"/>
        <v>76.400410675845478</v>
      </c>
    </row>
    <row r="40" spans="1:12" x14ac:dyDescent="0.2">
      <c r="A40" s="1">
        <f t="shared" si="4"/>
        <v>21</v>
      </c>
      <c r="C40" s="2" t="s">
        <v>76</v>
      </c>
      <c r="E40" s="3">
        <f>0</f>
        <v>0</v>
      </c>
      <c r="G40" s="30">
        <f>0</f>
        <v>0</v>
      </c>
      <c r="I40" s="6">
        <f>0</f>
        <v>0</v>
      </c>
      <c r="K40" s="6">
        <f t="shared" si="3"/>
        <v>0</v>
      </c>
    </row>
    <row r="41" spans="1:12" x14ac:dyDescent="0.2">
      <c r="A41" s="1">
        <f>A40+1</f>
        <v>22</v>
      </c>
      <c r="C41" s="8" t="s">
        <v>77</v>
      </c>
      <c r="E41" s="31">
        <f>SUM(E37:E39)</f>
        <v>17550558.510026976</v>
      </c>
      <c r="G41" s="31">
        <f>SUM(G37:G40)</f>
        <v>10628.237275639085</v>
      </c>
      <c r="I41" s="31">
        <f>SUM(I37:I40)</f>
        <v>308.92992059081917</v>
      </c>
      <c r="K41" s="31">
        <f>SUM(K37:K40)</f>
        <v>10937.167196229904</v>
      </c>
    </row>
    <row r="43" spans="1:12" ht="13.5" thickBot="1" x14ac:dyDescent="0.25">
      <c r="A43" s="1">
        <f>A41+1</f>
        <v>23</v>
      </c>
      <c r="C43" s="2" t="s">
        <v>78</v>
      </c>
      <c r="E43" s="43">
        <f>SUM(E28,E34,E41)</f>
        <v>42693542.591026977</v>
      </c>
      <c r="F43" s="17"/>
      <c r="G43" s="43">
        <v>10628.237275639083</v>
      </c>
      <c r="H43" s="87" t="s">
        <v>55</v>
      </c>
      <c r="I43" s="43">
        <v>751.50387464030871</v>
      </c>
      <c r="J43" s="87" t="s">
        <v>58</v>
      </c>
      <c r="K43" s="43">
        <f>SUM(K28,K34,K41)</f>
        <v>11379.741150279393</v>
      </c>
      <c r="L43" s="17"/>
    </row>
    <row r="44" spans="1:12" ht="13.5" thickTop="1" x14ac:dyDescent="0.2">
      <c r="C44" s="1"/>
      <c r="D44" s="17"/>
      <c r="E44" s="17"/>
      <c r="F44" s="17"/>
      <c r="G44" s="17"/>
      <c r="H44" s="17"/>
      <c r="I44" s="17"/>
      <c r="J44" s="17"/>
      <c r="K44" s="17"/>
      <c r="L44" s="17"/>
    </row>
    <row r="45" spans="1:12" x14ac:dyDescent="0.2">
      <c r="A45" s="12" t="s">
        <v>50</v>
      </c>
      <c r="C45" s="19"/>
      <c r="D45" s="17"/>
      <c r="F45" s="17"/>
      <c r="G45" s="17"/>
      <c r="H45" s="17"/>
      <c r="I45" s="17"/>
      <c r="J45" s="17"/>
      <c r="K45" s="17"/>
      <c r="L45" s="17"/>
    </row>
    <row r="46" spans="1:12" x14ac:dyDescent="0.2">
      <c r="A46" s="33" t="s">
        <v>51</v>
      </c>
      <c r="C46" s="2" t="s">
        <v>152</v>
      </c>
      <c r="D46" s="17"/>
      <c r="F46" s="17"/>
      <c r="G46" s="17"/>
      <c r="H46" s="17"/>
      <c r="I46" s="17"/>
      <c r="J46" s="17"/>
      <c r="K46" s="17"/>
      <c r="L46" s="17"/>
    </row>
    <row r="47" spans="1:12" x14ac:dyDescent="0.2">
      <c r="A47" s="33" t="s">
        <v>53</v>
      </c>
      <c r="C47" s="2" t="s">
        <v>606</v>
      </c>
      <c r="D47" s="17"/>
      <c r="E47" s="17"/>
      <c r="F47" s="17"/>
      <c r="G47" s="17"/>
      <c r="H47" s="17"/>
      <c r="I47" s="17"/>
      <c r="J47" s="17"/>
      <c r="K47" s="17"/>
      <c r="L47" s="17"/>
    </row>
    <row r="48" spans="1:12" x14ac:dyDescent="0.2">
      <c r="A48" s="10" t="s">
        <v>55</v>
      </c>
      <c r="C48" s="2" t="s">
        <v>607</v>
      </c>
      <c r="D48" s="17"/>
      <c r="E48" s="17"/>
      <c r="F48" s="17"/>
      <c r="G48" s="17"/>
      <c r="H48" s="17"/>
      <c r="I48" s="17"/>
      <c r="J48" s="17"/>
      <c r="K48" s="17"/>
      <c r="L48" s="17"/>
    </row>
    <row r="49" spans="1:12" x14ac:dyDescent="0.2">
      <c r="A49" s="10"/>
      <c r="C49" s="2" t="s">
        <v>608</v>
      </c>
      <c r="D49" s="17"/>
      <c r="E49" s="17"/>
      <c r="F49" s="17"/>
      <c r="G49" s="17"/>
      <c r="H49" s="17"/>
      <c r="I49" s="17"/>
      <c r="J49" s="17"/>
      <c r="K49" s="17"/>
      <c r="L49" s="17"/>
    </row>
    <row r="50" spans="1:12" x14ac:dyDescent="0.2">
      <c r="A50" s="10" t="s">
        <v>40</v>
      </c>
      <c r="C50" s="2" t="s">
        <v>201</v>
      </c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">
      <c r="A51" s="33" t="s">
        <v>58</v>
      </c>
      <c r="C51" s="2" t="s">
        <v>609</v>
      </c>
      <c r="D51" s="17"/>
      <c r="E51" s="17"/>
      <c r="F51" s="17"/>
      <c r="G51" s="17"/>
      <c r="H51" s="17"/>
      <c r="I51" s="17"/>
      <c r="J51" s="17"/>
      <c r="K51" s="17"/>
      <c r="L51" s="17"/>
    </row>
    <row r="52" spans="1:12" x14ac:dyDescent="0.2">
      <c r="A52" s="10" t="s">
        <v>60</v>
      </c>
      <c r="C52" s="2" t="s">
        <v>610</v>
      </c>
      <c r="D52" s="17"/>
      <c r="E52" s="17"/>
      <c r="F52" s="17"/>
      <c r="G52" s="17"/>
      <c r="H52" s="17"/>
      <c r="I52" s="17"/>
      <c r="J52" s="17"/>
      <c r="K52" s="17"/>
      <c r="L52" s="17"/>
    </row>
    <row r="53" spans="1:12" x14ac:dyDescent="0.2">
      <c r="A53" s="10"/>
      <c r="C53" s="2" t="s">
        <v>611</v>
      </c>
      <c r="D53" s="17"/>
      <c r="E53" s="17"/>
      <c r="F53" s="17"/>
      <c r="G53" s="17"/>
      <c r="H53" s="17"/>
      <c r="I53" s="17"/>
      <c r="J53" s="17"/>
      <c r="K53" s="17"/>
      <c r="L53" s="17"/>
    </row>
    <row r="54" spans="1:12" x14ac:dyDescent="0.2">
      <c r="C54" s="19"/>
      <c r="D54" s="17"/>
      <c r="E54" s="17"/>
      <c r="F54" s="17"/>
      <c r="G54" s="17"/>
      <c r="H54" s="17"/>
      <c r="I54" s="17"/>
      <c r="J54" s="17"/>
      <c r="K54" s="17"/>
      <c r="L54" s="17"/>
    </row>
    <row r="55" spans="1:12" x14ac:dyDescent="0.2">
      <c r="C55" s="19"/>
      <c r="D55" s="17"/>
      <c r="E55" s="17"/>
      <c r="F55" s="17"/>
      <c r="G55" s="17"/>
      <c r="H55" s="17"/>
      <c r="I55" s="17"/>
      <c r="J55" s="17"/>
      <c r="K55" s="17"/>
      <c r="L55" s="17"/>
    </row>
    <row r="56" spans="1:12" x14ac:dyDescent="0.2">
      <c r="C56" s="19"/>
      <c r="D56" s="17"/>
      <c r="E56" s="17"/>
      <c r="F56" s="17"/>
      <c r="G56" s="17"/>
      <c r="H56" s="17"/>
      <c r="I56" s="17"/>
      <c r="J56" s="17"/>
      <c r="K56" s="17"/>
      <c r="L56" s="17"/>
    </row>
    <row r="57" spans="1:12" x14ac:dyDescent="0.2">
      <c r="C57" s="21"/>
      <c r="D57" s="17"/>
      <c r="E57" s="17"/>
      <c r="F57" s="17"/>
      <c r="G57" s="17"/>
      <c r="H57" s="17"/>
      <c r="I57" s="17"/>
      <c r="J57" s="17"/>
      <c r="K57" s="17"/>
      <c r="L57" s="17"/>
    </row>
    <row r="58" spans="1:12" x14ac:dyDescent="0.2">
      <c r="C58" s="19"/>
      <c r="D58" s="17"/>
      <c r="E58" s="17"/>
      <c r="F58" s="17"/>
      <c r="G58" s="17"/>
      <c r="H58" s="17"/>
      <c r="I58" s="17"/>
      <c r="J58" s="17"/>
      <c r="K58" s="17"/>
      <c r="L58" s="17"/>
    </row>
    <row r="59" spans="1:12" x14ac:dyDescent="0.2">
      <c r="C59" s="19"/>
      <c r="D59" s="17"/>
      <c r="E59" s="17"/>
      <c r="F59" s="17"/>
      <c r="G59" s="17"/>
      <c r="H59" s="17"/>
      <c r="I59" s="17"/>
      <c r="J59" s="17"/>
      <c r="K59" s="17"/>
      <c r="L59" s="17"/>
    </row>
    <row r="60" spans="1:12" x14ac:dyDescent="0.2">
      <c r="C60" s="19"/>
      <c r="D60" s="17"/>
      <c r="E60" s="17"/>
      <c r="F60" s="17"/>
      <c r="G60" s="17"/>
      <c r="H60" s="17"/>
      <c r="I60" s="17"/>
      <c r="J60" s="17"/>
      <c r="K60" s="17"/>
      <c r="L60" s="17"/>
    </row>
    <row r="61" spans="1:12" x14ac:dyDescent="0.2">
      <c r="C61" s="19"/>
      <c r="D61" s="17"/>
      <c r="E61" s="17"/>
      <c r="F61" s="17"/>
      <c r="G61" s="17"/>
      <c r="H61" s="17"/>
      <c r="I61" s="17"/>
      <c r="J61" s="17"/>
      <c r="K61" s="17"/>
      <c r="L61" s="17"/>
    </row>
    <row r="62" spans="1:12" x14ac:dyDescent="0.2">
      <c r="C62" s="19"/>
      <c r="D62" s="17"/>
      <c r="E62" s="17"/>
      <c r="F62" s="17"/>
      <c r="G62" s="17"/>
      <c r="H62" s="17"/>
      <c r="I62" s="17"/>
      <c r="J62" s="17"/>
      <c r="K62" s="17"/>
      <c r="L62" s="17"/>
    </row>
    <row r="63" spans="1:12" x14ac:dyDescent="0.2">
      <c r="C63" s="19"/>
      <c r="D63" s="17"/>
      <c r="E63" s="17"/>
      <c r="F63" s="17"/>
      <c r="G63" s="17"/>
      <c r="H63" s="17"/>
      <c r="I63" s="17"/>
      <c r="J63" s="17"/>
      <c r="K63" s="17"/>
      <c r="L63" s="17"/>
    </row>
    <row r="64" spans="1:12" x14ac:dyDescent="0.2">
      <c r="C64" s="19"/>
      <c r="D64" s="17"/>
      <c r="E64" s="17"/>
      <c r="F64" s="17"/>
      <c r="G64" s="17"/>
      <c r="H64" s="17"/>
      <c r="I64" s="17"/>
      <c r="J64" s="17"/>
      <c r="K64" s="17"/>
      <c r="L64" s="17"/>
    </row>
    <row r="65" spans="3:12" x14ac:dyDescent="0.2">
      <c r="C65" s="19"/>
      <c r="D65" s="17"/>
      <c r="E65" s="17"/>
      <c r="F65" s="17"/>
      <c r="G65" s="17"/>
      <c r="H65" s="17"/>
      <c r="I65" s="17"/>
      <c r="J65" s="17"/>
      <c r="K65" s="17"/>
      <c r="L65" s="17"/>
    </row>
    <row r="66" spans="3:12" x14ac:dyDescent="0.2">
      <c r="C66" s="21"/>
      <c r="D66" s="17"/>
      <c r="E66" s="17"/>
      <c r="F66" s="17"/>
      <c r="G66" s="17"/>
      <c r="H66" s="17"/>
      <c r="I66" s="17"/>
      <c r="J66" s="17"/>
      <c r="K66" s="17"/>
      <c r="L66" s="17"/>
    </row>
    <row r="67" spans="3:12" x14ac:dyDescent="0.2">
      <c r="C67" s="21"/>
      <c r="D67" s="17"/>
      <c r="E67" s="17"/>
      <c r="F67" s="17"/>
      <c r="G67" s="17"/>
      <c r="H67" s="17"/>
      <c r="I67" s="17"/>
      <c r="J67" s="17"/>
      <c r="K67" s="17"/>
      <c r="L67" s="17"/>
    </row>
    <row r="68" spans="3:12" x14ac:dyDescent="0.2">
      <c r="C68" s="19"/>
      <c r="D68" s="17"/>
      <c r="E68" s="17"/>
      <c r="F68" s="17"/>
      <c r="G68" s="17"/>
      <c r="H68" s="17"/>
      <c r="I68" s="17"/>
      <c r="J68" s="17"/>
      <c r="K68" s="17"/>
      <c r="L68" s="17"/>
    </row>
    <row r="69" spans="3:12" x14ac:dyDescent="0.2">
      <c r="C69" s="21"/>
      <c r="D69" s="17"/>
      <c r="E69" s="17"/>
      <c r="F69" s="17"/>
      <c r="G69" s="17"/>
      <c r="H69" s="17"/>
      <c r="I69" s="17"/>
      <c r="J69" s="17"/>
      <c r="K69" s="17"/>
      <c r="L69" s="17"/>
    </row>
    <row r="70" spans="3:12" x14ac:dyDescent="0.2">
      <c r="C70" s="19"/>
      <c r="D70" s="17"/>
      <c r="E70" s="17"/>
      <c r="F70" s="17"/>
      <c r="G70" s="17"/>
      <c r="H70" s="17"/>
      <c r="I70" s="17"/>
      <c r="J70" s="17"/>
      <c r="K70" s="17"/>
      <c r="L70" s="17"/>
    </row>
    <row r="71" spans="3:12" x14ac:dyDescent="0.2">
      <c r="C71" s="19"/>
      <c r="D71" s="17"/>
      <c r="E71" s="17"/>
      <c r="F71" s="17"/>
      <c r="G71" s="17"/>
      <c r="H71" s="17"/>
      <c r="I71" s="17"/>
      <c r="J71" s="17"/>
      <c r="K71" s="17"/>
      <c r="L71" s="17"/>
    </row>
    <row r="72" spans="3:12" x14ac:dyDescent="0.2">
      <c r="C72" s="19"/>
      <c r="D72" s="17"/>
      <c r="E72" s="17"/>
      <c r="F72" s="17"/>
      <c r="G72" s="17"/>
      <c r="H72" s="17"/>
      <c r="I72" s="17"/>
      <c r="J72" s="17"/>
      <c r="K72" s="17"/>
      <c r="L72" s="17"/>
    </row>
    <row r="73" spans="3:12" x14ac:dyDescent="0.2">
      <c r="C73" s="19"/>
      <c r="D73" s="17"/>
      <c r="E73" s="17"/>
      <c r="F73" s="17"/>
      <c r="G73" s="17"/>
      <c r="H73" s="17"/>
      <c r="I73" s="17"/>
      <c r="J73" s="17"/>
      <c r="K73" s="17"/>
      <c r="L73" s="17"/>
    </row>
    <row r="74" spans="3:12" x14ac:dyDescent="0.2">
      <c r="C74" s="19"/>
      <c r="D74" s="17"/>
      <c r="E74" s="17"/>
      <c r="F74" s="17"/>
      <c r="G74" s="17"/>
      <c r="H74" s="17"/>
      <c r="I74" s="17"/>
      <c r="J74" s="17"/>
      <c r="K74" s="17"/>
      <c r="L74" s="17"/>
    </row>
    <row r="75" spans="3:12" x14ac:dyDescent="0.2">
      <c r="C75" s="19"/>
      <c r="D75" s="17"/>
      <c r="E75" s="17"/>
      <c r="F75" s="17"/>
      <c r="G75" s="17"/>
      <c r="H75" s="17"/>
      <c r="I75" s="17"/>
      <c r="J75" s="17"/>
      <c r="K75" s="17"/>
      <c r="L75" s="17"/>
    </row>
    <row r="76" spans="3:12" x14ac:dyDescent="0.2">
      <c r="C76" s="19"/>
      <c r="D76" s="17"/>
      <c r="E76" s="17"/>
      <c r="F76" s="17"/>
      <c r="G76" s="17"/>
      <c r="H76" s="17"/>
      <c r="I76" s="17"/>
      <c r="J76" s="17"/>
      <c r="K76" s="17"/>
      <c r="L76" s="17"/>
    </row>
    <row r="77" spans="3:12" x14ac:dyDescent="0.2">
      <c r="C77" s="19"/>
      <c r="D77" s="17"/>
      <c r="E77" s="17"/>
      <c r="F77" s="17"/>
      <c r="G77" s="17"/>
      <c r="H77" s="17"/>
      <c r="I77" s="17"/>
      <c r="J77" s="17"/>
      <c r="K77" s="17"/>
      <c r="L77" s="17"/>
    </row>
    <row r="78" spans="3:12" x14ac:dyDescent="0.2">
      <c r="C78" s="19"/>
      <c r="D78" s="17"/>
      <c r="E78" s="17"/>
      <c r="F78" s="17"/>
      <c r="G78" s="17"/>
      <c r="H78" s="17"/>
      <c r="I78" s="17"/>
      <c r="J78" s="17"/>
      <c r="K78" s="17"/>
      <c r="L78" s="17"/>
    </row>
    <row r="79" spans="3:12" x14ac:dyDescent="0.2">
      <c r="C79" s="19"/>
      <c r="D79" s="17"/>
      <c r="E79" s="17"/>
      <c r="F79" s="17"/>
      <c r="G79" s="17"/>
      <c r="H79" s="17"/>
      <c r="I79" s="17"/>
      <c r="J79" s="17"/>
      <c r="K79" s="17"/>
      <c r="L79" s="17"/>
    </row>
    <row r="80" spans="3:12" x14ac:dyDescent="0.2">
      <c r="C80" s="19"/>
      <c r="D80" s="17"/>
      <c r="E80" s="17"/>
      <c r="F80" s="17"/>
      <c r="G80" s="17"/>
      <c r="H80" s="17"/>
      <c r="I80" s="17"/>
      <c r="J80" s="17"/>
      <c r="K80" s="17"/>
      <c r="L80" s="17"/>
    </row>
    <row r="81" spans="3:12" x14ac:dyDescent="0.2">
      <c r="C81" s="19"/>
      <c r="D81" s="17"/>
      <c r="E81" s="17"/>
      <c r="F81" s="17"/>
      <c r="G81" s="17"/>
      <c r="H81" s="17"/>
      <c r="I81" s="17"/>
      <c r="J81" s="17"/>
      <c r="K81" s="17"/>
      <c r="L81" s="17"/>
    </row>
    <row r="82" spans="3:12" x14ac:dyDescent="0.2">
      <c r="C82" s="22"/>
      <c r="D82" s="17"/>
      <c r="E82" s="17"/>
      <c r="F82" s="17"/>
      <c r="G82" s="17"/>
      <c r="H82" s="17"/>
      <c r="I82" s="17"/>
      <c r="J82" s="17"/>
      <c r="K82" s="17"/>
      <c r="L82" s="17"/>
    </row>
    <row r="83" spans="3:12" x14ac:dyDescent="0.2">
      <c r="C83" s="22"/>
      <c r="D83" s="17"/>
      <c r="E83" s="17"/>
      <c r="F83" s="17"/>
      <c r="G83" s="17"/>
      <c r="H83" s="17"/>
      <c r="I83" s="17"/>
      <c r="J83" s="17"/>
      <c r="K83" s="17"/>
      <c r="L83" s="17"/>
    </row>
    <row r="84" spans="3:12" x14ac:dyDescent="0.2">
      <c r="C84" s="22"/>
      <c r="D84" s="17"/>
      <c r="E84" s="17"/>
      <c r="F84" s="17"/>
      <c r="G84" s="17"/>
      <c r="H84" s="17"/>
      <c r="I84" s="17"/>
      <c r="J84" s="17"/>
      <c r="K84" s="17"/>
      <c r="L84" s="17"/>
    </row>
    <row r="85" spans="3:12" x14ac:dyDescent="0.2">
      <c r="C85" s="22"/>
      <c r="D85" s="17"/>
      <c r="E85" s="17"/>
      <c r="F85" s="17"/>
      <c r="G85" s="17"/>
      <c r="H85" s="17"/>
      <c r="I85" s="17"/>
      <c r="J85" s="17"/>
      <c r="K85" s="17"/>
      <c r="L85" s="17"/>
    </row>
    <row r="86" spans="3:12" x14ac:dyDescent="0.2">
      <c r="C86" s="37"/>
      <c r="D86" s="37"/>
      <c r="E86" s="17"/>
      <c r="F86" s="17"/>
      <c r="G86" s="17"/>
      <c r="H86" s="17"/>
      <c r="I86" s="17"/>
      <c r="J86" s="17"/>
      <c r="K86" s="17"/>
      <c r="L86" s="17"/>
    </row>
    <row r="87" spans="3:12" x14ac:dyDescent="0.2">
      <c r="C87" s="26"/>
      <c r="D87" s="26"/>
      <c r="E87" s="17"/>
      <c r="F87" s="17"/>
      <c r="G87" s="17"/>
      <c r="H87" s="17"/>
      <c r="I87" s="17"/>
      <c r="J87" s="17"/>
      <c r="K87" s="17"/>
      <c r="L87" s="17"/>
    </row>
    <row r="88" spans="3:12" x14ac:dyDescent="0.2">
      <c r="E88" s="17"/>
      <c r="F88" s="17"/>
      <c r="G88" s="17"/>
      <c r="H88" s="17"/>
      <c r="I88" s="17"/>
      <c r="J88" s="17"/>
      <c r="K88" s="17"/>
      <c r="L88" s="17"/>
    </row>
    <row r="89" spans="3:12" x14ac:dyDescent="0.2">
      <c r="E89" s="17"/>
      <c r="F89" s="17"/>
      <c r="G89" s="17"/>
      <c r="H89" s="17"/>
      <c r="I89" s="17"/>
      <c r="J89" s="17"/>
      <c r="K89" s="17"/>
      <c r="L89" s="17"/>
    </row>
    <row r="90" spans="3:12" x14ac:dyDescent="0.2">
      <c r="E90" s="17"/>
      <c r="F90" s="17"/>
      <c r="G90" s="17"/>
      <c r="H90" s="17"/>
      <c r="I90" s="17"/>
      <c r="J90" s="17"/>
      <c r="K90" s="17"/>
      <c r="L90" s="17"/>
    </row>
    <row r="91" spans="3:12" x14ac:dyDescent="0.2">
      <c r="E91" s="17"/>
      <c r="F91" s="17"/>
      <c r="G91" s="17"/>
      <c r="H91" s="17"/>
      <c r="I91" s="17"/>
      <c r="J91" s="17"/>
      <c r="K91" s="17"/>
      <c r="L91" s="17"/>
    </row>
    <row r="92" spans="3:12" x14ac:dyDescent="0.2">
      <c r="E92" s="17"/>
      <c r="F92" s="17"/>
      <c r="G92" s="17"/>
      <c r="H92" s="17"/>
      <c r="I92" s="17"/>
      <c r="J92" s="17"/>
      <c r="K92" s="17"/>
      <c r="L92" s="17"/>
    </row>
    <row r="93" spans="3:12" x14ac:dyDescent="0.2">
      <c r="E93" s="17"/>
      <c r="F93" s="17"/>
      <c r="G93" s="17"/>
      <c r="H93" s="17"/>
      <c r="I93" s="17"/>
      <c r="J93" s="17"/>
      <c r="K93" s="17"/>
      <c r="L93" s="17"/>
    </row>
    <row r="94" spans="3:12" x14ac:dyDescent="0.2">
      <c r="E94" s="17"/>
      <c r="F94" s="17"/>
      <c r="G94" s="17"/>
      <c r="H94" s="17"/>
      <c r="I94" s="17"/>
      <c r="J94" s="17"/>
      <c r="K94" s="17"/>
      <c r="L94" s="17"/>
    </row>
    <row r="95" spans="3:12" x14ac:dyDescent="0.2">
      <c r="E95" s="17"/>
      <c r="F95" s="17"/>
      <c r="G95" s="17"/>
      <c r="H95" s="17"/>
      <c r="I95" s="17"/>
      <c r="J95" s="17"/>
      <c r="K95" s="17"/>
      <c r="L95" s="17"/>
    </row>
    <row r="96" spans="3:12" x14ac:dyDescent="0.2">
      <c r="E96" s="17"/>
      <c r="F96" s="17"/>
      <c r="G96" s="17"/>
      <c r="H96" s="17"/>
      <c r="I96" s="17"/>
      <c r="J96" s="17"/>
      <c r="K96" s="17"/>
      <c r="L96" s="17"/>
    </row>
    <row r="97" spans="2:12" x14ac:dyDescent="0.2">
      <c r="E97" s="17"/>
      <c r="F97" s="17"/>
      <c r="G97" s="17"/>
      <c r="H97" s="17"/>
      <c r="I97" s="17"/>
      <c r="J97" s="17"/>
      <c r="K97" s="17"/>
      <c r="L97" s="17"/>
    </row>
    <row r="98" spans="2:12" x14ac:dyDescent="0.2">
      <c r="E98" s="37"/>
      <c r="F98" s="37"/>
      <c r="G98" s="37"/>
      <c r="H98" s="37"/>
      <c r="I98" s="37"/>
      <c r="J98" s="37"/>
      <c r="K98" s="37"/>
      <c r="L98" s="37"/>
    </row>
    <row r="99" spans="2:12" x14ac:dyDescent="0.2">
      <c r="E99" s="26"/>
      <c r="F99" s="26"/>
      <c r="G99" s="26"/>
      <c r="H99" s="26"/>
      <c r="I99" s="26"/>
      <c r="J99" s="26"/>
      <c r="K99" s="26"/>
      <c r="L99" s="26"/>
    </row>
    <row r="102" spans="2:12" x14ac:dyDescent="0.2">
      <c r="B102" s="3"/>
    </row>
  </sheetData>
  <mergeCells count="2">
    <mergeCell ref="C5:D5"/>
    <mergeCell ref="A6:L6"/>
  </mergeCells>
  <pageMargins left="0.7" right="0.7" top="0.75" bottom="0.75" header="0.3" footer="0.3"/>
  <pageSetup scale="83" firstPageNumber="4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120D-EBB3-4901-BB82-1966E31DC050}">
  <sheetPr>
    <pageSetUpPr fitToPage="1"/>
  </sheetPr>
  <dimension ref="A6:N104"/>
  <sheetViews>
    <sheetView topLeftCell="A15" zoomScaleNormal="100" zoomScaleSheetLayoutView="100" workbookViewId="0">
      <selection activeCell="A38" sqref="A38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1.28515625" style="2" customWidth="1"/>
    <col min="6" max="6" width="11.7109375" style="2" customWidth="1"/>
    <col min="7" max="7" width="12.42578125" style="2" customWidth="1"/>
    <col min="8" max="8" width="12" style="2" customWidth="1"/>
    <col min="9" max="9" width="2" style="2" customWidth="1"/>
    <col min="10" max="10" width="12.28515625" style="2" customWidth="1"/>
    <col min="11" max="12" width="11.5703125" style="2" customWidth="1"/>
    <col min="13" max="13" width="10.85546875" style="2" customWidth="1"/>
    <col min="14" max="14" width="2.42578125" style="2" customWidth="1"/>
    <col min="15" max="16384" width="9.140625" style="2"/>
  </cols>
  <sheetData>
    <row r="6" spans="1:14" ht="15" customHeight="1" x14ac:dyDescent="0.2">
      <c r="A6" s="120" t="s">
        <v>144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"/>
    </row>
    <row r="7" spans="1:14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">
      <c r="C8" s="12"/>
      <c r="D8" s="12"/>
      <c r="E8" s="1"/>
      <c r="F8" s="1"/>
      <c r="G8" s="1"/>
      <c r="H8" s="1"/>
      <c r="I8" s="1"/>
      <c r="N8" s="1"/>
    </row>
    <row r="9" spans="1:14" x14ac:dyDescent="0.2">
      <c r="A9" s="1" t="s">
        <v>12</v>
      </c>
      <c r="C9" s="1"/>
      <c r="E9" s="122" t="s">
        <v>145</v>
      </c>
      <c r="F9" s="122"/>
      <c r="G9" s="122"/>
      <c r="H9" s="122"/>
      <c r="I9" s="12"/>
      <c r="J9" s="122" t="s">
        <v>146</v>
      </c>
      <c r="K9" s="122"/>
      <c r="L9" s="122"/>
      <c r="M9" s="122"/>
      <c r="N9" s="13"/>
    </row>
    <row r="10" spans="1:14" ht="14.25" x14ac:dyDescent="0.2">
      <c r="A10" s="9" t="s">
        <v>18</v>
      </c>
      <c r="C10" s="7" t="s">
        <v>87</v>
      </c>
      <c r="E10" s="9" t="s">
        <v>147</v>
      </c>
      <c r="F10" s="9" t="s">
        <v>148</v>
      </c>
      <c r="G10" s="9" t="s">
        <v>149</v>
      </c>
      <c r="H10" s="9" t="s">
        <v>150</v>
      </c>
      <c r="J10" s="9" t="s">
        <v>147</v>
      </c>
      <c r="K10" s="9" t="s">
        <v>148</v>
      </c>
      <c r="L10" s="9" t="s">
        <v>149</v>
      </c>
      <c r="M10" s="9" t="s">
        <v>150</v>
      </c>
      <c r="N10" s="1"/>
    </row>
    <row r="11" spans="1:14" x14ac:dyDescent="0.2">
      <c r="E11" s="1" t="s">
        <v>23</v>
      </c>
      <c r="F11" s="1" t="s">
        <v>24</v>
      </c>
      <c r="G11" s="5" t="s">
        <v>25</v>
      </c>
      <c r="H11" s="1" t="s">
        <v>92</v>
      </c>
      <c r="J11" s="1" t="s">
        <v>27</v>
      </c>
      <c r="K11" s="1" t="s">
        <v>28</v>
      </c>
      <c r="L11" s="5" t="s">
        <v>110</v>
      </c>
      <c r="M11" s="1" t="s">
        <v>111</v>
      </c>
      <c r="N11" s="1"/>
    </row>
    <row r="12" spans="1:14" x14ac:dyDescent="0.2">
      <c r="J12" s="1"/>
      <c r="K12" s="1"/>
      <c r="L12" s="1"/>
      <c r="M12" s="5"/>
      <c r="N12" s="5"/>
    </row>
    <row r="13" spans="1:14" x14ac:dyDescent="0.2">
      <c r="C13" s="12"/>
      <c r="J13" s="1"/>
      <c r="K13" s="1"/>
      <c r="L13" s="1"/>
      <c r="M13" s="5"/>
      <c r="N13" s="5"/>
    </row>
    <row r="14" spans="1:14" x14ac:dyDescent="0.2">
      <c r="C14" s="12" t="s">
        <v>29</v>
      </c>
      <c r="D14" s="14"/>
      <c r="E14" s="14"/>
      <c r="F14" s="14"/>
      <c r="G14" s="14"/>
      <c r="H14" s="14"/>
      <c r="I14" s="14"/>
      <c r="J14" s="38"/>
      <c r="K14" s="38"/>
      <c r="L14" s="38"/>
      <c r="M14" s="6"/>
      <c r="N14" s="6"/>
    </row>
    <row r="15" spans="1:14" x14ac:dyDescent="0.2">
      <c r="A15" s="1">
        <v>1</v>
      </c>
      <c r="C15" s="2" t="s">
        <v>30</v>
      </c>
      <c r="D15" s="14"/>
      <c r="E15" s="38">
        <v>611345.59104681411</v>
      </c>
      <c r="F15" s="38">
        <v>1080398.6158537448</v>
      </c>
      <c r="G15" s="38">
        <v>4612066.3430704791</v>
      </c>
      <c r="H15" s="38">
        <v>2836335.7967348988</v>
      </c>
      <c r="I15" s="14"/>
      <c r="J15" s="38">
        <v>36025.356919663078</v>
      </c>
      <c r="K15" s="38">
        <v>13918.699201793577</v>
      </c>
      <c r="L15" s="38">
        <v>111453.97141830446</v>
      </c>
      <c r="M15" s="38">
        <f>0</f>
        <v>0</v>
      </c>
      <c r="N15" s="6"/>
    </row>
    <row r="16" spans="1:14" x14ac:dyDescent="0.2">
      <c r="A16" s="1">
        <f>A15+1</f>
        <v>2</v>
      </c>
      <c r="C16" s="2" t="s">
        <v>31</v>
      </c>
      <c r="D16" s="14"/>
      <c r="E16" s="38">
        <v>292807.5868703376</v>
      </c>
      <c r="F16" s="38">
        <v>685374.97181331902</v>
      </c>
      <c r="G16" s="38">
        <v>3843716.6173741757</v>
      </c>
      <c r="H16" s="38">
        <v>1745278.9091024091</v>
      </c>
      <c r="I16" s="14"/>
      <c r="J16" s="38">
        <v>12071.177255240704</v>
      </c>
      <c r="K16" s="38">
        <v>5812.837280819841</v>
      </c>
      <c r="L16" s="38">
        <v>61152.748735356028</v>
      </c>
      <c r="M16" s="38">
        <f>0</f>
        <v>0</v>
      </c>
      <c r="N16" s="6"/>
    </row>
    <row r="17" spans="1:14" x14ac:dyDescent="0.2">
      <c r="A17" s="1">
        <f t="shared" ref="A17:A27" si="0">A16+1</f>
        <v>3</v>
      </c>
      <c r="C17" s="2" t="s">
        <v>32</v>
      </c>
      <c r="D17" s="14"/>
      <c r="E17" s="38">
        <v>52930.864001904993</v>
      </c>
      <c r="F17" s="38">
        <v>265468.53311349562</v>
      </c>
      <c r="G17" s="38">
        <v>1294508.7462179943</v>
      </c>
      <c r="H17" s="38">
        <v>1311595.0693400002</v>
      </c>
      <c r="I17" s="14"/>
      <c r="J17" s="38">
        <v>29226.986126353993</v>
      </c>
      <c r="K17" s="38">
        <v>988.70100000000093</v>
      </c>
      <c r="L17" s="38">
        <v>10190.651000000013</v>
      </c>
      <c r="M17" s="38">
        <f>0</f>
        <v>0</v>
      </c>
      <c r="N17" s="6"/>
    </row>
    <row r="18" spans="1:14" x14ac:dyDescent="0.2">
      <c r="A18" s="1">
        <f t="shared" si="0"/>
        <v>4</v>
      </c>
      <c r="C18" s="2" t="s">
        <v>33</v>
      </c>
      <c r="D18" s="14"/>
      <c r="E18" s="38">
        <f>0</f>
        <v>0</v>
      </c>
      <c r="F18" s="38">
        <f>0</f>
        <v>0</v>
      </c>
      <c r="G18" s="38">
        <f>0</f>
        <v>0</v>
      </c>
      <c r="H18" s="38">
        <v>3930332.4555336805</v>
      </c>
      <c r="I18" s="14"/>
      <c r="J18" s="38">
        <f>0</f>
        <v>0</v>
      </c>
      <c r="K18" s="38">
        <f>0</f>
        <v>0</v>
      </c>
      <c r="L18" s="38">
        <f>0</f>
        <v>0</v>
      </c>
      <c r="M18" s="38">
        <f>0</f>
        <v>0</v>
      </c>
      <c r="N18" s="6"/>
    </row>
    <row r="19" spans="1:14" x14ac:dyDescent="0.2">
      <c r="A19" s="1">
        <f t="shared" si="0"/>
        <v>5</v>
      </c>
      <c r="C19" s="2" t="s">
        <v>34</v>
      </c>
      <c r="D19" s="14"/>
      <c r="E19" s="38">
        <f>0</f>
        <v>0</v>
      </c>
      <c r="F19" s="38">
        <f>0</f>
        <v>0</v>
      </c>
      <c r="G19" s="38">
        <f>0</f>
        <v>0</v>
      </c>
      <c r="H19" s="38">
        <v>79297.723699999988</v>
      </c>
      <c r="I19" s="14"/>
      <c r="J19" s="38">
        <f>0</f>
        <v>0</v>
      </c>
      <c r="K19" s="38">
        <f>0</f>
        <v>0</v>
      </c>
      <c r="L19" s="38">
        <f>0</f>
        <v>0</v>
      </c>
      <c r="M19" s="38">
        <f>0</f>
        <v>0</v>
      </c>
      <c r="N19" s="6"/>
    </row>
    <row r="20" spans="1:14" x14ac:dyDescent="0.2">
      <c r="A20" s="1">
        <f t="shared" si="0"/>
        <v>6</v>
      </c>
      <c r="C20" s="2" t="s">
        <v>35</v>
      </c>
      <c r="E20" s="38">
        <f>0</f>
        <v>0</v>
      </c>
      <c r="F20" s="38">
        <f>0</f>
        <v>0</v>
      </c>
      <c r="G20" s="38">
        <f>0</f>
        <v>0</v>
      </c>
      <c r="H20" s="38">
        <f>0</f>
        <v>0</v>
      </c>
      <c r="J20" s="38">
        <f>0</f>
        <v>0</v>
      </c>
      <c r="K20" s="38">
        <f>0</f>
        <v>0</v>
      </c>
      <c r="L20" s="38">
        <f>0</f>
        <v>0</v>
      </c>
      <c r="M20" s="38">
        <f>0</f>
        <v>0</v>
      </c>
      <c r="N20" s="6"/>
    </row>
    <row r="21" spans="1:14" x14ac:dyDescent="0.2">
      <c r="A21" s="1">
        <f t="shared" si="0"/>
        <v>7</v>
      </c>
      <c r="C21" s="2" t="s">
        <v>36</v>
      </c>
      <c r="E21" s="38">
        <f>0</f>
        <v>0</v>
      </c>
      <c r="F21" s="38">
        <f>0</f>
        <v>0</v>
      </c>
      <c r="G21" s="38">
        <f>0</f>
        <v>0</v>
      </c>
      <c r="H21" s="38">
        <f>0</f>
        <v>0</v>
      </c>
      <c r="J21" s="38">
        <f>0</f>
        <v>0</v>
      </c>
      <c r="K21" s="38">
        <f>0</f>
        <v>0</v>
      </c>
      <c r="L21" s="38">
        <f>0</f>
        <v>0</v>
      </c>
      <c r="M21" s="38">
        <f>0</f>
        <v>0</v>
      </c>
      <c r="N21" s="6"/>
    </row>
    <row r="22" spans="1:14" x14ac:dyDescent="0.2">
      <c r="A22" s="1">
        <f t="shared" si="0"/>
        <v>8</v>
      </c>
      <c r="C22" s="2" t="s">
        <v>37</v>
      </c>
      <c r="E22" s="38">
        <f>0</f>
        <v>0</v>
      </c>
      <c r="F22" s="38">
        <f>0</f>
        <v>0</v>
      </c>
      <c r="G22" s="38">
        <f>0</f>
        <v>0</v>
      </c>
      <c r="H22" s="38">
        <v>1427302.6369889998</v>
      </c>
      <c r="J22" s="38">
        <f>0</f>
        <v>0</v>
      </c>
      <c r="K22" s="38">
        <f>0</f>
        <v>0</v>
      </c>
      <c r="L22" s="38">
        <f>0</f>
        <v>0</v>
      </c>
      <c r="M22" s="38">
        <f>0</f>
        <v>0</v>
      </c>
      <c r="N22" s="6"/>
    </row>
    <row r="23" spans="1:14" x14ac:dyDescent="0.2">
      <c r="A23" s="1">
        <f t="shared" si="0"/>
        <v>9</v>
      </c>
      <c r="C23" s="2" t="s">
        <v>38</v>
      </c>
      <c r="E23" s="38">
        <f>0</f>
        <v>0</v>
      </c>
      <c r="F23" s="38">
        <f>0</f>
        <v>0</v>
      </c>
      <c r="G23" s="38">
        <f>0</f>
        <v>0</v>
      </c>
      <c r="H23" s="38">
        <f>0</f>
        <v>0</v>
      </c>
      <c r="J23" s="38">
        <f>0</f>
        <v>0</v>
      </c>
      <c r="K23" s="38">
        <f>0</f>
        <v>0</v>
      </c>
      <c r="L23" s="38">
        <f>0</f>
        <v>0</v>
      </c>
      <c r="M23" s="38">
        <f>0</f>
        <v>0</v>
      </c>
      <c r="N23" s="6"/>
    </row>
    <row r="24" spans="1:14" x14ac:dyDescent="0.2">
      <c r="A24" s="1">
        <f t="shared" si="0"/>
        <v>10</v>
      </c>
      <c r="C24" s="2" t="s">
        <v>39</v>
      </c>
      <c r="E24" s="38">
        <v>5488.3135403600008</v>
      </c>
      <c r="F24" s="38">
        <v>38111.583660000004</v>
      </c>
      <c r="G24" s="38">
        <v>301070.25951</v>
      </c>
      <c r="H24" s="38">
        <v>129359.87338000002</v>
      </c>
      <c r="J24" s="38">
        <f>0</f>
        <v>0</v>
      </c>
      <c r="K24" s="38">
        <f>0</f>
        <v>0</v>
      </c>
      <c r="L24" s="38">
        <f>0</f>
        <v>0</v>
      </c>
      <c r="M24" s="38">
        <f>0</f>
        <v>0</v>
      </c>
      <c r="N24" s="6"/>
    </row>
    <row r="25" spans="1:14" x14ac:dyDescent="0.2">
      <c r="A25" s="1">
        <f t="shared" si="0"/>
        <v>11</v>
      </c>
      <c r="C25" s="2" t="s">
        <v>41</v>
      </c>
      <c r="E25" s="38">
        <f>0</f>
        <v>0</v>
      </c>
      <c r="F25" s="38">
        <v>8461.6675999999989</v>
      </c>
      <c r="G25" s="38">
        <v>44184.829520000007</v>
      </c>
      <c r="H25" s="38">
        <v>2174.0189</v>
      </c>
      <c r="J25" s="38">
        <f>0</f>
        <v>0</v>
      </c>
      <c r="K25" s="38">
        <f>0</f>
        <v>0</v>
      </c>
      <c r="L25" s="38">
        <f>0</f>
        <v>0</v>
      </c>
      <c r="M25" s="38">
        <f>0</f>
        <v>0</v>
      </c>
      <c r="N25" s="30"/>
    </row>
    <row r="26" spans="1:14" x14ac:dyDescent="0.2">
      <c r="A26" s="1">
        <f t="shared" si="0"/>
        <v>12</v>
      </c>
      <c r="C26" s="2" t="s">
        <v>42</v>
      </c>
      <c r="D26" s="17"/>
      <c r="E26" s="38">
        <f>0</f>
        <v>0</v>
      </c>
      <c r="F26" s="38">
        <f>0</f>
        <v>0</v>
      </c>
      <c r="G26" s="38">
        <f>0</f>
        <v>0</v>
      </c>
      <c r="H26" s="38">
        <f>0</f>
        <v>0</v>
      </c>
      <c r="I26" s="17"/>
      <c r="J26" s="38">
        <f>0</f>
        <v>0</v>
      </c>
      <c r="K26" s="38">
        <f>0</f>
        <v>0</v>
      </c>
      <c r="L26" s="38">
        <f>0</f>
        <v>0</v>
      </c>
      <c r="M26" s="38">
        <f>0</f>
        <v>0</v>
      </c>
    </row>
    <row r="27" spans="1:14" x14ac:dyDescent="0.2">
      <c r="A27" s="1">
        <f t="shared" si="0"/>
        <v>13</v>
      </c>
      <c r="C27" s="8" t="s">
        <v>43</v>
      </c>
      <c r="D27" s="17"/>
      <c r="E27" s="18">
        <f>SUM(E15:E26)</f>
        <v>962572.35545941663</v>
      </c>
      <c r="F27" s="18">
        <f t="shared" ref="F27:H27" si="1">SUM(F15:F26)</f>
        <v>2077815.3720405595</v>
      </c>
      <c r="G27" s="18">
        <f t="shared" si="1"/>
        <v>10095546.795692649</v>
      </c>
      <c r="H27" s="18">
        <f t="shared" si="1"/>
        <v>11461676.483679986</v>
      </c>
      <c r="I27" s="17"/>
      <c r="J27" s="18">
        <f t="shared" ref="J27:M27" si="2">SUM(J15:J26)</f>
        <v>77323.520301257784</v>
      </c>
      <c r="K27" s="18">
        <f t="shared" si="2"/>
        <v>20720.237482613418</v>
      </c>
      <c r="L27" s="18">
        <f t="shared" si="2"/>
        <v>182797.3711536605</v>
      </c>
      <c r="M27" s="18">
        <f t="shared" si="2"/>
        <v>0</v>
      </c>
    </row>
    <row r="28" spans="1:14" x14ac:dyDescent="0.2">
      <c r="D28" s="17"/>
      <c r="E28" s="38"/>
      <c r="F28" s="38"/>
      <c r="G28" s="38"/>
      <c r="H28" s="38"/>
      <c r="I28" s="17"/>
      <c r="J28" s="38"/>
      <c r="K28" s="38"/>
      <c r="L28" s="38"/>
      <c r="M28" s="38"/>
      <c r="N28" s="6"/>
    </row>
    <row r="29" spans="1:14" x14ac:dyDescent="0.2">
      <c r="C29" s="12" t="s">
        <v>44</v>
      </c>
      <c r="D29" s="17"/>
      <c r="E29" s="38"/>
      <c r="F29" s="38"/>
      <c r="G29" s="38"/>
      <c r="H29" s="38"/>
      <c r="I29" s="17"/>
      <c r="J29" s="38"/>
      <c r="K29" s="38"/>
      <c r="L29" s="38"/>
      <c r="M29" s="38"/>
      <c r="N29" s="6"/>
    </row>
    <row r="30" spans="1:14" x14ac:dyDescent="0.2">
      <c r="A30" s="1">
        <f>A27+1</f>
        <v>14</v>
      </c>
      <c r="C30" s="2" t="s">
        <v>45</v>
      </c>
      <c r="D30" s="17"/>
      <c r="E30" s="38">
        <f>0</f>
        <v>0</v>
      </c>
      <c r="F30" s="38">
        <f>0</f>
        <v>0</v>
      </c>
      <c r="G30" s="38">
        <f>0</f>
        <v>0</v>
      </c>
      <c r="H30" s="38">
        <f>0</f>
        <v>0</v>
      </c>
      <c r="I30" s="17"/>
      <c r="J30" s="38">
        <f>0</f>
        <v>0</v>
      </c>
      <c r="K30" s="38">
        <f>0</f>
        <v>0</v>
      </c>
      <c r="L30" s="38">
        <f>0</f>
        <v>0</v>
      </c>
      <c r="M30" s="38">
        <f>0</f>
        <v>0</v>
      </c>
      <c r="N30" s="6"/>
    </row>
    <row r="31" spans="1:14" x14ac:dyDescent="0.2">
      <c r="A31" s="1">
        <f>A30+1</f>
        <v>15</v>
      </c>
      <c r="C31" s="2" t="s">
        <v>46</v>
      </c>
      <c r="D31" s="17"/>
      <c r="E31" s="38">
        <f>0</f>
        <v>0</v>
      </c>
      <c r="F31" s="38">
        <v>188852.1</v>
      </c>
      <c r="G31" s="38">
        <f>0</f>
        <v>0</v>
      </c>
      <c r="H31" s="38">
        <v>90073.425800000012</v>
      </c>
      <c r="I31" s="17"/>
      <c r="J31" s="38">
        <f>0</f>
        <v>0</v>
      </c>
      <c r="K31" s="38">
        <f>0</f>
        <v>0</v>
      </c>
      <c r="L31" s="38">
        <f>0</f>
        <v>0</v>
      </c>
      <c r="M31" s="38">
        <f>0</f>
        <v>0</v>
      </c>
      <c r="N31" s="6"/>
    </row>
    <row r="32" spans="1:14" x14ac:dyDescent="0.2">
      <c r="A32" s="1">
        <f>A31+1</f>
        <v>16</v>
      </c>
      <c r="C32" s="2" t="s">
        <v>47</v>
      </c>
      <c r="D32" s="17"/>
      <c r="E32" s="38">
        <f>0</f>
        <v>0</v>
      </c>
      <c r="F32" s="38">
        <f>0</f>
        <v>0</v>
      </c>
      <c r="G32" s="38">
        <f>0</f>
        <v>0</v>
      </c>
      <c r="H32" s="38">
        <v>249200.14546999999</v>
      </c>
      <c r="I32" s="17"/>
      <c r="J32" s="38">
        <f>0</f>
        <v>0</v>
      </c>
      <c r="K32" s="38">
        <f>0</f>
        <v>0</v>
      </c>
      <c r="L32" s="38">
        <f>0</f>
        <v>0</v>
      </c>
      <c r="M32" s="38">
        <f>0</f>
        <v>0</v>
      </c>
      <c r="N32" s="6"/>
    </row>
    <row r="33" spans="1:14" x14ac:dyDescent="0.2">
      <c r="A33" s="1">
        <f>A32+1</f>
        <v>17</v>
      </c>
      <c r="C33" s="8" t="s">
        <v>48</v>
      </c>
      <c r="D33" s="17"/>
      <c r="E33" s="18">
        <f>SUM(E30:E32)</f>
        <v>0</v>
      </c>
      <c r="F33" s="18">
        <f t="shared" ref="F33:H33" si="3">SUM(F30:F32)</f>
        <v>188852.1</v>
      </c>
      <c r="G33" s="18">
        <f t="shared" si="3"/>
        <v>0</v>
      </c>
      <c r="H33" s="18">
        <f t="shared" si="3"/>
        <v>339273.57127000001</v>
      </c>
      <c r="I33" s="17"/>
      <c r="J33" s="18">
        <f t="shared" ref="J33:M33" si="4">SUM(J30:J32)</f>
        <v>0</v>
      </c>
      <c r="K33" s="18">
        <f t="shared" si="4"/>
        <v>0</v>
      </c>
      <c r="L33" s="18">
        <f t="shared" si="4"/>
        <v>0</v>
      </c>
      <c r="M33" s="18">
        <f t="shared" si="4"/>
        <v>0</v>
      </c>
      <c r="N33" s="6"/>
    </row>
    <row r="34" spans="1:14" x14ac:dyDescent="0.2">
      <c r="D34" s="17"/>
      <c r="E34" s="17"/>
      <c r="F34" s="17"/>
      <c r="G34" s="17"/>
      <c r="H34" s="17"/>
      <c r="I34" s="17"/>
      <c r="J34" s="38"/>
      <c r="K34" s="38"/>
      <c r="L34" s="38"/>
      <c r="M34" s="38"/>
      <c r="N34" s="14"/>
    </row>
    <row r="35" spans="1:14" ht="13.5" thickBot="1" x14ac:dyDescent="0.25">
      <c r="A35" s="1">
        <f>A33+1</f>
        <v>18</v>
      </c>
      <c r="C35" s="8" t="s">
        <v>49</v>
      </c>
      <c r="D35" s="17"/>
      <c r="E35" s="35">
        <f>E27+E33</f>
        <v>962572.35545941663</v>
      </c>
      <c r="F35" s="35">
        <f t="shared" ref="F35:H35" si="5">F27+F33</f>
        <v>2266667.4720405596</v>
      </c>
      <c r="G35" s="35">
        <f t="shared" si="5"/>
        <v>10095546.795692649</v>
      </c>
      <c r="H35" s="35">
        <f t="shared" si="5"/>
        <v>11800950.054949986</v>
      </c>
      <c r="I35" s="17"/>
      <c r="J35" s="35">
        <f>J27+J33</f>
        <v>77323.520301257784</v>
      </c>
      <c r="K35" s="35">
        <f t="shared" ref="K35:M35" si="6">K27+K33</f>
        <v>20720.237482613418</v>
      </c>
      <c r="L35" s="35">
        <f t="shared" si="6"/>
        <v>182797.3711536605</v>
      </c>
      <c r="M35" s="35">
        <f t="shared" si="6"/>
        <v>0</v>
      </c>
      <c r="N35" s="6"/>
    </row>
    <row r="36" spans="1:14" ht="13.5" thickTop="1" x14ac:dyDescent="0.2">
      <c r="C36" s="49"/>
      <c r="D36" s="15"/>
      <c r="E36" s="15"/>
      <c r="F36" s="15"/>
      <c r="G36" s="15"/>
      <c r="H36" s="15"/>
      <c r="I36" s="15"/>
      <c r="J36" s="6"/>
      <c r="K36" s="6"/>
      <c r="L36" s="6"/>
      <c r="M36" s="6"/>
      <c r="N36" s="6"/>
    </row>
    <row r="37" spans="1:14" x14ac:dyDescent="0.2">
      <c r="A37" s="12" t="s">
        <v>151</v>
      </c>
      <c r="B37" s="50"/>
      <c r="J37" s="16"/>
      <c r="K37" s="16"/>
      <c r="L37" s="16"/>
      <c r="M37" s="16"/>
      <c r="N37" s="14"/>
    </row>
    <row r="38" spans="1:14" x14ac:dyDescent="0.2">
      <c r="A38" s="10" t="s">
        <v>51</v>
      </c>
      <c r="C38" s="2" t="s">
        <v>152</v>
      </c>
      <c r="I38" s="10"/>
      <c r="J38" s="16"/>
      <c r="K38" s="16"/>
      <c r="L38" s="16"/>
      <c r="M38" s="16"/>
      <c r="N38" s="14"/>
    </row>
    <row r="39" spans="1:14" x14ac:dyDescent="0.2">
      <c r="A39" s="10"/>
      <c r="B39" s="52"/>
      <c r="I39" s="10"/>
      <c r="J39" s="16"/>
      <c r="K39" s="16"/>
      <c r="L39" s="16"/>
      <c r="M39" s="16"/>
      <c r="N39" s="14"/>
    </row>
    <row r="40" spans="1:14" x14ac:dyDescent="0.2">
      <c r="A40" s="10"/>
      <c r="I40" s="10"/>
      <c r="J40" s="16"/>
      <c r="K40" s="16"/>
      <c r="L40" s="16"/>
      <c r="M40" s="16"/>
      <c r="N40" s="14"/>
    </row>
    <row r="41" spans="1:14" x14ac:dyDescent="0.2">
      <c r="A41" s="10"/>
      <c r="B41" s="52"/>
      <c r="I41" s="10"/>
      <c r="J41" s="16"/>
      <c r="K41" s="16"/>
      <c r="L41" s="16"/>
      <c r="M41" s="16"/>
      <c r="N41" s="14"/>
    </row>
    <row r="42" spans="1:14" x14ac:dyDescent="0.2">
      <c r="A42" s="10"/>
      <c r="B42" s="52"/>
      <c r="I42" s="10"/>
      <c r="J42" s="17"/>
      <c r="K42" s="17"/>
      <c r="L42" s="17"/>
      <c r="M42" s="16"/>
      <c r="N42" s="15"/>
    </row>
    <row r="43" spans="1:14" x14ac:dyDescent="0.2">
      <c r="A43" s="10"/>
      <c r="B43" s="52"/>
      <c r="J43" s="17"/>
      <c r="K43" s="17"/>
      <c r="L43" s="17"/>
      <c r="M43" s="16"/>
      <c r="N43" s="15"/>
    </row>
    <row r="44" spans="1:14" x14ac:dyDescent="0.2">
      <c r="A44" s="10"/>
      <c r="B44" s="52"/>
      <c r="D44" s="53"/>
      <c r="E44" s="53"/>
      <c r="F44" s="53"/>
      <c r="G44" s="53"/>
      <c r="H44" s="53"/>
      <c r="I44" s="53"/>
      <c r="J44" s="17"/>
      <c r="K44" s="17"/>
      <c r="L44" s="17"/>
      <c r="M44" s="16"/>
      <c r="N44" s="15"/>
    </row>
    <row r="45" spans="1:14" x14ac:dyDescent="0.2">
      <c r="A45" s="10"/>
      <c r="B45" s="52"/>
      <c r="D45" s="53"/>
      <c r="E45" s="53"/>
      <c r="F45" s="53"/>
      <c r="G45" s="53"/>
      <c r="H45" s="53"/>
      <c r="I45" s="53"/>
      <c r="J45" s="17"/>
      <c r="K45" s="17"/>
      <c r="L45" s="17"/>
      <c r="M45" s="16"/>
      <c r="N45" s="15"/>
    </row>
    <row r="46" spans="1:14" x14ac:dyDescent="0.2">
      <c r="A46" s="10"/>
      <c r="B46" s="52"/>
      <c r="D46" s="53"/>
      <c r="E46" s="53"/>
      <c r="F46" s="53"/>
      <c r="G46" s="53"/>
      <c r="H46" s="53"/>
      <c r="I46" s="53"/>
      <c r="J46" s="17"/>
      <c r="K46" s="17"/>
      <c r="L46" s="17"/>
      <c r="M46" s="16"/>
      <c r="N46" s="15"/>
    </row>
    <row r="47" spans="1:14" x14ac:dyDescent="0.2">
      <c r="A47" s="10"/>
      <c r="B47" s="52"/>
      <c r="D47" s="53"/>
      <c r="E47" s="53"/>
      <c r="F47" s="53"/>
      <c r="G47" s="53"/>
      <c r="H47" s="53"/>
      <c r="I47" s="53"/>
      <c r="J47" s="17"/>
      <c r="K47" s="17"/>
      <c r="L47" s="17"/>
      <c r="M47" s="16"/>
      <c r="N47" s="15"/>
    </row>
    <row r="48" spans="1:14" x14ac:dyDescent="0.2">
      <c r="A48" s="10"/>
      <c r="B48" s="52"/>
      <c r="D48" s="53"/>
      <c r="E48" s="53"/>
      <c r="F48" s="53"/>
      <c r="G48" s="53"/>
      <c r="H48" s="53"/>
      <c r="I48" s="53"/>
      <c r="J48" s="17"/>
      <c r="K48" s="17"/>
      <c r="L48" s="17"/>
      <c r="M48" s="16"/>
      <c r="N48" s="15"/>
    </row>
    <row r="49" spans="1:14" x14ac:dyDescent="0.2">
      <c r="A49" s="10"/>
      <c r="B49" s="52"/>
      <c r="D49" s="53"/>
      <c r="E49" s="53"/>
      <c r="F49" s="53"/>
      <c r="G49" s="53"/>
      <c r="H49" s="53"/>
      <c r="I49" s="53"/>
      <c r="J49" s="17"/>
      <c r="K49" s="17"/>
      <c r="L49" s="17"/>
      <c r="M49" s="16"/>
      <c r="N49" s="15"/>
    </row>
    <row r="50" spans="1:14" x14ac:dyDescent="0.2">
      <c r="A50" s="2"/>
      <c r="B50" s="8"/>
      <c r="D50" s="53"/>
      <c r="E50" s="53"/>
      <c r="F50" s="53"/>
      <c r="G50" s="53"/>
      <c r="H50" s="53"/>
      <c r="I50" s="53"/>
      <c r="J50" s="16"/>
      <c r="K50" s="17"/>
      <c r="L50" s="17"/>
      <c r="M50" s="16"/>
      <c r="N50" s="15"/>
    </row>
    <row r="51" spans="1:14" x14ac:dyDescent="0.2">
      <c r="A51" s="10"/>
      <c r="B51" s="8"/>
      <c r="D51" s="16"/>
      <c r="E51" s="16"/>
      <c r="F51" s="16"/>
      <c r="G51" s="16"/>
      <c r="H51" s="16"/>
      <c r="I51" s="16"/>
      <c r="J51" s="16"/>
      <c r="K51" s="17"/>
      <c r="L51" s="17"/>
      <c r="M51" s="16"/>
      <c r="N51" s="15"/>
    </row>
    <row r="52" spans="1:14" x14ac:dyDescent="0.2">
      <c r="A52" s="2"/>
      <c r="C52" s="19"/>
      <c r="D52" s="17"/>
      <c r="E52" s="17"/>
      <c r="F52" s="17"/>
      <c r="G52" s="17"/>
      <c r="H52" s="17"/>
      <c r="I52" s="17"/>
      <c r="J52" s="17"/>
      <c r="K52" s="17"/>
      <c r="L52" s="17"/>
      <c r="M52" s="16"/>
      <c r="N52" s="15"/>
    </row>
    <row r="53" spans="1:14" x14ac:dyDescent="0.2">
      <c r="A53" s="10"/>
      <c r="C53" s="19"/>
      <c r="D53" s="17"/>
      <c r="E53" s="17"/>
      <c r="F53" s="17"/>
      <c r="G53" s="17"/>
      <c r="H53" s="17"/>
      <c r="I53" s="17"/>
      <c r="J53" s="17"/>
      <c r="K53" s="17"/>
      <c r="L53" s="17"/>
      <c r="M53" s="16"/>
      <c r="N53" s="15"/>
    </row>
    <row r="54" spans="1:14" x14ac:dyDescent="0.2">
      <c r="A54" s="10"/>
      <c r="G54" s="17"/>
      <c r="H54" s="17"/>
      <c r="I54" s="17"/>
      <c r="J54" s="17"/>
      <c r="K54" s="17"/>
      <c r="L54" s="17"/>
      <c r="M54" s="16"/>
      <c r="N54" s="15"/>
    </row>
    <row r="55" spans="1:14" x14ac:dyDescent="0.2">
      <c r="C55" s="19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5"/>
    </row>
    <row r="56" spans="1:14" x14ac:dyDescent="0.2">
      <c r="C56" s="21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7"/>
    </row>
    <row r="57" spans="1:14" x14ac:dyDescent="0.2">
      <c r="C57" s="19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7"/>
    </row>
    <row r="58" spans="1:14" x14ac:dyDescent="0.2">
      <c r="C58" s="19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7"/>
    </row>
    <row r="59" spans="1:14" x14ac:dyDescent="0.2">
      <c r="C59" s="19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7"/>
    </row>
    <row r="60" spans="1:14" x14ac:dyDescent="0.2">
      <c r="C60" s="19"/>
      <c r="D60" s="17"/>
      <c r="E60" s="17"/>
      <c r="F60" s="17"/>
      <c r="G60" s="17"/>
      <c r="H60" s="17"/>
      <c r="I60" s="17"/>
      <c r="J60" s="17"/>
      <c r="K60" s="17"/>
      <c r="L60" s="17"/>
      <c r="M60" s="16"/>
      <c r="N60" s="17"/>
    </row>
    <row r="61" spans="1:14" x14ac:dyDescent="0.2">
      <c r="C61" s="19"/>
      <c r="D61" s="17"/>
      <c r="E61" s="17"/>
      <c r="F61" s="17"/>
      <c r="G61" s="17"/>
      <c r="H61" s="17"/>
      <c r="I61" s="17"/>
      <c r="J61" s="17"/>
      <c r="K61" s="17"/>
      <c r="L61" s="17"/>
      <c r="M61" s="16"/>
      <c r="N61" s="17"/>
    </row>
    <row r="62" spans="1:14" x14ac:dyDescent="0.2">
      <c r="C62" s="19"/>
      <c r="D62" s="17"/>
      <c r="E62" s="17"/>
      <c r="F62" s="17"/>
      <c r="G62" s="17"/>
      <c r="H62" s="17"/>
      <c r="I62" s="17"/>
      <c r="J62" s="17"/>
      <c r="K62" s="17"/>
      <c r="L62" s="17"/>
      <c r="M62" s="16"/>
      <c r="N62" s="17"/>
    </row>
    <row r="63" spans="1:14" x14ac:dyDescent="0.2">
      <c r="C63" s="19"/>
      <c r="D63" s="17"/>
      <c r="E63" s="17"/>
      <c r="F63" s="17"/>
      <c r="G63" s="17"/>
      <c r="H63" s="17"/>
      <c r="I63" s="17"/>
      <c r="J63" s="17"/>
      <c r="K63" s="17"/>
      <c r="L63" s="17"/>
      <c r="M63" s="16"/>
      <c r="N63" s="17"/>
    </row>
    <row r="64" spans="1:14" x14ac:dyDescent="0.2">
      <c r="C64" s="19"/>
      <c r="D64" s="17"/>
      <c r="E64" s="17"/>
      <c r="F64" s="17"/>
      <c r="G64" s="17"/>
      <c r="H64" s="17"/>
      <c r="I64" s="17"/>
      <c r="J64" s="17"/>
      <c r="K64" s="17"/>
      <c r="L64" s="17"/>
      <c r="M64" s="16"/>
      <c r="N64" s="17"/>
    </row>
    <row r="65" spans="3:14" x14ac:dyDescent="0.2">
      <c r="C65" s="21"/>
      <c r="D65" s="17"/>
      <c r="E65" s="17"/>
      <c r="F65" s="17"/>
      <c r="G65" s="17"/>
      <c r="H65" s="17"/>
      <c r="I65" s="17"/>
      <c r="J65" s="17"/>
      <c r="K65" s="17"/>
      <c r="L65" s="17"/>
      <c r="M65" s="16"/>
      <c r="N65" s="17"/>
    </row>
    <row r="66" spans="3:14" x14ac:dyDescent="0.2">
      <c r="C66" s="21"/>
      <c r="D66" s="17"/>
      <c r="E66" s="17"/>
      <c r="F66" s="17"/>
      <c r="G66" s="17"/>
      <c r="H66" s="17"/>
      <c r="I66" s="17"/>
      <c r="J66" s="17"/>
      <c r="K66" s="17"/>
      <c r="L66" s="17"/>
      <c r="M66" s="16"/>
      <c r="N66" s="17"/>
    </row>
    <row r="67" spans="3:14" x14ac:dyDescent="0.2">
      <c r="C67" s="19"/>
      <c r="D67" s="17"/>
      <c r="E67" s="17"/>
      <c r="F67" s="17"/>
      <c r="G67" s="17"/>
      <c r="H67" s="17"/>
      <c r="I67" s="17"/>
      <c r="J67" s="17"/>
      <c r="K67" s="17"/>
      <c r="L67" s="17"/>
      <c r="M67" s="16"/>
      <c r="N67" s="17"/>
    </row>
    <row r="68" spans="3:14" x14ac:dyDescent="0.2">
      <c r="C68" s="21"/>
      <c r="D68" s="17"/>
      <c r="E68" s="17"/>
      <c r="F68" s="17"/>
      <c r="G68" s="17"/>
      <c r="H68" s="17"/>
      <c r="I68" s="17"/>
      <c r="J68" s="17"/>
      <c r="K68" s="17"/>
      <c r="L68" s="17"/>
      <c r="M68" s="16"/>
      <c r="N68" s="17"/>
    </row>
    <row r="69" spans="3:14" x14ac:dyDescent="0.2">
      <c r="C69" s="19"/>
      <c r="D69" s="17"/>
      <c r="E69" s="17"/>
      <c r="F69" s="17"/>
      <c r="G69" s="17"/>
      <c r="H69" s="17"/>
      <c r="I69" s="17"/>
      <c r="J69" s="17"/>
      <c r="K69" s="17"/>
      <c r="L69" s="17"/>
      <c r="M69" s="16"/>
      <c r="N69" s="17"/>
    </row>
    <row r="70" spans="3:14" x14ac:dyDescent="0.2">
      <c r="C70" s="19"/>
      <c r="D70" s="17"/>
      <c r="E70" s="17"/>
      <c r="F70" s="17"/>
      <c r="G70" s="17"/>
      <c r="H70" s="17"/>
      <c r="I70" s="17"/>
      <c r="J70" s="17"/>
      <c r="K70" s="17"/>
      <c r="L70" s="17"/>
      <c r="M70" s="16"/>
      <c r="N70" s="17"/>
    </row>
    <row r="71" spans="3:14" x14ac:dyDescent="0.2">
      <c r="C71" s="19"/>
      <c r="D71" s="17"/>
      <c r="E71" s="17"/>
      <c r="F71" s="17"/>
      <c r="G71" s="17"/>
      <c r="H71" s="17"/>
      <c r="I71" s="17"/>
      <c r="J71" s="17"/>
      <c r="K71" s="17"/>
      <c r="L71" s="17"/>
      <c r="M71" s="16"/>
      <c r="N71" s="17"/>
    </row>
    <row r="72" spans="3:14" x14ac:dyDescent="0.2">
      <c r="C72" s="19"/>
      <c r="D72" s="17"/>
      <c r="E72" s="17"/>
      <c r="F72" s="17"/>
      <c r="G72" s="17"/>
      <c r="H72" s="17"/>
      <c r="I72" s="17"/>
      <c r="J72" s="17"/>
      <c r="K72" s="17"/>
      <c r="L72" s="17"/>
      <c r="M72" s="16"/>
      <c r="N72" s="17"/>
    </row>
    <row r="73" spans="3:14" x14ac:dyDescent="0.2">
      <c r="C73" s="19"/>
      <c r="D73" s="17"/>
      <c r="E73" s="17"/>
      <c r="F73" s="17"/>
      <c r="G73" s="17"/>
      <c r="H73" s="17"/>
      <c r="I73" s="17"/>
      <c r="J73" s="17"/>
      <c r="K73" s="17"/>
      <c r="L73" s="17"/>
      <c r="M73" s="16"/>
      <c r="N73" s="17"/>
    </row>
    <row r="74" spans="3:14" x14ac:dyDescent="0.2">
      <c r="C74" s="19"/>
      <c r="D74" s="17"/>
      <c r="E74" s="17"/>
      <c r="F74" s="17"/>
      <c r="G74" s="17"/>
      <c r="H74" s="17"/>
      <c r="I74" s="17"/>
      <c r="J74" s="17"/>
      <c r="K74" s="17"/>
      <c r="L74" s="17"/>
      <c r="M74" s="16"/>
      <c r="N74" s="17"/>
    </row>
    <row r="75" spans="3:14" x14ac:dyDescent="0.2">
      <c r="C75" s="19"/>
      <c r="D75" s="17"/>
      <c r="E75" s="17"/>
      <c r="F75" s="17"/>
      <c r="G75" s="17"/>
      <c r="H75" s="17"/>
      <c r="I75" s="17"/>
      <c r="J75" s="17"/>
      <c r="K75" s="17"/>
      <c r="L75" s="17"/>
      <c r="M75" s="16"/>
      <c r="N75" s="17"/>
    </row>
    <row r="76" spans="3:14" x14ac:dyDescent="0.2">
      <c r="C76" s="19"/>
      <c r="D76" s="17"/>
      <c r="E76" s="17"/>
      <c r="F76" s="17"/>
      <c r="G76" s="17"/>
      <c r="H76" s="17"/>
      <c r="I76" s="17"/>
      <c r="J76" s="17"/>
      <c r="K76" s="17"/>
      <c r="L76" s="17"/>
      <c r="M76" s="16"/>
      <c r="N76" s="17"/>
    </row>
    <row r="77" spans="3:14" x14ac:dyDescent="0.2">
      <c r="C77" s="19"/>
      <c r="D77" s="17"/>
      <c r="E77" s="17"/>
      <c r="F77" s="17"/>
      <c r="G77" s="17"/>
      <c r="H77" s="17"/>
      <c r="I77" s="17"/>
      <c r="J77" s="17"/>
      <c r="K77" s="17"/>
      <c r="L77" s="17"/>
      <c r="M77" s="16"/>
      <c r="N77" s="17"/>
    </row>
    <row r="78" spans="3:14" x14ac:dyDescent="0.2">
      <c r="C78" s="19"/>
      <c r="D78" s="17"/>
      <c r="E78" s="17"/>
      <c r="F78" s="17"/>
      <c r="G78" s="17"/>
      <c r="H78" s="17"/>
      <c r="I78" s="17"/>
      <c r="J78" s="17"/>
      <c r="K78" s="17"/>
      <c r="L78" s="17"/>
      <c r="M78" s="16"/>
      <c r="N78" s="17"/>
    </row>
    <row r="79" spans="3:14" x14ac:dyDescent="0.2">
      <c r="C79" s="19"/>
      <c r="D79" s="17"/>
      <c r="E79" s="17"/>
      <c r="F79" s="17"/>
      <c r="G79" s="17"/>
      <c r="H79" s="17"/>
      <c r="I79" s="17"/>
      <c r="J79" s="17"/>
      <c r="K79" s="17"/>
      <c r="L79" s="17"/>
      <c r="M79" s="16"/>
      <c r="N79" s="17"/>
    </row>
    <row r="80" spans="3:14" x14ac:dyDescent="0.2">
      <c r="C80" s="19"/>
      <c r="D80" s="17"/>
      <c r="E80" s="17"/>
      <c r="F80" s="17"/>
      <c r="G80" s="17"/>
      <c r="H80" s="17"/>
      <c r="I80" s="17"/>
      <c r="J80" s="17"/>
      <c r="K80" s="17"/>
      <c r="L80" s="17"/>
      <c r="M80" s="16"/>
      <c r="N80" s="17"/>
    </row>
    <row r="81" spans="2:14" x14ac:dyDescent="0.2">
      <c r="C81" s="22"/>
      <c r="D81" s="17"/>
      <c r="E81" s="17"/>
      <c r="F81" s="17"/>
      <c r="G81" s="17"/>
      <c r="H81" s="17"/>
      <c r="I81" s="17"/>
      <c r="J81" s="17"/>
      <c r="K81" s="17"/>
      <c r="L81" s="17"/>
      <c r="M81" s="16"/>
      <c r="N81" s="17"/>
    </row>
    <row r="82" spans="2:14" x14ac:dyDescent="0.2">
      <c r="C82" s="22"/>
      <c r="D82" s="17"/>
      <c r="E82" s="17"/>
      <c r="F82" s="17"/>
      <c r="G82" s="17"/>
      <c r="H82" s="17"/>
      <c r="I82" s="17"/>
      <c r="J82" s="17"/>
      <c r="K82" s="17"/>
      <c r="L82" s="17"/>
      <c r="M82" s="16"/>
      <c r="N82" s="17"/>
    </row>
    <row r="83" spans="2:14" x14ac:dyDescent="0.2">
      <c r="C83" s="22"/>
      <c r="D83" s="17"/>
      <c r="E83" s="17"/>
      <c r="F83" s="17"/>
      <c r="G83" s="17"/>
      <c r="H83" s="17"/>
      <c r="I83" s="17"/>
      <c r="J83" s="17"/>
      <c r="K83" s="17"/>
      <c r="L83" s="17"/>
      <c r="M83" s="16"/>
      <c r="N83" s="17"/>
    </row>
    <row r="84" spans="2:14" x14ac:dyDescent="0.2">
      <c r="C84" s="22"/>
      <c r="D84" s="17"/>
      <c r="E84" s="17"/>
      <c r="F84" s="17"/>
      <c r="G84" s="17"/>
      <c r="H84" s="17"/>
      <c r="I84" s="17"/>
      <c r="J84" s="17"/>
      <c r="K84" s="17"/>
      <c r="L84" s="17"/>
      <c r="M84" s="16"/>
      <c r="N84" s="17"/>
    </row>
    <row r="85" spans="2:14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2:14" x14ac:dyDescent="0.2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4"/>
      <c r="N86" s="23"/>
    </row>
    <row r="87" spans="2:14" x14ac:dyDescent="0.2">
      <c r="M87" s="25"/>
    </row>
    <row r="88" spans="2:14" x14ac:dyDescent="0.2">
      <c r="M88" s="16"/>
    </row>
    <row r="89" spans="2:14" x14ac:dyDescent="0.2">
      <c r="B89" s="3"/>
      <c r="M89" s="16"/>
    </row>
    <row r="90" spans="2:14" x14ac:dyDescent="0.2">
      <c r="M90" s="16"/>
    </row>
    <row r="91" spans="2:14" x14ac:dyDescent="0.2">
      <c r="M91" s="16"/>
    </row>
    <row r="92" spans="2:14" x14ac:dyDescent="0.2">
      <c r="M92" s="16"/>
    </row>
    <row r="93" spans="2:14" x14ac:dyDescent="0.2">
      <c r="M93" s="16"/>
    </row>
    <row r="94" spans="2:14" x14ac:dyDescent="0.2">
      <c r="M94" s="16"/>
    </row>
    <row r="95" spans="2:14" x14ac:dyDescent="0.2">
      <c r="M95" s="16"/>
    </row>
    <row r="96" spans="2:14" x14ac:dyDescent="0.2">
      <c r="M96" s="16"/>
    </row>
    <row r="97" spans="10:14" x14ac:dyDescent="0.2">
      <c r="M97" s="16"/>
    </row>
    <row r="98" spans="10:14" x14ac:dyDescent="0.2">
      <c r="M98" s="16"/>
    </row>
    <row r="99" spans="10:14" x14ac:dyDescent="0.2">
      <c r="M99" s="16"/>
    </row>
    <row r="104" spans="10:14" x14ac:dyDescent="0.2">
      <c r="J104" s="27"/>
      <c r="K104" s="3"/>
      <c r="L104" s="3"/>
      <c r="N104" s="3"/>
    </row>
  </sheetData>
  <mergeCells count="3">
    <mergeCell ref="A6:M6"/>
    <mergeCell ref="E9:H9"/>
    <mergeCell ref="J9:M9"/>
  </mergeCells>
  <printOptions horizontalCentered="1"/>
  <pageMargins left="0.7" right="0.7" top="0.75" bottom="0.75" header="0.3" footer="0.3"/>
  <pageSetup scale="92" firstPageNumber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23CE-5EDF-4FA3-873C-82FF468F6DAF}">
  <sheetPr>
    <pageSetUpPr fitToPage="1"/>
  </sheetPr>
  <dimension ref="A8:V108"/>
  <sheetViews>
    <sheetView topLeftCell="A26" zoomScaleNormal="100" zoomScaleSheetLayoutView="100" workbookViewId="0">
      <selection activeCell="L34" sqref="L34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2.28515625" style="2" customWidth="1"/>
    <col min="6" max="7" width="11.5703125" style="2" customWidth="1"/>
    <col min="8" max="8" width="10.85546875" style="2" customWidth="1"/>
    <col min="9" max="9" width="2" style="2" customWidth="1"/>
    <col min="10" max="13" width="9.5703125" style="2" customWidth="1"/>
    <col min="14" max="14" width="2.42578125" style="2" customWidth="1"/>
    <col min="15" max="15" width="9.140625" style="2"/>
    <col min="16" max="18" width="9.42578125" style="2" customWidth="1"/>
    <col min="19" max="19" width="1.85546875" style="2" customWidth="1"/>
    <col min="20" max="20" width="13.7109375" style="2" customWidth="1"/>
    <col min="21" max="21" width="2.42578125" style="2" customWidth="1"/>
    <col min="22" max="22" width="12.85546875" style="2" customWidth="1"/>
    <col min="23" max="23" width="3.140625" style="2" customWidth="1"/>
    <col min="24" max="16384" width="9.140625" style="2"/>
  </cols>
  <sheetData>
    <row r="8" spans="1:22" ht="15" customHeight="1" x14ac:dyDescent="0.2">
      <c r="A8" s="120" t="s">
        <v>153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spans="1:22" x14ac:dyDescent="0.2"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22" x14ac:dyDescent="0.2">
      <c r="C10" s="1"/>
      <c r="D10" s="1"/>
      <c r="E10" s="122" t="s">
        <v>154</v>
      </c>
      <c r="F10" s="122"/>
      <c r="G10" s="122"/>
      <c r="H10" s="122"/>
      <c r="J10" s="122" t="s">
        <v>155</v>
      </c>
      <c r="K10" s="122"/>
      <c r="L10" s="122"/>
      <c r="M10" s="122"/>
      <c r="N10" s="1"/>
      <c r="O10" s="122" t="s">
        <v>156</v>
      </c>
      <c r="P10" s="122"/>
      <c r="Q10" s="122"/>
      <c r="R10" s="122"/>
      <c r="V10" s="46" t="s">
        <v>157</v>
      </c>
    </row>
    <row r="11" spans="1:22" x14ac:dyDescent="0.2">
      <c r="C11" s="1"/>
      <c r="D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46" t="s">
        <v>157</v>
      </c>
      <c r="V11" s="1" t="s">
        <v>158</v>
      </c>
    </row>
    <row r="12" spans="1:22" x14ac:dyDescent="0.2">
      <c r="C12" s="12"/>
      <c r="D12" s="12"/>
      <c r="E12" s="1" t="s">
        <v>147</v>
      </c>
      <c r="F12" s="1" t="s">
        <v>148</v>
      </c>
      <c r="G12" s="1" t="s">
        <v>149</v>
      </c>
      <c r="H12" s="1" t="s">
        <v>150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 t="s">
        <v>158</v>
      </c>
      <c r="V12" s="1" t="s">
        <v>159</v>
      </c>
    </row>
    <row r="13" spans="1:22" x14ac:dyDescent="0.2">
      <c r="A13" s="1" t="s">
        <v>12</v>
      </c>
      <c r="C13" s="1"/>
      <c r="E13" s="1" t="s">
        <v>160</v>
      </c>
      <c r="F13" s="1" t="s">
        <v>161</v>
      </c>
      <c r="G13" s="1" t="s">
        <v>162</v>
      </c>
      <c r="H13" s="1" t="s">
        <v>163</v>
      </c>
      <c r="I13" s="13"/>
      <c r="J13" s="1" t="s">
        <v>164</v>
      </c>
      <c r="K13" s="1" t="s">
        <v>165</v>
      </c>
      <c r="L13" s="1" t="s">
        <v>166</v>
      </c>
      <c r="M13" s="1" t="s">
        <v>150</v>
      </c>
      <c r="N13" s="46"/>
      <c r="O13" s="1" t="s">
        <v>167</v>
      </c>
      <c r="P13" s="1" t="s">
        <v>168</v>
      </c>
      <c r="Q13" s="1" t="s">
        <v>169</v>
      </c>
      <c r="R13" s="1" t="s">
        <v>150</v>
      </c>
      <c r="S13" s="13"/>
      <c r="T13" s="46" t="s">
        <v>10</v>
      </c>
      <c r="V13" s="46" t="s">
        <v>10</v>
      </c>
    </row>
    <row r="14" spans="1:22" ht="14.25" x14ac:dyDescent="0.2">
      <c r="A14" s="9" t="s">
        <v>18</v>
      </c>
      <c r="C14" s="7" t="s">
        <v>170</v>
      </c>
      <c r="E14" s="9" t="s">
        <v>20</v>
      </c>
      <c r="F14" s="9" t="s">
        <v>20</v>
      </c>
      <c r="G14" s="9" t="s">
        <v>20</v>
      </c>
      <c r="H14" s="9" t="s">
        <v>20</v>
      </c>
      <c r="I14" s="1"/>
      <c r="J14" s="9" t="s">
        <v>171</v>
      </c>
      <c r="K14" s="9" t="s">
        <v>171</v>
      </c>
      <c r="L14" s="9" t="s">
        <v>171</v>
      </c>
      <c r="M14" s="9" t="s">
        <v>171</v>
      </c>
      <c r="N14" s="1"/>
      <c r="O14" s="9" t="s">
        <v>171</v>
      </c>
      <c r="P14" s="9" t="s">
        <v>171</v>
      </c>
      <c r="Q14" s="9" t="s">
        <v>171</v>
      </c>
      <c r="R14" s="9" t="s">
        <v>171</v>
      </c>
      <c r="S14" s="1"/>
      <c r="T14" s="47" t="s">
        <v>172</v>
      </c>
      <c r="V14" s="47" t="s">
        <v>173</v>
      </c>
    </row>
    <row r="15" spans="1:22" x14ac:dyDescent="0.2">
      <c r="E15" s="1" t="s">
        <v>23</v>
      </c>
      <c r="F15" s="1" t="s">
        <v>24</v>
      </c>
      <c r="G15" s="5" t="s">
        <v>25</v>
      </c>
      <c r="H15" s="1" t="s">
        <v>92</v>
      </c>
      <c r="J15" s="1" t="s">
        <v>27</v>
      </c>
      <c r="K15" s="1" t="s">
        <v>28</v>
      </c>
      <c r="L15" s="5" t="s">
        <v>110</v>
      </c>
      <c r="M15" s="1" t="s">
        <v>111</v>
      </c>
      <c r="N15" s="1"/>
      <c r="O15" s="1" t="s">
        <v>112</v>
      </c>
      <c r="P15" s="1" t="s">
        <v>113</v>
      </c>
      <c r="Q15" s="5" t="s">
        <v>114</v>
      </c>
      <c r="R15" s="1" t="s">
        <v>115</v>
      </c>
      <c r="S15" s="1"/>
      <c r="T15" s="1" t="s">
        <v>116</v>
      </c>
      <c r="V15" s="1" t="s">
        <v>174</v>
      </c>
    </row>
    <row r="16" spans="1:22" x14ac:dyDescent="0.2">
      <c r="C16" s="12"/>
      <c r="E16" s="1"/>
      <c r="F16" s="1"/>
      <c r="G16" s="1"/>
      <c r="H16" s="5"/>
      <c r="I16" s="5"/>
      <c r="J16" s="1"/>
      <c r="K16" s="1"/>
      <c r="L16" s="1"/>
      <c r="M16" s="5"/>
      <c r="N16" s="5"/>
      <c r="O16" s="1"/>
      <c r="P16" s="1"/>
      <c r="Q16" s="1"/>
      <c r="R16" s="5"/>
      <c r="S16" s="5"/>
      <c r="T16" s="5"/>
      <c r="V16" s="5"/>
    </row>
    <row r="17" spans="1:22" x14ac:dyDescent="0.2">
      <c r="C17" s="12" t="s">
        <v>29</v>
      </c>
      <c r="D17" s="14"/>
      <c r="E17" s="38"/>
      <c r="F17" s="38"/>
      <c r="G17" s="38"/>
      <c r="H17" s="6"/>
      <c r="I17" s="6"/>
      <c r="J17" s="38"/>
      <c r="K17" s="38"/>
      <c r="L17" s="6"/>
      <c r="M17" s="6"/>
      <c r="N17" s="6"/>
      <c r="O17" s="38"/>
      <c r="P17" s="38"/>
      <c r="Q17" s="38"/>
      <c r="R17" s="6"/>
      <c r="S17" s="6"/>
      <c r="T17" s="6"/>
      <c r="V17" s="6"/>
    </row>
    <row r="18" spans="1:22" x14ac:dyDescent="0.2">
      <c r="A18" s="1">
        <v>1</v>
      </c>
      <c r="C18" s="2" t="s">
        <v>30</v>
      </c>
      <c r="D18" s="14"/>
      <c r="E18" s="38">
        <f>('Attachment 4 p.1'!$E$14-$E$29)*'Attachment 4 p.2'!E15/('Attachment 4 p.2'!$E$35)</f>
        <v>10428.883926477201</v>
      </c>
      <c r="F18" s="38">
        <f>'Attachment 4 p.1'!$E$15*'Attachment 4 p.2'!F15/'Attachment 4 p.2'!$F$35</f>
        <v>45223.718548977784</v>
      </c>
      <c r="G18" s="38">
        <f>'Attachment 4 p.1'!$E$16*'Attachment 4 p.2'!G15/'Attachment 4 p.2'!$G$35</f>
        <v>18210.784960676036</v>
      </c>
      <c r="H18" s="38">
        <f>'Attachment 4 p.1'!$E$17*'Attachment 4 p.2'!H15/'Attachment 4 p.2'!$H$35</f>
        <v>274.85880767858771</v>
      </c>
      <c r="I18" s="6"/>
      <c r="J18" s="38">
        <f>'Attachment 4 p.1'!$I$14*'Attachment 4 p.3'!E18/('Attachment 4 p.3'!$E$38-$E$29)</f>
        <v>-1272.8703774318046</v>
      </c>
      <c r="K18" s="38">
        <f>'Attachment 4 p.1'!$I$15*'Attachment 4 p.3'!F18/'Attachment 4 p.3'!$F$38</f>
        <v>-256.00710318949803</v>
      </c>
      <c r="L18" s="38">
        <f>'Attachment 4 p.1'!$I$16*'Attachment 4 p.3'!G18/'Attachment 4 p.3'!$G$38</f>
        <v>-2164.4861314636883</v>
      </c>
      <c r="M18" s="38">
        <f>0</f>
        <v>0</v>
      </c>
      <c r="N18" s="6"/>
      <c r="O18" s="38">
        <f>'Attachment 4 p.2'!J15/'Attachment 4 p.2'!$J$35*'Attachment 4 p.1'!$G$14</f>
        <v>933.74320479896255</v>
      </c>
      <c r="P18" s="38">
        <f>'Attachment 4 p.2'!K15/'Attachment 4 p.2'!$K$35*'Attachment 4 p.1'!$G$15</f>
        <v>360.79435111550487</v>
      </c>
      <c r="Q18" s="38">
        <v>2888.7816073641475</v>
      </c>
      <c r="R18" s="38">
        <f>0</f>
        <v>0</v>
      </c>
      <c r="S18" s="6"/>
      <c r="T18" s="6">
        <f>SUM(E18:H18,J18:M18,O18:R18)</f>
        <v>74628.201795003217</v>
      </c>
      <c r="V18" s="6">
        <f>SUM(E18:H18)</f>
        <v>74138.246243809597</v>
      </c>
    </row>
    <row r="19" spans="1:22" x14ac:dyDescent="0.2">
      <c r="A19" s="1">
        <f>A18+1</f>
        <v>2</v>
      </c>
      <c r="C19" s="2" t="s">
        <v>31</v>
      </c>
      <c r="D19" s="14"/>
      <c r="E19" s="38">
        <f>('Attachment 4 p.1'!$E$14-$E$29)*'Attachment 4 p.2'!E16/('Attachment 4 p.2'!$E$35)</f>
        <v>4994.97564222853</v>
      </c>
      <c r="F19" s="38">
        <f>'Attachment 4 p.1'!$E$15*'Attachment 4 p.2'!F16/'Attachment 4 p.2'!$F$35</f>
        <v>28688.675060275149</v>
      </c>
      <c r="G19" s="38">
        <f>'Attachment 4 p.1'!$E$16*'Attachment 4 p.2'!G16/'Attachment 4 p.2'!$G$35</f>
        <v>15176.949237503315</v>
      </c>
      <c r="H19" s="38">
        <f>'Attachment 4 p.1'!$E$17*'Attachment 4 p.2'!H16/'Attachment 4 p.2'!$H$35</f>
        <v>169.12852158573611</v>
      </c>
      <c r="I19" s="6"/>
      <c r="J19" s="38">
        <f>'Attachment 4 p.1'!$I$14*'Attachment 4 p.3'!E19/('Attachment 4 p.3'!$E$38-$E$29)</f>
        <v>-609.64879615203176</v>
      </c>
      <c r="K19" s="38">
        <f>'Attachment 4 p.1'!$I$15*'Attachment 4 p.3'!F19/'Attachment 4 p.3'!$F$38</f>
        <v>-162.40381888481065</v>
      </c>
      <c r="L19" s="38">
        <f>'Attachment 4 p.1'!$I$16*'Attachment 4 p.3'!G19/'Attachment 4 p.3'!$G$38</f>
        <v>-1803.8923755038852</v>
      </c>
      <c r="M19" s="38">
        <f>0</f>
        <v>0</v>
      </c>
      <c r="N19" s="6"/>
      <c r="O19" s="38">
        <f>'Attachment 4 p.2'!J16/'Attachment 4 p.2'!$J$35*'Attachment 4 p.1'!$G$14</f>
        <v>312.87350632334039</v>
      </c>
      <c r="P19" s="38">
        <f>'Attachment 4 p.2'!K16/'Attachment 4 p.2'!$K$35*'Attachment 4 p.1'!$G$15</f>
        <v>150.67779139900932</v>
      </c>
      <c r="Q19" s="38">
        <v>1585.0214535957275</v>
      </c>
      <c r="R19" s="38">
        <f>0</f>
        <v>0</v>
      </c>
      <c r="S19" s="6"/>
      <c r="T19" s="6">
        <f t="shared" ref="T19:T29" si="0">SUM(E19:H19,J19:M19,O19:R19)</f>
        <v>48502.356222370072</v>
      </c>
      <c r="V19" s="6">
        <f t="shared" ref="V19:V29" si="1">SUM(E19:H19)</f>
        <v>49029.728461592727</v>
      </c>
    </row>
    <row r="20" spans="1:22" x14ac:dyDescent="0.2">
      <c r="A20" s="1">
        <f t="shared" ref="A20:A30" si="2">A19+1</f>
        <v>3</v>
      </c>
      <c r="C20" s="2" t="s">
        <v>32</v>
      </c>
      <c r="D20" s="14"/>
      <c r="E20" s="38">
        <f>('Attachment 4 p.1'!$E$14-$E$29)*'Attachment 4 p.2'!E17/('Attachment 4 p.2'!$E$35)</f>
        <v>902.94236989393323</v>
      </c>
      <c r="F20" s="38">
        <f>'Attachment 4 p.1'!$E$15*'Attachment 4 p.2'!F17/'Attachment 4 p.2'!$F$35</f>
        <v>11112.07849488759</v>
      </c>
      <c r="G20" s="38">
        <f>'Attachment 4 p.1'!$E$16*'Attachment 4 p.2'!G17/'Attachment 4 p.2'!$G$35</f>
        <v>5111.3792936889668</v>
      </c>
      <c r="H20" s="38">
        <f>'Attachment 4 p.1'!$E$17*'Attachment 4 p.2'!H17/'Attachment 4 p.2'!$H$35</f>
        <v>127.10182529547711</v>
      </c>
      <c r="I20" s="6"/>
      <c r="J20" s="38">
        <f>'Attachment 4 p.1'!$I$14*'Attachment 4 p.3'!E20/('Attachment 4 p.3'!$E$38-$E$29)</f>
        <v>-110.20628892494476</v>
      </c>
      <c r="K20" s="38">
        <f>'Attachment 4 p.1'!$I$15*'Attachment 4 p.3'!F20/'Attachment 4 p.3'!$F$38</f>
        <v>-62.904403201819221</v>
      </c>
      <c r="L20" s="38">
        <f>'Attachment 4 p.1'!$I$16*'Attachment 4 p.3'!G20/'Attachment 4 p.3'!$G$38</f>
        <v>-607.5251351180483</v>
      </c>
      <c r="M20" s="38">
        <f>0</f>
        <v>0</v>
      </c>
      <c r="N20" s="6"/>
      <c r="O20" s="38">
        <f>'Attachment 4 p.2'!J17/'Attachment 4 p.2'!$J$35*'Attachment 4 p.1'!$G$14</f>
        <v>757.53585878676222</v>
      </c>
      <c r="P20" s="38">
        <f>'Attachment 4 p.2'!K17/'Attachment 4 p.2'!$K$35*'Attachment 4 p.1'!$G$15</f>
        <v>25.628669071049693</v>
      </c>
      <c r="Q20" s="38">
        <v>264.13204304205078</v>
      </c>
      <c r="R20" s="38">
        <f>0</f>
        <v>0</v>
      </c>
      <c r="S20" s="6"/>
      <c r="T20" s="6">
        <f t="shared" si="0"/>
        <v>17520.162727421015</v>
      </c>
      <c r="V20" s="6">
        <f t="shared" si="1"/>
        <v>17253.501983765967</v>
      </c>
    </row>
    <row r="21" spans="1:22" x14ac:dyDescent="0.2">
      <c r="A21" s="1">
        <f t="shared" si="2"/>
        <v>4</v>
      </c>
      <c r="C21" s="2" t="s">
        <v>33</v>
      </c>
      <c r="D21" s="14"/>
      <c r="E21" s="38">
        <f>('Attachment 4 p.1'!$E$14-$E$29)*'Attachment 4 p.2'!E18/('Attachment 4 p.2'!$E$35)</f>
        <v>0</v>
      </c>
      <c r="F21" s="38">
        <f>'Attachment 4 p.1'!$E$15*'Attachment 4 p.2'!F18/'Attachment 4 p.2'!$F$35</f>
        <v>0</v>
      </c>
      <c r="G21" s="38">
        <f>'Attachment 4 p.1'!$E$16*'Attachment 4 p.2'!G18/'Attachment 4 p.2'!$G$35</f>
        <v>0</v>
      </c>
      <c r="H21" s="38">
        <f>'Attachment 4 p.1'!$E$17*'Attachment 4 p.2'!H18/'Attachment 4 p.2'!$H$35</f>
        <v>380.87397611807296</v>
      </c>
      <c r="I21" s="6"/>
      <c r="J21" s="38">
        <f>'Attachment 4 p.1'!$I$14*'Attachment 4 p.3'!E21/('Attachment 4 p.3'!$E$38-$E$29)</f>
        <v>0</v>
      </c>
      <c r="K21" s="38">
        <f>'Attachment 4 p.1'!$I$15*'Attachment 4 p.3'!F21/'Attachment 4 p.3'!$F$38</f>
        <v>0</v>
      </c>
      <c r="L21" s="38">
        <f>'Attachment 4 p.1'!$I$16*'Attachment 4 p.3'!G21/'Attachment 4 p.3'!$G$38</f>
        <v>0</v>
      </c>
      <c r="M21" s="38">
        <f>0</f>
        <v>0</v>
      </c>
      <c r="N21" s="6"/>
      <c r="O21" s="38">
        <f>'Attachment 4 p.2'!J18/'Attachment 4 p.2'!$J$35*'Attachment 4 p.1'!$G$14</f>
        <v>0</v>
      </c>
      <c r="P21" s="38">
        <f>'Attachment 4 p.2'!K18/'Attachment 4 p.2'!$K$35*'Attachment 4 p.1'!$G$15</f>
        <v>0</v>
      </c>
      <c r="Q21" s="38">
        <f>0</f>
        <v>0</v>
      </c>
      <c r="R21" s="38">
        <f>0</f>
        <v>0</v>
      </c>
      <c r="S21" s="6"/>
      <c r="T21" s="6">
        <f t="shared" si="0"/>
        <v>380.87397611807296</v>
      </c>
      <c r="V21" s="6">
        <f t="shared" si="1"/>
        <v>380.87397611807296</v>
      </c>
    </row>
    <row r="22" spans="1:22" x14ac:dyDescent="0.2">
      <c r="A22" s="1">
        <f t="shared" si="2"/>
        <v>5</v>
      </c>
      <c r="C22" s="2" t="s">
        <v>34</v>
      </c>
      <c r="D22" s="14"/>
      <c r="E22" s="38">
        <f>('Attachment 4 p.1'!$E$14-$E$29)*'Attachment 4 p.2'!E19/('Attachment 4 p.2'!$E$35)</f>
        <v>0</v>
      </c>
      <c r="F22" s="38">
        <f>'Attachment 4 p.1'!$E$15*'Attachment 4 p.2'!F19/'Attachment 4 p.2'!$F$35</f>
        <v>0</v>
      </c>
      <c r="G22" s="38">
        <f>'Attachment 4 p.1'!$E$16*'Attachment 4 p.2'!G19/'Attachment 4 p.2'!$G$35</f>
        <v>0</v>
      </c>
      <c r="H22" s="38">
        <f>'Attachment 4 p.1'!$E$17*'Attachment 4 p.2'!H19/'Attachment 4 p.2'!$H$35</f>
        <v>7.6844490038515838</v>
      </c>
      <c r="I22" s="6"/>
      <c r="J22" s="38">
        <f>'Attachment 4 p.1'!$I$14*'Attachment 4 p.3'!E22/('Attachment 4 p.3'!$E$38-$E$29)</f>
        <v>0</v>
      </c>
      <c r="K22" s="38">
        <f>'Attachment 4 p.1'!$I$15*'Attachment 4 p.3'!F22/'Attachment 4 p.3'!$F$38</f>
        <v>0</v>
      </c>
      <c r="L22" s="38">
        <f>'Attachment 4 p.1'!$I$16*'Attachment 4 p.3'!G22/'Attachment 4 p.3'!$G$38</f>
        <v>0</v>
      </c>
      <c r="M22" s="38">
        <f>0</f>
        <v>0</v>
      </c>
      <c r="N22" s="6"/>
      <c r="O22" s="38">
        <f>'Attachment 4 p.2'!J19/'Attachment 4 p.2'!$J$35*'Attachment 4 p.1'!$G$14</f>
        <v>0</v>
      </c>
      <c r="P22" s="38">
        <f>'Attachment 4 p.2'!K19/'Attachment 4 p.2'!$K$35*'Attachment 4 p.1'!$G$15</f>
        <v>0</v>
      </c>
      <c r="Q22" s="38">
        <f>0</f>
        <v>0</v>
      </c>
      <c r="R22" s="38">
        <f>0</f>
        <v>0</v>
      </c>
      <c r="S22" s="6"/>
      <c r="T22" s="6">
        <f t="shared" si="0"/>
        <v>7.6844490038515838</v>
      </c>
      <c r="V22" s="6">
        <f t="shared" si="1"/>
        <v>7.6844490038515838</v>
      </c>
    </row>
    <row r="23" spans="1:22" x14ac:dyDescent="0.2">
      <c r="A23" s="1">
        <f t="shared" si="2"/>
        <v>6</v>
      </c>
      <c r="C23" s="2" t="s">
        <v>35</v>
      </c>
      <c r="E23" s="38">
        <f>('Attachment 4 p.1'!$E$14-$E$29)*'Attachment 4 p.2'!E20/('Attachment 4 p.2'!$E$35)</f>
        <v>0</v>
      </c>
      <c r="F23" s="38">
        <f>'Attachment 4 p.1'!$E$15*'Attachment 4 p.2'!F20/'Attachment 4 p.2'!$F$35</f>
        <v>0</v>
      </c>
      <c r="G23" s="38">
        <f>'Attachment 4 p.1'!$E$16*'Attachment 4 p.2'!G20/'Attachment 4 p.2'!$G$35</f>
        <v>0</v>
      </c>
      <c r="H23" s="38">
        <f>'Attachment 4 p.1'!$E$17*'Attachment 4 p.2'!H20/'Attachment 4 p.2'!$H$35</f>
        <v>0</v>
      </c>
      <c r="I23" s="6"/>
      <c r="J23" s="38">
        <f>'Attachment 4 p.1'!$I$14*'Attachment 4 p.3'!E23/('Attachment 4 p.3'!$E$38-$E$29)</f>
        <v>0</v>
      </c>
      <c r="K23" s="38">
        <f>'Attachment 4 p.1'!$I$15*'Attachment 4 p.3'!F23/'Attachment 4 p.3'!$F$38</f>
        <v>0</v>
      </c>
      <c r="L23" s="38">
        <f>'Attachment 4 p.1'!$I$16*'Attachment 4 p.3'!G23/'Attachment 4 p.3'!$G$38</f>
        <v>0</v>
      </c>
      <c r="M23" s="38">
        <f>0</f>
        <v>0</v>
      </c>
      <c r="N23" s="6"/>
      <c r="O23" s="38">
        <f>'Attachment 4 p.2'!J20/'Attachment 4 p.2'!$J$35*'Attachment 4 p.1'!$G$14</f>
        <v>0</v>
      </c>
      <c r="P23" s="38">
        <f>'Attachment 4 p.2'!K20/'Attachment 4 p.2'!$K$35*'Attachment 4 p.1'!$G$15</f>
        <v>0</v>
      </c>
      <c r="Q23" s="38">
        <f>0</f>
        <v>0</v>
      </c>
      <c r="R23" s="38">
        <f>0</f>
        <v>0</v>
      </c>
      <c r="S23" s="6"/>
      <c r="T23" s="6">
        <f t="shared" si="0"/>
        <v>0</v>
      </c>
      <c r="V23" s="6">
        <f t="shared" si="1"/>
        <v>0</v>
      </c>
    </row>
    <row r="24" spans="1:22" x14ac:dyDescent="0.2">
      <c r="A24" s="1">
        <f t="shared" si="2"/>
        <v>7</v>
      </c>
      <c r="C24" s="2" t="s">
        <v>36</v>
      </c>
      <c r="E24" s="38">
        <f>('Attachment 4 p.1'!$E$14-$E$29)*'Attachment 4 p.2'!E21/('Attachment 4 p.2'!$E$35)</f>
        <v>0</v>
      </c>
      <c r="F24" s="38">
        <f>'Attachment 4 p.1'!$E$15*'Attachment 4 p.2'!F21/'Attachment 4 p.2'!$F$35</f>
        <v>0</v>
      </c>
      <c r="G24" s="38">
        <f>'Attachment 4 p.1'!$E$16*'Attachment 4 p.2'!G21/'Attachment 4 p.2'!$G$35</f>
        <v>0</v>
      </c>
      <c r="H24" s="38">
        <f>'Attachment 4 p.1'!$E$17*'Attachment 4 p.2'!H21/'Attachment 4 p.2'!$H$35</f>
        <v>0</v>
      </c>
      <c r="I24" s="6"/>
      <c r="J24" s="38">
        <f>'Attachment 4 p.1'!$I$14*'Attachment 4 p.3'!E24/('Attachment 4 p.3'!$E$38-$E$29)</f>
        <v>0</v>
      </c>
      <c r="K24" s="38">
        <f>'Attachment 4 p.1'!$I$15*'Attachment 4 p.3'!F24/'Attachment 4 p.3'!$F$38</f>
        <v>0</v>
      </c>
      <c r="L24" s="38">
        <f>'Attachment 4 p.1'!$I$16*'Attachment 4 p.3'!G24/'Attachment 4 p.3'!$G$38</f>
        <v>0</v>
      </c>
      <c r="M24" s="38">
        <f>0</f>
        <v>0</v>
      </c>
      <c r="N24" s="6"/>
      <c r="O24" s="38">
        <f>'Attachment 4 p.2'!J21/'Attachment 4 p.2'!$J$35*'Attachment 4 p.1'!$G$14</f>
        <v>0</v>
      </c>
      <c r="P24" s="38">
        <f>'Attachment 4 p.2'!K21/'Attachment 4 p.2'!$K$35*'Attachment 4 p.1'!$G$15</f>
        <v>0</v>
      </c>
      <c r="Q24" s="38">
        <f>0</f>
        <v>0</v>
      </c>
      <c r="R24" s="38">
        <f>0</f>
        <v>0</v>
      </c>
      <c r="S24" s="6"/>
      <c r="T24" s="6">
        <f t="shared" si="0"/>
        <v>0</v>
      </c>
      <c r="V24" s="6">
        <f t="shared" si="1"/>
        <v>0</v>
      </c>
    </row>
    <row r="25" spans="1:22" x14ac:dyDescent="0.2">
      <c r="A25" s="1">
        <f t="shared" si="2"/>
        <v>8</v>
      </c>
      <c r="C25" s="2" t="s">
        <v>37</v>
      </c>
      <c r="E25" s="38">
        <f>('Attachment 4 p.1'!$E$14-$E$29)*'Attachment 4 p.2'!E22/('Attachment 4 p.2'!$E$35)</f>
        <v>0</v>
      </c>
      <c r="F25" s="38">
        <f>'Attachment 4 p.1'!$E$15*'Attachment 4 p.2'!F22/'Attachment 4 p.2'!$F$35</f>
        <v>0</v>
      </c>
      <c r="G25" s="38">
        <f>'Attachment 4 p.1'!$E$16*'Attachment 4 p.2'!G22/'Attachment 4 p.2'!$G$35</f>
        <v>0</v>
      </c>
      <c r="H25" s="38">
        <f>'Attachment 4 p.1'!$E$17*'Attachment 4 p.2'!H22/'Attachment 4 p.2'!$H$35</f>
        <v>138.31461756076686</v>
      </c>
      <c r="I25" s="6"/>
      <c r="J25" s="38">
        <f>'Attachment 4 p.1'!$I$14*'Attachment 4 p.3'!E25/('Attachment 4 p.3'!$E$38-$E$29)</f>
        <v>0</v>
      </c>
      <c r="K25" s="38">
        <f>'Attachment 4 p.1'!$I$15*'Attachment 4 p.3'!F25/'Attachment 4 p.3'!$F$38</f>
        <v>0</v>
      </c>
      <c r="L25" s="38">
        <f>'Attachment 4 p.1'!$I$16*'Attachment 4 p.3'!G25/'Attachment 4 p.3'!$G$38</f>
        <v>0</v>
      </c>
      <c r="M25" s="38">
        <f>0</f>
        <v>0</v>
      </c>
      <c r="N25" s="6"/>
      <c r="O25" s="38">
        <f>'Attachment 4 p.2'!J22/'Attachment 4 p.2'!$J$35*'Attachment 4 p.1'!$G$14</f>
        <v>0</v>
      </c>
      <c r="P25" s="38">
        <f>'Attachment 4 p.2'!K22/'Attachment 4 p.2'!$K$35*'Attachment 4 p.1'!$G$15</f>
        <v>0</v>
      </c>
      <c r="Q25" s="38">
        <f>0</f>
        <v>0</v>
      </c>
      <c r="R25" s="38">
        <f>0</f>
        <v>0</v>
      </c>
      <c r="S25" s="6"/>
      <c r="T25" s="6">
        <f t="shared" si="0"/>
        <v>138.31461756076686</v>
      </c>
      <c r="V25" s="6">
        <f t="shared" si="1"/>
        <v>138.31461756076686</v>
      </c>
    </row>
    <row r="26" spans="1:22" x14ac:dyDescent="0.2">
      <c r="A26" s="1">
        <f t="shared" si="2"/>
        <v>9</v>
      </c>
      <c r="C26" s="2" t="s">
        <v>38</v>
      </c>
      <c r="E26" s="38">
        <f>('Attachment 4 p.1'!$E$14-$E$29)*'Attachment 4 p.2'!E23/('Attachment 4 p.2'!$E$35)</f>
        <v>0</v>
      </c>
      <c r="F26" s="38">
        <f>'Attachment 4 p.1'!$E$15*'Attachment 4 p.2'!F23/'Attachment 4 p.2'!$F$35</f>
        <v>0</v>
      </c>
      <c r="G26" s="38">
        <f>'Attachment 4 p.1'!$E$16*'Attachment 4 p.2'!G23/'Attachment 4 p.2'!$G$35</f>
        <v>0</v>
      </c>
      <c r="H26" s="38">
        <f>'Attachment 4 p.1'!$E$17*'Attachment 4 p.2'!H23/'Attachment 4 p.2'!$H$35</f>
        <v>0</v>
      </c>
      <c r="I26" s="6"/>
      <c r="J26" s="38">
        <f>'Attachment 4 p.1'!$I$14*'Attachment 4 p.3'!E26/('Attachment 4 p.3'!$E$38-$E$29)</f>
        <v>0</v>
      </c>
      <c r="K26" s="38">
        <f>'Attachment 4 p.1'!$I$15*'Attachment 4 p.3'!F26/'Attachment 4 p.3'!$F$38</f>
        <v>0</v>
      </c>
      <c r="L26" s="38">
        <f>'Attachment 4 p.1'!$I$16*'Attachment 4 p.3'!G26/'Attachment 4 p.3'!$G$38</f>
        <v>0</v>
      </c>
      <c r="M26" s="38">
        <f>0</f>
        <v>0</v>
      </c>
      <c r="N26" s="6"/>
      <c r="O26" s="38">
        <f>'Attachment 4 p.2'!J23/'Attachment 4 p.2'!$J$35*'Attachment 4 p.1'!$G$14</f>
        <v>0</v>
      </c>
      <c r="P26" s="38">
        <f>'Attachment 4 p.2'!K23/'Attachment 4 p.2'!$K$35*'Attachment 4 p.1'!$G$15</f>
        <v>0</v>
      </c>
      <c r="Q26" s="38">
        <f>0</f>
        <v>0</v>
      </c>
      <c r="R26" s="38">
        <f>0</f>
        <v>0</v>
      </c>
      <c r="S26" s="6"/>
      <c r="T26" s="6">
        <f t="shared" si="0"/>
        <v>0</v>
      </c>
      <c r="V26" s="6">
        <f t="shared" si="1"/>
        <v>0</v>
      </c>
    </row>
    <row r="27" spans="1:22" x14ac:dyDescent="0.2">
      <c r="A27" s="1">
        <f t="shared" si="2"/>
        <v>10</v>
      </c>
      <c r="C27" s="2" t="s">
        <v>39</v>
      </c>
      <c r="E27" s="38">
        <f>('Attachment 4 p.1'!$E$14-$E$29)*'Attachment 4 p.2'!E24/('Attachment 4 p.2'!$E$35)</f>
        <v>93.624597449897436</v>
      </c>
      <c r="F27" s="38">
        <f>'Attachment 4 p.1'!$E$15*'Attachment 4 p.2'!F24/'Attachment 4 p.2'!$F$35</f>
        <v>1595.2885422142933</v>
      </c>
      <c r="G27" s="38">
        <f>'Attachment 4 p.1'!$E$16*'Attachment 4 p.2'!G24/'Attachment 4 p.2'!$G$35</f>
        <v>1188.7785964374093</v>
      </c>
      <c r="H27" s="38">
        <f>'Attachment 4 p.1'!$E$17*'Attachment 4 p.2'!H24/'Attachment 4 p.2'!$H$35</f>
        <v>12.535786700435997</v>
      </c>
      <c r="I27" s="6"/>
      <c r="J27" s="38">
        <f>'Attachment 4 p.1'!$I$14*'Attachment 4 p.3'!E27/('Attachment 4 p.3'!$E$38-$E$29)</f>
        <v>-11.427107400284118</v>
      </c>
      <c r="K27" s="38">
        <f>'Attachment 4 p.1'!$I$15*'Attachment 4 p.3'!F27/'Attachment 4 p.3'!$F$38</f>
        <v>-9.030774371226709</v>
      </c>
      <c r="L27" s="38">
        <f>'Attachment 4 p.1'!$I$16*'Attachment 4 p.3'!G27/'Attachment 4 p.3'!$G$38</f>
        <v>-141.29510567094854</v>
      </c>
      <c r="M27" s="38">
        <f>0</f>
        <v>0</v>
      </c>
      <c r="N27" s="6"/>
      <c r="O27" s="38">
        <f>'Attachment 4 p.2'!J24/'Attachment 4 p.2'!$J$35*'Attachment 4 p.1'!$G$14</f>
        <v>0</v>
      </c>
      <c r="P27" s="38">
        <f>'Attachment 4 p.2'!K24/'Attachment 4 p.2'!$K$35*'Attachment 4 p.1'!$G$15</f>
        <v>0</v>
      </c>
      <c r="Q27" s="38">
        <f>0</f>
        <v>0</v>
      </c>
      <c r="R27" s="38">
        <f>0</f>
        <v>0</v>
      </c>
      <c r="S27" s="6"/>
      <c r="T27" s="6">
        <f t="shared" si="0"/>
        <v>2728.4745353595767</v>
      </c>
      <c r="V27" s="6">
        <f t="shared" si="1"/>
        <v>2890.2275228020362</v>
      </c>
    </row>
    <row r="28" spans="1:22" x14ac:dyDescent="0.2">
      <c r="A28" s="1">
        <f t="shared" si="2"/>
        <v>11</v>
      </c>
      <c r="C28" s="2" t="s">
        <v>41</v>
      </c>
      <c r="E28" s="38">
        <f>('Attachment 4 p.1'!$E$14-$E$29)*'Attachment 4 p.2'!E25/('Attachment 4 p.2'!$E$35)</f>
        <v>0</v>
      </c>
      <c r="F28" s="38">
        <f>'Attachment 4 p.1'!$E$15*'Attachment 4 p.2'!F25/'Attachment 4 p.2'!$F$35</f>
        <v>354.19156261600267</v>
      </c>
      <c r="G28" s="38">
        <f>'Attachment 4 p.1'!$E$16*'Attachment 4 p.2'!G25/'Attachment 4 p.2'!$G$35</f>
        <v>174.46419219918724</v>
      </c>
      <c r="H28" s="38">
        <f>'Attachment 4 p.1'!$E$17*'Attachment 4 p.2'!H25/'Attachment 4 p.2'!$H$35</f>
        <v>0.21067612777464276</v>
      </c>
      <c r="I28" s="30"/>
      <c r="J28" s="38">
        <f>'Attachment 4 p.1'!$I$14*'Attachment 4 p.3'!E28/('Attachment 4 p.3'!$E$38-$E$29)</f>
        <v>0</v>
      </c>
      <c r="K28" s="38">
        <f>'Attachment 4 p.1'!$I$15*'Attachment 4 p.3'!F28/'Attachment 4 p.3'!$F$38</f>
        <v>-2.0050442296398501</v>
      </c>
      <c r="L28" s="38">
        <f>'Attachment 4 p.1'!$I$16*'Attachment 4 p.3'!G28/'Attachment 4 p.3'!$G$38</f>
        <v>-20.736356245356355</v>
      </c>
      <c r="M28" s="38">
        <f>0</f>
        <v>0</v>
      </c>
      <c r="N28" s="6"/>
      <c r="O28" s="38">
        <f>'Attachment 4 p.2'!J25/'Attachment 4 p.2'!$J$35*'Attachment 4 p.1'!$G$14</f>
        <v>0</v>
      </c>
      <c r="P28" s="38">
        <f>'Attachment 4 p.2'!K25/'Attachment 4 p.2'!$K$35*'Attachment 4 p.1'!$G$15</f>
        <v>0</v>
      </c>
      <c r="Q28" s="38">
        <f>0</f>
        <v>0</v>
      </c>
      <c r="R28" s="38">
        <f>0</f>
        <v>0</v>
      </c>
      <c r="S28" s="30"/>
      <c r="T28" s="6">
        <f t="shared" si="0"/>
        <v>506.12503046796832</v>
      </c>
      <c r="V28" s="6">
        <f t="shared" si="1"/>
        <v>528.86643094296448</v>
      </c>
    </row>
    <row r="29" spans="1:22" x14ac:dyDescent="0.2">
      <c r="A29" s="1">
        <f t="shared" si="2"/>
        <v>12</v>
      </c>
      <c r="C29" s="2" t="s">
        <v>42</v>
      </c>
      <c r="D29" s="17"/>
      <c r="E29" s="38">
        <v>218.0641594052459</v>
      </c>
      <c r="F29" s="38">
        <f>'Attachment 4 p.1'!$E$15*'Attachment 4 p.2'!F26/'Attachment 4 p.2'!$F$35</f>
        <v>0</v>
      </c>
      <c r="G29" s="38">
        <f>'Attachment 4 p.1'!$E$16*'Attachment 4 p.2'!G26/'Attachment 4 p.2'!$G$35</f>
        <v>0</v>
      </c>
      <c r="H29" s="38">
        <f>'Attachment 4 p.1'!$E$17*'Attachment 4 p.2'!H26/'Attachment 4 p.2'!$H$35</f>
        <v>0</v>
      </c>
      <c r="J29" s="38">
        <f>0</f>
        <v>0</v>
      </c>
      <c r="K29" s="38">
        <f>'Attachment 4 p.1'!$I$15*'Attachment 4 p.3'!F29/'Attachment 4 p.3'!$F$38</f>
        <v>0</v>
      </c>
      <c r="L29" s="38">
        <f>'Attachment 4 p.1'!$I$16*'Attachment 4 p.3'!G29/'Attachment 4 p.3'!$G$38</f>
        <v>0</v>
      </c>
      <c r="M29" s="38">
        <f>0</f>
        <v>0</v>
      </c>
      <c r="N29" s="6"/>
      <c r="O29" s="38">
        <f>'Attachment 4 p.2'!J26/'Attachment 4 p.2'!$J$35*'Attachment 4 p.1'!$G$14</f>
        <v>0</v>
      </c>
      <c r="P29" s="38">
        <f>'Attachment 4 p.2'!K26/'Attachment 4 p.2'!$K$35*'Attachment 4 p.1'!$G$15</f>
        <v>0</v>
      </c>
      <c r="Q29" s="38">
        <f>0</f>
        <v>0</v>
      </c>
      <c r="R29" s="38">
        <f>0</f>
        <v>0</v>
      </c>
      <c r="T29" s="6">
        <f t="shared" si="0"/>
        <v>218.0641594052459</v>
      </c>
      <c r="V29" s="6">
        <f t="shared" si="1"/>
        <v>218.0641594052459</v>
      </c>
    </row>
    <row r="30" spans="1:22" x14ac:dyDescent="0.2">
      <c r="A30" s="1">
        <f t="shared" si="2"/>
        <v>13</v>
      </c>
      <c r="C30" s="8" t="s">
        <v>43</v>
      </c>
      <c r="D30" s="17"/>
      <c r="E30" s="18">
        <f t="shared" ref="E30:H30" si="3">SUM(E18:E29)</f>
        <v>16638.49069545481</v>
      </c>
      <c r="F30" s="18">
        <f t="shared" si="3"/>
        <v>86973.952208970819</v>
      </c>
      <c r="G30" s="18">
        <f t="shared" si="3"/>
        <v>39862.356280504915</v>
      </c>
      <c r="H30" s="18">
        <f t="shared" si="3"/>
        <v>1110.7086600707028</v>
      </c>
      <c r="J30" s="18">
        <f t="shared" ref="J30:R30" si="4">SUM(J18:J29)</f>
        <v>-2004.1525699090653</v>
      </c>
      <c r="K30" s="18">
        <f t="shared" si="4"/>
        <v>-492.35114387699446</v>
      </c>
      <c r="L30" s="18">
        <f t="shared" si="4"/>
        <v>-4737.9351040019274</v>
      </c>
      <c r="M30" s="18">
        <f t="shared" si="4"/>
        <v>0</v>
      </c>
      <c r="N30" s="6"/>
      <c r="O30" s="18">
        <f t="shared" si="4"/>
        <v>2004.1525699090653</v>
      </c>
      <c r="P30" s="18">
        <f t="shared" si="4"/>
        <v>537.10081158556386</v>
      </c>
      <c r="Q30" s="18">
        <f t="shared" si="4"/>
        <v>4737.9351040019264</v>
      </c>
      <c r="R30" s="18">
        <f t="shared" si="4"/>
        <v>0</v>
      </c>
      <c r="T30" s="18">
        <f t="shared" ref="T30:V30" si="5">SUM(T18:T29)</f>
        <v>144630.25751270977</v>
      </c>
      <c r="V30" s="18">
        <f t="shared" si="5"/>
        <v>144585.50784500127</v>
      </c>
    </row>
    <row r="31" spans="1:22" x14ac:dyDescent="0.2">
      <c r="D31" s="17"/>
      <c r="E31" s="38"/>
      <c r="F31" s="38"/>
      <c r="G31" s="38"/>
      <c r="H31" s="38"/>
      <c r="I31" s="6"/>
      <c r="J31" s="38"/>
      <c r="K31" s="38"/>
      <c r="L31" s="38"/>
      <c r="M31" s="38"/>
      <c r="N31" s="6"/>
      <c r="O31" s="38"/>
      <c r="P31" s="38"/>
      <c r="Q31" s="38"/>
      <c r="R31" s="38"/>
      <c r="S31" s="6"/>
      <c r="T31" s="6"/>
      <c r="V31" s="6"/>
    </row>
    <row r="32" spans="1:22" x14ac:dyDescent="0.2">
      <c r="C32" s="12" t="s">
        <v>44</v>
      </c>
      <c r="D32" s="17"/>
      <c r="E32" s="38"/>
      <c r="F32" s="38"/>
      <c r="G32" s="38"/>
      <c r="H32" s="38"/>
      <c r="I32" s="6"/>
      <c r="J32" s="38"/>
      <c r="K32" s="38"/>
      <c r="L32" s="38"/>
      <c r="M32" s="38"/>
      <c r="N32" s="6"/>
      <c r="O32" s="38"/>
      <c r="P32" s="38"/>
      <c r="Q32" s="38"/>
      <c r="R32" s="38"/>
      <c r="S32" s="6"/>
      <c r="T32" s="6"/>
      <c r="V32" s="6"/>
    </row>
    <row r="33" spans="1:22" x14ac:dyDescent="0.2">
      <c r="A33" s="1">
        <f>A30+1</f>
        <v>14</v>
      </c>
      <c r="C33" s="2" t="s">
        <v>45</v>
      </c>
      <c r="D33" s="17"/>
      <c r="E33" s="38">
        <f>('Attachment 4 p.1'!$E$14-$E$29)*'Attachment 4 p.2'!E30/('Attachment 4 p.2'!$E$35)</f>
        <v>0</v>
      </c>
      <c r="F33" s="38">
        <f>'Attachment 4 p.1'!$E$15*'Attachment 4 p.2'!F30/'Attachment 4 p.2'!$F$35</f>
        <v>0</v>
      </c>
      <c r="G33" s="38">
        <f>'Attachment 4 p.1'!$E$16*'Attachment 4 p.2'!G30/'Attachment 4 p.2'!$G$35</f>
        <v>0</v>
      </c>
      <c r="H33" s="38">
        <f>'Attachment 4 p.1'!$E$17*'Attachment 4 p.2'!H30/'Attachment 4 p.2'!$H$35</f>
        <v>0</v>
      </c>
      <c r="I33" s="6"/>
      <c r="J33" s="38">
        <f>'Attachment 4 p.1'!$I$14*'Attachment 4 p.3'!E33/('Attachment 4 p.3'!$E$38-$E$29)</f>
        <v>0</v>
      </c>
      <c r="K33" s="38">
        <f>'Attachment 4 p.1'!$I$15*'Attachment 4 p.3'!F33/'Attachment 4 p.3'!$F$38</f>
        <v>0</v>
      </c>
      <c r="L33" s="38">
        <f>'Attachment 4 p.1'!$I$16*'Attachment 4 p.3'!G33/'Attachment 4 p.3'!$G$38</f>
        <v>0</v>
      </c>
      <c r="M33" s="38">
        <f>0</f>
        <v>0</v>
      </c>
      <c r="N33" s="6"/>
      <c r="O33" s="38">
        <f>'Attachment 4 p.2'!J30/'Attachment 4 p.2'!$J$35*'Attachment 4 p.1'!$G$14</f>
        <v>0</v>
      </c>
      <c r="P33" s="38">
        <f>0</f>
        <v>0</v>
      </c>
      <c r="Q33" s="38">
        <f>0</f>
        <v>0</v>
      </c>
      <c r="R33" s="38">
        <f>0</f>
        <v>0</v>
      </c>
      <c r="S33" s="6"/>
      <c r="T33" s="6">
        <f t="shared" ref="T33:T35" si="6">SUM(E33:H33,J33:M33,O33:R33)</f>
        <v>0</v>
      </c>
      <c r="V33" s="6">
        <f>SUM(E33:H33)</f>
        <v>0</v>
      </c>
    </row>
    <row r="34" spans="1:22" x14ac:dyDescent="0.2">
      <c r="A34" s="1">
        <f>A33+1</f>
        <v>15</v>
      </c>
      <c r="C34" s="2" t="s">
        <v>46</v>
      </c>
      <c r="D34" s="17"/>
      <c r="E34" s="38">
        <f>('Attachment 4 p.1'!$E$14-$E$29)*'Attachment 4 p.2'!E31/('Attachment 4 p.2'!$E$35)</f>
        <v>0</v>
      </c>
      <c r="F34" s="38">
        <f>'Attachment 4 p.1'!$E$15*'Attachment 4 p.2'!F31/'Attachment 4 p.2'!$F$35</f>
        <v>7905.0399477182973</v>
      </c>
      <c r="G34" s="38">
        <f>'Attachment 4 p.1'!$E$16*'Attachment 4 p.2'!G31/'Attachment 4 p.2'!$G$35</f>
        <v>0</v>
      </c>
      <c r="H34" s="38">
        <f>'Attachment 4 p.1'!$E$17*'Attachment 4 p.2'!H31/'Attachment 4 p.2'!$H$35</f>
        <v>8.7286824244907013</v>
      </c>
      <c r="I34" s="6"/>
      <c r="J34" s="38">
        <f>'Attachment 4 p.1'!$I$14*'Attachment 4 p.3'!E34/('Attachment 4 p.3'!$E$38-$E$29)</f>
        <v>0</v>
      </c>
      <c r="K34" s="38">
        <f>'Attachment 4 p.1'!$I$15*'Attachment 4 p.3'!F34/'Attachment 4 p.3'!$F$38</f>
        <v>-44.749667708569405</v>
      </c>
      <c r="L34" s="38">
        <f>'Attachment 4 p.1'!$I$16*'Attachment 4 p.3'!G34/'Attachment 4 p.3'!$G$38</f>
        <v>0</v>
      </c>
      <c r="M34" s="38">
        <f>0</f>
        <v>0</v>
      </c>
      <c r="N34" s="6"/>
      <c r="O34" s="38">
        <f>'Attachment 4 p.2'!J31/'Attachment 4 p.2'!$J$35*'Attachment 4 p.1'!$G$14</f>
        <v>0</v>
      </c>
      <c r="P34" s="38">
        <f>0</f>
        <v>0</v>
      </c>
      <c r="Q34" s="38">
        <f>0</f>
        <v>0</v>
      </c>
      <c r="R34" s="38">
        <f>0</f>
        <v>0</v>
      </c>
      <c r="S34" s="6"/>
      <c r="T34" s="6">
        <f t="shared" si="6"/>
        <v>7869.0189624342192</v>
      </c>
      <c r="V34" s="6">
        <f>SUM(E34:H34)</f>
        <v>7913.7686301427884</v>
      </c>
    </row>
    <row r="35" spans="1:22" x14ac:dyDescent="0.2">
      <c r="A35" s="1">
        <f>A34+1</f>
        <v>16</v>
      </c>
      <c r="C35" s="2" t="s">
        <v>47</v>
      </c>
      <c r="D35" s="17"/>
      <c r="E35" s="38">
        <f>('Attachment 4 p.1'!$E$14-$E$29)*'Attachment 4 p.2'!E32/('Attachment 4 p.2'!$E$35)</f>
        <v>0</v>
      </c>
      <c r="F35" s="38">
        <f>'Attachment 4 p.1'!$E$15*'Attachment 4 p.2'!F32/'Attachment 4 p.2'!$F$35</f>
        <v>0</v>
      </c>
      <c r="G35" s="38">
        <f>'Attachment 4 p.1'!$E$16*'Attachment 4 p.2'!G32/'Attachment 4 p.2'!$G$35</f>
        <v>0</v>
      </c>
      <c r="H35" s="38">
        <f>'Attachment 4 p.1'!$E$17*'Attachment 4 p.2'!H32/'Attachment 4 p.2'!$H$35</f>
        <v>24.149064062183303</v>
      </c>
      <c r="I35" s="6"/>
      <c r="J35" s="38">
        <f>'Attachment 4 p.1'!$I$14*'Attachment 4 p.3'!E35/('Attachment 4 p.3'!$E$38-$E$29)</f>
        <v>0</v>
      </c>
      <c r="K35" s="38">
        <f>'Attachment 4 p.1'!$I$15*'Attachment 4 p.3'!F35/'Attachment 4 p.3'!$F$38</f>
        <v>0</v>
      </c>
      <c r="L35" s="38">
        <f>'Attachment 4 p.1'!$I$16*'Attachment 4 p.3'!G35/'Attachment 4 p.3'!$G$38</f>
        <v>0</v>
      </c>
      <c r="M35" s="38">
        <f>0</f>
        <v>0</v>
      </c>
      <c r="N35" s="6"/>
      <c r="O35" s="38">
        <f>'Attachment 4 p.2'!J32/'Attachment 4 p.2'!$J$35*'Attachment 4 p.1'!$G$14</f>
        <v>0</v>
      </c>
      <c r="P35" s="38">
        <f>0</f>
        <v>0</v>
      </c>
      <c r="Q35" s="38">
        <f>0</f>
        <v>0</v>
      </c>
      <c r="R35" s="38">
        <f>0</f>
        <v>0</v>
      </c>
      <c r="S35" s="6"/>
      <c r="T35" s="6">
        <f t="shared" si="6"/>
        <v>24.149064062183303</v>
      </c>
      <c r="V35" s="6">
        <f>SUM(E35:H35)</f>
        <v>24.149064062183303</v>
      </c>
    </row>
    <row r="36" spans="1:22" x14ac:dyDescent="0.2">
      <c r="A36" s="1">
        <f>A35+1</f>
        <v>17</v>
      </c>
      <c r="C36" s="8" t="s">
        <v>48</v>
      </c>
      <c r="D36" s="17"/>
      <c r="E36" s="18">
        <f t="shared" ref="E36:H36" si="7">SUM(E33:E35)</f>
        <v>0</v>
      </c>
      <c r="F36" s="18">
        <f t="shared" si="7"/>
        <v>7905.0399477182973</v>
      </c>
      <c r="G36" s="18">
        <f t="shared" si="7"/>
        <v>0</v>
      </c>
      <c r="H36" s="18">
        <f t="shared" si="7"/>
        <v>32.877746486674006</v>
      </c>
      <c r="I36" s="6"/>
      <c r="J36" s="18">
        <f t="shared" ref="J36:R36" si="8">SUM(J33:J35)</f>
        <v>0</v>
      </c>
      <c r="K36" s="18">
        <f t="shared" si="8"/>
        <v>-44.749667708569405</v>
      </c>
      <c r="L36" s="18">
        <f t="shared" si="8"/>
        <v>0</v>
      </c>
      <c r="M36" s="18">
        <f t="shared" si="8"/>
        <v>0</v>
      </c>
      <c r="N36" s="6"/>
      <c r="O36" s="18">
        <f t="shared" si="8"/>
        <v>0</v>
      </c>
      <c r="P36" s="18">
        <f t="shared" si="8"/>
        <v>0</v>
      </c>
      <c r="Q36" s="18">
        <f t="shared" si="8"/>
        <v>0</v>
      </c>
      <c r="R36" s="18">
        <f t="shared" si="8"/>
        <v>0</v>
      </c>
      <c r="S36" s="6"/>
      <c r="T36" s="18">
        <f t="shared" ref="T36:V36" si="9">SUM(T33:T35)</f>
        <v>7893.1680264964025</v>
      </c>
      <c r="V36" s="18">
        <f t="shared" si="9"/>
        <v>7937.9176942049717</v>
      </c>
    </row>
    <row r="37" spans="1:22" x14ac:dyDescent="0.2">
      <c r="D37" s="17"/>
      <c r="E37" s="38"/>
      <c r="F37" s="38"/>
      <c r="G37" s="38"/>
      <c r="H37" s="38"/>
      <c r="I37" s="14"/>
      <c r="J37" s="38"/>
      <c r="K37" s="38"/>
      <c r="L37" s="38"/>
      <c r="M37" s="38"/>
      <c r="N37" s="6"/>
      <c r="O37" s="38"/>
      <c r="P37" s="38"/>
      <c r="Q37" s="38"/>
      <c r="R37" s="38"/>
      <c r="S37" s="14"/>
      <c r="T37" s="14"/>
      <c r="V37" s="14"/>
    </row>
    <row r="38" spans="1:22" ht="13.5" thickBot="1" x14ac:dyDescent="0.25">
      <c r="A38" s="1">
        <f>A36+1</f>
        <v>18</v>
      </c>
      <c r="C38" s="8" t="s">
        <v>49</v>
      </c>
      <c r="D38" s="17"/>
      <c r="E38" s="35">
        <f>E30+E36</f>
        <v>16638.49069545481</v>
      </c>
      <c r="F38" s="35">
        <f t="shared" ref="F38:H38" si="10">F30+F36</f>
        <v>94878.992156689113</v>
      </c>
      <c r="G38" s="35">
        <f t="shared" si="10"/>
        <v>39862.356280504915</v>
      </c>
      <c r="H38" s="35">
        <f t="shared" si="10"/>
        <v>1143.5864065573767</v>
      </c>
      <c r="I38" s="6"/>
      <c r="J38" s="35">
        <f>J30+J36</f>
        <v>-2004.1525699090653</v>
      </c>
      <c r="K38" s="35">
        <f t="shared" ref="K38:M38" si="11">K30+K36</f>
        <v>-537.10081158556386</v>
      </c>
      <c r="L38" s="35">
        <f t="shared" si="11"/>
        <v>-4737.9351040019274</v>
      </c>
      <c r="M38" s="35">
        <f t="shared" si="11"/>
        <v>0</v>
      </c>
      <c r="N38" s="6"/>
      <c r="O38" s="35">
        <f>O30+O36</f>
        <v>2004.1525699090653</v>
      </c>
      <c r="P38" s="35">
        <f t="shared" ref="P38:R38" si="12">P30+P36</f>
        <v>537.10081158556386</v>
      </c>
      <c r="Q38" s="35">
        <f t="shared" si="12"/>
        <v>4737.9351040019264</v>
      </c>
      <c r="R38" s="35">
        <f t="shared" si="12"/>
        <v>0</v>
      </c>
      <c r="S38" s="6"/>
      <c r="T38" s="35">
        <f>T30+T36</f>
        <v>152523.42553920616</v>
      </c>
      <c r="V38" s="35">
        <f>V30+V36</f>
        <v>152523.42553920625</v>
      </c>
    </row>
    <row r="39" spans="1:22" ht="13.5" thickTop="1" x14ac:dyDescent="0.2">
      <c r="C39" s="49"/>
      <c r="D39" s="15"/>
      <c r="E39" s="6"/>
      <c r="F39" s="6"/>
      <c r="G39" s="6"/>
      <c r="H39" s="6"/>
      <c r="I39" s="6"/>
      <c r="J39" s="6"/>
      <c r="K39" s="15"/>
      <c r="L39" s="15"/>
    </row>
    <row r="40" spans="1:22" x14ac:dyDescent="0.2">
      <c r="A40" s="12" t="s">
        <v>50</v>
      </c>
      <c r="B40" s="50"/>
      <c r="E40" s="16"/>
      <c r="F40" s="16"/>
      <c r="G40" s="16"/>
      <c r="H40" s="16"/>
      <c r="I40" s="14"/>
      <c r="J40" s="14"/>
      <c r="K40" s="15"/>
      <c r="L40" s="15"/>
    </row>
    <row r="41" spans="1:22" x14ac:dyDescent="0.2">
      <c r="A41" s="10" t="s">
        <v>51</v>
      </c>
      <c r="C41" s="52" t="s">
        <v>126</v>
      </c>
      <c r="E41" s="16"/>
      <c r="F41" s="16"/>
      <c r="G41" s="16"/>
      <c r="H41" s="16"/>
      <c r="J41" s="10" t="s">
        <v>120</v>
      </c>
      <c r="K41" s="52" t="s">
        <v>175</v>
      </c>
    </row>
    <row r="42" spans="1:22" x14ac:dyDescent="0.2">
      <c r="A42" s="10" t="s">
        <v>53</v>
      </c>
      <c r="C42" s="2" t="s">
        <v>176</v>
      </c>
      <c r="E42" s="16"/>
      <c r="F42" s="16"/>
      <c r="G42" s="16"/>
      <c r="H42" s="16"/>
      <c r="J42" s="10" t="s">
        <v>127</v>
      </c>
      <c r="K42" s="52" t="s">
        <v>177</v>
      </c>
      <c r="L42" s="15"/>
    </row>
    <row r="43" spans="1:22" x14ac:dyDescent="0.2">
      <c r="A43" s="10" t="s">
        <v>55</v>
      </c>
      <c r="C43" s="52" t="s">
        <v>178</v>
      </c>
      <c r="E43" s="16"/>
      <c r="F43" s="16"/>
      <c r="G43" s="16"/>
      <c r="H43" s="16"/>
      <c r="J43" s="10" t="s">
        <v>130</v>
      </c>
      <c r="K43" s="52" t="s">
        <v>179</v>
      </c>
      <c r="L43" s="15"/>
    </row>
    <row r="44" spans="1:22" x14ac:dyDescent="0.2">
      <c r="A44" s="10" t="s">
        <v>40</v>
      </c>
      <c r="C44" s="52" t="s">
        <v>180</v>
      </c>
      <c r="E44" s="16"/>
      <c r="F44" s="16"/>
      <c r="G44" s="16"/>
      <c r="H44" s="16"/>
      <c r="J44" s="10" t="s">
        <v>121</v>
      </c>
      <c r="K44" s="52" t="s">
        <v>181</v>
      </c>
      <c r="L44" s="15"/>
    </row>
    <row r="45" spans="1:22" x14ac:dyDescent="0.2">
      <c r="A45" s="10" t="s">
        <v>58</v>
      </c>
      <c r="C45" s="52" t="s">
        <v>182</v>
      </c>
      <c r="E45" s="17"/>
      <c r="F45" s="17"/>
      <c r="G45" s="17"/>
      <c r="H45" s="16"/>
      <c r="J45" s="10" t="s">
        <v>135</v>
      </c>
      <c r="K45" s="8" t="s">
        <v>183</v>
      </c>
      <c r="L45" s="15"/>
    </row>
    <row r="46" spans="1:22" x14ac:dyDescent="0.2">
      <c r="A46" s="10" t="s">
        <v>60</v>
      </c>
      <c r="C46" s="52" t="s">
        <v>184</v>
      </c>
      <c r="E46" s="17"/>
      <c r="F46" s="17"/>
      <c r="G46" s="17"/>
      <c r="H46" s="16"/>
      <c r="K46" s="2" t="s">
        <v>185</v>
      </c>
      <c r="L46" s="15"/>
    </row>
    <row r="47" spans="1:22" x14ac:dyDescent="0.2">
      <c r="A47" s="10" t="s">
        <v>62</v>
      </c>
      <c r="C47" s="52" t="s">
        <v>131</v>
      </c>
      <c r="E47" s="16"/>
      <c r="F47" s="16"/>
      <c r="G47" s="17"/>
      <c r="H47" s="16"/>
      <c r="J47" s="10" t="s">
        <v>122</v>
      </c>
      <c r="K47" s="8" t="s">
        <v>186</v>
      </c>
      <c r="L47" s="15"/>
    </row>
    <row r="48" spans="1:22" x14ac:dyDescent="0.2">
      <c r="A48" s="10" t="s">
        <v>64</v>
      </c>
      <c r="C48" s="52" t="s">
        <v>187</v>
      </c>
      <c r="H48" s="16"/>
      <c r="K48" s="2" t="s">
        <v>188</v>
      </c>
      <c r="L48" s="15"/>
    </row>
    <row r="49" spans="1:12" x14ac:dyDescent="0.2">
      <c r="D49" s="53"/>
      <c r="E49" s="17"/>
      <c r="F49" s="17"/>
      <c r="G49" s="17"/>
      <c r="H49" s="16"/>
      <c r="I49" s="10"/>
      <c r="J49" s="15"/>
      <c r="K49" s="15"/>
      <c r="L49" s="15"/>
    </row>
    <row r="50" spans="1:12" x14ac:dyDescent="0.2">
      <c r="A50" s="10"/>
      <c r="D50" s="53"/>
      <c r="E50" s="17"/>
      <c r="F50" s="17"/>
      <c r="G50" s="17"/>
      <c r="H50" s="16"/>
      <c r="I50" s="15"/>
      <c r="J50" s="15"/>
      <c r="K50" s="15"/>
      <c r="L50" s="15"/>
    </row>
    <row r="51" spans="1:12" x14ac:dyDescent="0.2">
      <c r="A51" s="10"/>
      <c r="B51" s="52"/>
      <c r="D51" s="53"/>
      <c r="E51" s="17"/>
      <c r="F51" s="17"/>
      <c r="G51" s="17"/>
      <c r="H51" s="16"/>
      <c r="I51" s="15"/>
      <c r="J51" s="15"/>
      <c r="K51" s="15"/>
      <c r="L51" s="15"/>
    </row>
    <row r="52" spans="1:12" x14ac:dyDescent="0.2">
      <c r="A52" s="10"/>
      <c r="B52" s="52"/>
      <c r="D52" s="53"/>
      <c r="E52" s="17"/>
      <c r="F52" s="17"/>
      <c r="G52" s="17"/>
      <c r="H52" s="16"/>
      <c r="I52" s="15"/>
      <c r="J52" s="15"/>
      <c r="K52" s="15"/>
      <c r="L52" s="15"/>
    </row>
    <row r="53" spans="1:12" x14ac:dyDescent="0.2">
      <c r="A53" s="10"/>
      <c r="B53" s="52"/>
      <c r="D53" s="53"/>
      <c r="E53" s="17"/>
      <c r="F53" s="17"/>
      <c r="G53" s="17"/>
      <c r="H53" s="16"/>
      <c r="I53" s="15"/>
      <c r="J53" s="15"/>
      <c r="K53" s="15"/>
      <c r="L53" s="15"/>
    </row>
    <row r="54" spans="1:12" x14ac:dyDescent="0.2">
      <c r="A54" s="2"/>
      <c r="D54" s="53"/>
      <c r="E54" s="16"/>
      <c r="F54" s="17"/>
      <c r="G54" s="17"/>
      <c r="H54" s="16"/>
      <c r="I54" s="15"/>
      <c r="J54" s="15"/>
      <c r="K54" s="15"/>
      <c r="L54" s="15"/>
    </row>
    <row r="55" spans="1:12" x14ac:dyDescent="0.2">
      <c r="A55" s="10"/>
      <c r="D55" s="16"/>
      <c r="E55" s="16"/>
      <c r="F55" s="17"/>
      <c r="G55" s="17"/>
      <c r="H55" s="16"/>
      <c r="I55" s="15"/>
      <c r="J55" s="15"/>
      <c r="K55" s="15"/>
      <c r="L55" s="15"/>
    </row>
    <row r="56" spans="1:12" x14ac:dyDescent="0.2">
      <c r="A56" s="2"/>
      <c r="C56" s="19"/>
      <c r="D56" s="17"/>
      <c r="E56" s="17"/>
      <c r="F56" s="17"/>
      <c r="G56" s="17"/>
      <c r="H56" s="16"/>
      <c r="I56" s="15"/>
      <c r="J56" s="15"/>
      <c r="K56" s="15"/>
      <c r="L56" s="15"/>
    </row>
    <row r="57" spans="1:12" x14ac:dyDescent="0.2">
      <c r="A57" s="10"/>
      <c r="C57" s="19"/>
      <c r="D57" s="17"/>
      <c r="E57" s="17"/>
      <c r="F57" s="17"/>
      <c r="G57" s="17"/>
      <c r="H57" s="16"/>
      <c r="I57" s="15"/>
      <c r="J57" s="15"/>
      <c r="K57" s="15"/>
      <c r="L57" s="15"/>
    </row>
    <row r="58" spans="1:12" x14ac:dyDescent="0.2">
      <c r="A58" s="10"/>
      <c r="E58" s="17"/>
      <c r="F58" s="17"/>
      <c r="G58" s="17"/>
      <c r="H58" s="16"/>
      <c r="I58" s="15"/>
      <c r="J58" s="15"/>
      <c r="K58" s="15"/>
      <c r="L58" s="15"/>
    </row>
    <row r="59" spans="1:12" x14ac:dyDescent="0.2">
      <c r="C59" s="19"/>
      <c r="D59" s="17"/>
      <c r="E59" s="17"/>
      <c r="F59" s="17"/>
      <c r="G59" s="17"/>
      <c r="H59" s="16"/>
      <c r="I59" s="15"/>
      <c r="J59" s="15"/>
      <c r="K59" s="15"/>
      <c r="L59" s="15"/>
    </row>
    <row r="60" spans="1:12" x14ac:dyDescent="0.2">
      <c r="C60" s="21"/>
      <c r="D60" s="17"/>
      <c r="E60" s="17"/>
      <c r="F60" s="17"/>
      <c r="G60" s="17"/>
      <c r="H60" s="16"/>
      <c r="I60" s="17"/>
      <c r="J60" s="17"/>
      <c r="K60" s="17"/>
      <c r="L60" s="17"/>
    </row>
    <row r="61" spans="1:12" x14ac:dyDescent="0.2">
      <c r="C61" s="19"/>
      <c r="D61" s="17"/>
      <c r="E61" s="17"/>
      <c r="F61" s="17"/>
      <c r="G61" s="17"/>
      <c r="H61" s="16"/>
      <c r="I61" s="17"/>
      <c r="J61" s="17"/>
      <c r="K61" s="17"/>
      <c r="L61" s="17"/>
    </row>
    <row r="62" spans="1:12" x14ac:dyDescent="0.2">
      <c r="C62" s="19"/>
      <c r="D62" s="17"/>
      <c r="E62" s="17"/>
      <c r="F62" s="17"/>
      <c r="G62" s="17"/>
      <c r="H62" s="16"/>
      <c r="I62" s="17"/>
      <c r="J62" s="17"/>
      <c r="K62" s="17"/>
      <c r="L62" s="17"/>
    </row>
    <row r="63" spans="1:12" x14ac:dyDescent="0.2">
      <c r="C63" s="19"/>
      <c r="D63" s="17"/>
      <c r="E63" s="17"/>
      <c r="F63" s="17"/>
      <c r="G63" s="17"/>
      <c r="H63" s="16"/>
      <c r="I63" s="17"/>
      <c r="J63" s="17"/>
      <c r="K63" s="17"/>
      <c r="L63" s="17"/>
    </row>
    <row r="64" spans="1:12" x14ac:dyDescent="0.2">
      <c r="C64" s="19"/>
      <c r="D64" s="17"/>
      <c r="E64" s="17"/>
      <c r="F64" s="17"/>
      <c r="G64" s="17"/>
      <c r="H64" s="16"/>
      <c r="I64" s="17"/>
      <c r="J64" s="17"/>
      <c r="K64" s="17"/>
      <c r="L64" s="17"/>
    </row>
    <row r="65" spans="3:12" x14ac:dyDescent="0.2">
      <c r="C65" s="19"/>
      <c r="D65" s="17"/>
      <c r="E65" s="17"/>
      <c r="F65" s="17"/>
      <c r="G65" s="17"/>
      <c r="H65" s="16"/>
      <c r="I65" s="17"/>
      <c r="J65" s="17"/>
      <c r="K65" s="17"/>
      <c r="L65" s="17"/>
    </row>
    <row r="66" spans="3:12" x14ac:dyDescent="0.2">
      <c r="C66" s="19"/>
      <c r="D66" s="17"/>
      <c r="E66" s="17"/>
      <c r="F66" s="17"/>
      <c r="G66" s="17"/>
      <c r="H66" s="16"/>
      <c r="I66" s="17"/>
      <c r="J66" s="17"/>
      <c r="K66" s="17"/>
      <c r="L66" s="17"/>
    </row>
    <row r="67" spans="3:12" x14ac:dyDescent="0.2">
      <c r="C67" s="19"/>
      <c r="D67" s="17"/>
      <c r="E67" s="17"/>
      <c r="F67" s="17"/>
      <c r="G67" s="17"/>
      <c r="H67" s="16"/>
      <c r="I67" s="17"/>
      <c r="J67" s="17"/>
      <c r="K67" s="17"/>
      <c r="L67" s="17"/>
    </row>
    <row r="68" spans="3:12" x14ac:dyDescent="0.2">
      <c r="C68" s="19"/>
      <c r="D68" s="17"/>
      <c r="E68" s="17"/>
      <c r="F68" s="17"/>
      <c r="G68" s="17"/>
      <c r="H68" s="16"/>
      <c r="I68" s="17"/>
      <c r="J68" s="17"/>
      <c r="K68" s="17"/>
      <c r="L68" s="17"/>
    </row>
    <row r="69" spans="3:12" x14ac:dyDescent="0.2">
      <c r="C69" s="21"/>
      <c r="D69" s="17"/>
      <c r="E69" s="17"/>
      <c r="F69" s="17"/>
      <c r="G69" s="17"/>
      <c r="H69" s="16"/>
      <c r="I69" s="17"/>
      <c r="J69" s="17"/>
      <c r="K69" s="17"/>
      <c r="L69" s="17"/>
    </row>
    <row r="70" spans="3:12" x14ac:dyDescent="0.2">
      <c r="C70" s="21"/>
      <c r="D70" s="17"/>
      <c r="E70" s="17"/>
      <c r="F70" s="17"/>
      <c r="G70" s="17"/>
      <c r="H70" s="16"/>
      <c r="I70" s="17"/>
      <c r="J70" s="17"/>
      <c r="K70" s="17"/>
      <c r="L70" s="17"/>
    </row>
    <row r="71" spans="3:12" x14ac:dyDescent="0.2">
      <c r="C71" s="19"/>
      <c r="D71" s="17"/>
      <c r="E71" s="17"/>
      <c r="F71" s="17"/>
      <c r="G71" s="17"/>
      <c r="H71" s="16"/>
      <c r="I71" s="17"/>
      <c r="J71" s="17"/>
      <c r="K71" s="17"/>
      <c r="L71" s="17"/>
    </row>
    <row r="72" spans="3:12" x14ac:dyDescent="0.2">
      <c r="C72" s="21"/>
      <c r="D72" s="17"/>
      <c r="E72" s="17"/>
      <c r="F72" s="17"/>
      <c r="G72" s="17"/>
      <c r="H72" s="16"/>
      <c r="I72" s="17"/>
      <c r="J72" s="17"/>
      <c r="K72" s="17"/>
      <c r="L72" s="17"/>
    </row>
    <row r="73" spans="3:12" x14ac:dyDescent="0.2">
      <c r="C73" s="19"/>
      <c r="D73" s="17"/>
      <c r="E73" s="17"/>
      <c r="F73" s="17"/>
      <c r="G73" s="17"/>
      <c r="H73" s="16"/>
      <c r="I73" s="17"/>
      <c r="J73" s="17"/>
      <c r="K73" s="17"/>
      <c r="L73" s="17"/>
    </row>
    <row r="74" spans="3:12" x14ac:dyDescent="0.2">
      <c r="C74" s="19"/>
      <c r="D74" s="17"/>
      <c r="E74" s="17"/>
      <c r="F74" s="17"/>
      <c r="G74" s="17"/>
      <c r="H74" s="16"/>
      <c r="I74" s="17"/>
      <c r="J74" s="17"/>
      <c r="K74" s="17"/>
      <c r="L74" s="17"/>
    </row>
    <row r="75" spans="3:12" x14ac:dyDescent="0.2">
      <c r="C75" s="19"/>
      <c r="D75" s="17"/>
      <c r="E75" s="17"/>
      <c r="F75" s="17"/>
      <c r="G75" s="17"/>
      <c r="H75" s="16"/>
      <c r="I75" s="17"/>
      <c r="J75" s="17"/>
      <c r="K75" s="17"/>
      <c r="L75" s="17"/>
    </row>
    <row r="76" spans="3:12" x14ac:dyDescent="0.2">
      <c r="C76" s="19"/>
      <c r="D76" s="17"/>
      <c r="E76" s="17"/>
      <c r="F76" s="17"/>
      <c r="G76" s="17"/>
      <c r="H76" s="16"/>
      <c r="I76" s="17"/>
      <c r="J76" s="17"/>
      <c r="K76" s="17"/>
      <c r="L76" s="17"/>
    </row>
    <row r="77" spans="3:12" x14ac:dyDescent="0.2">
      <c r="C77" s="19"/>
      <c r="D77" s="17"/>
      <c r="E77" s="17"/>
      <c r="F77" s="17"/>
      <c r="G77" s="17"/>
      <c r="H77" s="16"/>
      <c r="I77" s="17"/>
      <c r="J77" s="17"/>
      <c r="K77" s="17"/>
      <c r="L77" s="17"/>
    </row>
    <row r="78" spans="3:12" x14ac:dyDescent="0.2">
      <c r="C78" s="19"/>
      <c r="D78" s="17"/>
      <c r="E78" s="17"/>
      <c r="F78" s="17"/>
      <c r="G78" s="17"/>
      <c r="H78" s="16"/>
      <c r="I78" s="17"/>
      <c r="J78" s="17"/>
      <c r="K78" s="17"/>
      <c r="L78" s="17"/>
    </row>
    <row r="79" spans="3:12" x14ac:dyDescent="0.2">
      <c r="C79" s="19"/>
      <c r="D79" s="17"/>
      <c r="E79" s="17"/>
      <c r="F79" s="17"/>
      <c r="G79" s="17"/>
      <c r="H79" s="16"/>
      <c r="I79" s="17"/>
      <c r="J79" s="17"/>
      <c r="K79" s="17"/>
      <c r="L79" s="17"/>
    </row>
    <row r="80" spans="3:12" x14ac:dyDescent="0.2">
      <c r="C80" s="19"/>
      <c r="D80" s="17"/>
      <c r="E80" s="17"/>
      <c r="F80" s="17"/>
      <c r="G80" s="17"/>
      <c r="H80" s="16"/>
      <c r="I80" s="17"/>
      <c r="J80" s="17"/>
      <c r="K80" s="17"/>
      <c r="L80" s="17"/>
    </row>
    <row r="81" spans="2:12" x14ac:dyDescent="0.2">
      <c r="C81" s="19"/>
      <c r="D81" s="17"/>
      <c r="E81" s="17"/>
      <c r="F81" s="17"/>
      <c r="G81" s="17"/>
      <c r="H81" s="16"/>
      <c r="I81" s="17"/>
      <c r="J81" s="17"/>
      <c r="K81" s="17"/>
      <c r="L81" s="17"/>
    </row>
    <row r="82" spans="2:12" x14ac:dyDescent="0.2">
      <c r="C82" s="19"/>
      <c r="D82" s="17"/>
      <c r="E82" s="17"/>
      <c r="F82" s="17"/>
      <c r="G82" s="17"/>
      <c r="H82" s="16"/>
      <c r="I82" s="17"/>
      <c r="J82" s="17"/>
      <c r="K82" s="17"/>
      <c r="L82" s="17"/>
    </row>
    <row r="83" spans="2:12" x14ac:dyDescent="0.2">
      <c r="C83" s="19"/>
      <c r="D83" s="17"/>
      <c r="E83" s="17"/>
      <c r="F83" s="17"/>
      <c r="G83" s="17"/>
      <c r="H83" s="16"/>
      <c r="I83" s="17"/>
      <c r="J83" s="17"/>
      <c r="K83" s="17"/>
      <c r="L83" s="17"/>
    </row>
    <row r="84" spans="2:12" x14ac:dyDescent="0.2">
      <c r="C84" s="19"/>
      <c r="D84" s="17"/>
      <c r="E84" s="17"/>
      <c r="F84" s="17"/>
      <c r="G84" s="17"/>
      <c r="H84" s="16"/>
      <c r="I84" s="17"/>
      <c r="J84" s="17"/>
      <c r="K84" s="17"/>
      <c r="L84" s="17"/>
    </row>
    <row r="85" spans="2:12" x14ac:dyDescent="0.2">
      <c r="C85" s="22"/>
      <c r="D85" s="17"/>
      <c r="E85" s="17"/>
      <c r="F85" s="17"/>
      <c r="G85" s="17"/>
      <c r="H85" s="16"/>
      <c r="I85" s="17"/>
      <c r="J85" s="17"/>
      <c r="K85" s="17"/>
      <c r="L85" s="17"/>
    </row>
    <row r="86" spans="2:12" x14ac:dyDescent="0.2">
      <c r="C86" s="22"/>
      <c r="D86" s="17"/>
      <c r="E86" s="17"/>
      <c r="F86" s="17"/>
      <c r="G86" s="17"/>
      <c r="H86" s="16"/>
      <c r="I86" s="17"/>
      <c r="J86" s="17"/>
      <c r="K86" s="17"/>
      <c r="L86" s="17"/>
    </row>
    <row r="87" spans="2:12" x14ac:dyDescent="0.2">
      <c r="C87" s="22"/>
      <c r="D87" s="17"/>
      <c r="E87" s="17"/>
      <c r="F87" s="17"/>
      <c r="G87" s="17"/>
      <c r="H87" s="16"/>
      <c r="I87" s="17"/>
      <c r="J87" s="17"/>
      <c r="K87" s="17"/>
      <c r="L87" s="17"/>
    </row>
    <row r="88" spans="2:12" x14ac:dyDescent="0.2">
      <c r="C88" s="22"/>
      <c r="D88" s="17"/>
      <c r="E88" s="17"/>
      <c r="F88" s="17"/>
      <c r="G88" s="17"/>
      <c r="H88" s="16"/>
      <c r="I88" s="17"/>
      <c r="J88" s="17"/>
      <c r="K88" s="17"/>
      <c r="L88" s="17"/>
    </row>
    <row r="89" spans="2:12" x14ac:dyDescent="0.2"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2:12" x14ac:dyDescent="0.2">
      <c r="C90" s="23"/>
      <c r="D90" s="23"/>
      <c r="E90" s="23"/>
      <c r="F90" s="23"/>
      <c r="G90" s="23"/>
      <c r="H90" s="24"/>
      <c r="I90" s="23"/>
      <c r="J90" s="23"/>
      <c r="K90" s="23"/>
      <c r="L90" s="23"/>
    </row>
    <row r="91" spans="2:12" x14ac:dyDescent="0.2">
      <c r="H91" s="25"/>
      <c r="J91" s="26"/>
      <c r="K91" s="26"/>
      <c r="L91" s="26"/>
    </row>
    <row r="92" spans="2:12" x14ac:dyDescent="0.2">
      <c r="H92" s="16"/>
      <c r="J92" s="17"/>
      <c r="K92" s="17"/>
      <c r="L92" s="17"/>
    </row>
    <row r="93" spans="2:12" x14ac:dyDescent="0.2">
      <c r="B93" s="3"/>
      <c r="H93" s="16"/>
      <c r="J93" s="17"/>
      <c r="K93" s="17"/>
      <c r="L93" s="17"/>
    </row>
    <row r="94" spans="2:12" x14ac:dyDescent="0.2">
      <c r="H94" s="16"/>
      <c r="J94" s="17"/>
      <c r="K94" s="17"/>
      <c r="L94" s="17"/>
    </row>
    <row r="95" spans="2:12" x14ac:dyDescent="0.2">
      <c r="H95" s="16"/>
      <c r="J95" s="17"/>
      <c r="K95" s="17"/>
      <c r="L95" s="17"/>
    </row>
    <row r="96" spans="2:12" x14ac:dyDescent="0.2">
      <c r="H96" s="16"/>
      <c r="J96" s="3"/>
      <c r="K96" s="17"/>
      <c r="L96" s="17"/>
    </row>
    <row r="97" spans="5:12" x14ac:dyDescent="0.2">
      <c r="H97" s="16"/>
      <c r="J97" s="17"/>
      <c r="K97" s="17"/>
      <c r="L97" s="17"/>
    </row>
    <row r="98" spans="5:12" x14ac:dyDescent="0.2">
      <c r="H98" s="16"/>
      <c r="J98" s="17"/>
      <c r="K98" s="17"/>
      <c r="L98" s="17"/>
    </row>
    <row r="99" spans="5:12" x14ac:dyDescent="0.2">
      <c r="H99" s="16"/>
      <c r="J99" s="17"/>
      <c r="K99" s="17"/>
      <c r="L99" s="17"/>
    </row>
    <row r="100" spans="5:12" x14ac:dyDescent="0.2">
      <c r="H100" s="16"/>
      <c r="J100" s="17"/>
      <c r="K100" s="17"/>
      <c r="L100" s="17"/>
    </row>
    <row r="101" spans="5:12" x14ac:dyDescent="0.2">
      <c r="H101" s="16"/>
      <c r="J101" s="17"/>
      <c r="K101" s="17"/>
      <c r="L101" s="17"/>
    </row>
    <row r="102" spans="5:12" x14ac:dyDescent="0.2">
      <c r="H102" s="16"/>
      <c r="J102" s="17"/>
      <c r="K102" s="17"/>
      <c r="L102" s="17"/>
    </row>
    <row r="103" spans="5:12" x14ac:dyDescent="0.2">
      <c r="H103" s="16"/>
      <c r="J103" s="17"/>
      <c r="K103" s="17"/>
      <c r="L103" s="17"/>
    </row>
    <row r="108" spans="5:12" x14ac:dyDescent="0.2">
      <c r="E108" s="27"/>
      <c r="F108" s="3"/>
      <c r="G108" s="3"/>
      <c r="I108" s="3"/>
    </row>
  </sheetData>
  <mergeCells count="4">
    <mergeCell ref="A8:S8"/>
    <mergeCell ref="E10:H10"/>
    <mergeCell ref="J10:M10"/>
    <mergeCell ref="O10:R10"/>
  </mergeCells>
  <printOptions horizontalCentered="1"/>
  <pageMargins left="0.7" right="0.7" top="0.75" bottom="0.75" header="0.3" footer="0.3"/>
  <pageSetup scale="62" firstPageNumber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20B1-E016-43EF-8FD5-E5F0718F303D}">
  <sheetPr>
    <pageSetUpPr fitToPage="1"/>
  </sheetPr>
  <dimension ref="A1:L113"/>
  <sheetViews>
    <sheetView topLeftCell="A32" zoomScaleNormal="100" zoomScaleSheetLayoutView="100" workbookViewId="0">
      <selection activeCell="K48" sqref="K48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9.85546875" style="2" customWidth="1"/>
    <col min="4" max="4" width="1.7109375" style="2" customWidth="1"/>
    <col min="5" max="5" width="14.85546875" style="2" customWidth="1"/>
    <col min="6" max="6" width="1.7109375" style="2" customWidth="1"/>
    <col min="7" max="7" width="13.7109375" style="2" customWidth="1"/>
    <col min="8" max="8" width="2.42578125" style="2" customWidth="1"/>
    <col min="9" max="9" width="12.85546875" style="2" customWidth="1"/>
    <col min="10" max="10" width="2.140625" style="2" customWidth="1"/>
    <col min="11" max="11" width="14.85546875" style="2" customWidth="1"/>
    <col min="12" max="12" width="2" style="2" customWidth="1"/>
    <col min="13" max="16384" width="9.140625" style="2"/>
  </cols>
  <sheetData>
    <row r="1" spans="1:12" x14ac:dyDescent="0.2">
      <c r="K1" s="11"/>
    </row>
    <row r="2" spans="1:12" x14ac:dyDescent="0.2">
      <c r="K2" s="11"/>
    </row>
    <row r="3" spans="1:12" x14ac:dyDescent="0.2">
      <c r="K3" s="11"/>
    </row>
    <row r="4" spans="1:12" x14ac:dyDescent="0.2">
      <c r="K4" s="11"/>
    </row>
    <row r="5" spans="1:12" x14ac:dyDescent="0.2">
      <c r="K5" s="11"/>
    </row>
    <row r="6" spans="1:12" x14ac:dyDescent="0.2">
      <c r="A6" s="120" t="s">
        <v>189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"/>
    </row>
    <row r="7" spans="1:12" x14ac:dyDescent="0.2"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12.75" customHeight="1" x14ac:dyDescent="0.2">
      <c r="C8" s="1"/>
      <c r="D8" s="1"/>
      <c r="E8" s="1"/>
      <c r="J8" s="1"/>
      <c r="K8" s="1" t="s">
        <v>190</v>
      </c>
    </row>
    <row r="9" spans="1:12" ht="12.75" customHeight="1" x14ac:dyDescent="0.2">
      <c r="C9" s="1"/>
      <c r="D9" s="1"/>
      <c r="E9" s="1" t="s">
        <v>191</v>
      </c>
      <c r="F9" s="1"/>
      <c r="H9" s="1"/>
      <c r="J9" s="12"/>
      <c r="K9" s="1" t="s">
        <v>98</v>
      </c>
      <c r="L9" s="1"/>
    </row>
    <row r="10" spans="1:12" ht="12.75" customHeight="1" x14ac:dyDescent="0.2">
      <c r="C10" s="12"/>
      <c r="D10" s="12"/>
      <c r="E10" s="1" t="s">
        <v>192</v>
      </c>
      <c r="F10" s="12"/>
      <c r="G10" s="1"/>
      <c r="H10" s="12"/>
      <c r="J10" s="13"/>
      <c r="K10" s="13" t="s">
        <v>158</v>
      </c>
      <c r="L10" s="12"/>
    </row>
    <row r="11" spans="1:12" ht="12.75" customHeight="1" x14ac:dyDescent="0.2">
      <c r="A11" s="1" t="s">
        <v>12</v>
      </c>
      <c r="C11" s="1"/>
      <c r="E11" s="1" t="s">
        <v>193</v>
      </c>
      <c r="G11" s="1" t="s">
        <v>194</v>
      </c>
      <c r="H11" s="1"/>
      <c r="I11" s="1" t="s">
        <v>195</v>
      </c>
      <c r="J11" s="1"/>
      <c r="K11" s="1" t="s">
        <v>10</v>
      </c>
      <c r="L11" s="56"/>
    </row>
    <row r="12" spans="1:12" ht="14.25" x14ac:dyDescent="0.2">
      <c r="A12" s="9" t="s">
        <v>18</v>
      </c>
      <c r="C12" s="7" t="s">
        <v>19</v>
      </c>
      <c r="E12" s="9" t="s">
        <v>196</v>
      </c>
      <c r="G12" s="9" t="s">
        <v>197</v>
      </c>
      <c r="H12" s="1"/>
      <c r="I12" s="9" t="s">
        <v>198</v>
      </c>
      <c r="K12" s="9" t="s">
        <v>199</v>
      </c>
      <c r="L12" s="1"/>
    </row>
    <row r="13" spans="1:12" x14ac:dyDescent="0.2">
      <c r="E13" s="1" t="s">
        <v>23</v>
      </c>
      <c r="F13" s="1"/>
      <c r="G13" s="5" t="s">
        <v>24</v>
      </c>
      <c r="H13" s="1"/>
      <c r="I13" s="5" t="s">
        <v>25</v>
      </c>
      <c r="J13" s="1"/>
      <c r="K13" s="5" t="s">
        <v>200</v>
      </c>
      <c r="L13" s="1"/>
    </row>
    <row r="14" spans="1:12" x14ac:dyDescent="0.2">
      <c r="E14" s="1"/>
      <c r="F14" s="1"/>
      <c r="G14" s="5"/>
      <c r="H14" s="1"/>
      <c r="I14" s="5"/>
      <c r="J14" s="1"/>
      <c r="K14" s="5"/>
      <c r="L14" s="1"/>
    </row>
    <row r="15" spans="1:12" x14ac:dyDescent="0.2">
      <c r="C15" s="12" t="s">
        <v>29</v>
      </c>
      <c r="D15" s="17"/>
      <c r="E15" s="17"/>
      <c r="F15" s="16"/>
      <c r="G15" s="17"/>
      <c r="H15" s="16"/>
      <c r="I15" s="17"/>
      <c r="J15" s="16"/>
      <c r="K15" s="17"/>
      <c r="L15" s="17"/>
    </row>
    <row r="16" spans="1:12" x14ac:dyDescent="0.2">
      <c r="A16" s="1">
        <v>1</v>
      </c>
      <c r="C16" s="2" t="s">
        <v>30</v>
      </c>
      <c r="D16" s="17"/>
      <c r="E16" s="3">
        <v>47293.823809890579</v>
      </c>
      <c r="F16" s="16"/>
      <c r="G16" s="3">
        <f>$G$28*E16/$E$28</f>
        <v>20.921215371365573</v>
      </c>
      <c r="H16" s="16"/>
      <c r="I16" s="17">
        <f>0</f>
        <v>0</v>
      </c>
      <c r="J16" s="16"/>
      <c r="K16" s="3">
        <f>G16+I16</f>
        <v>20.921215371365573</v>
      </c>
      <c r="L16" s="17"/>
    </row>
    <row r="17" spans="1:12" x14ac:dyDescent="0.2">
      <c r="A17" s="1">
        <f>A16+1</f>
        <v>2</v>
      </c>
      <c r="C17" s="2" t="s">
        <v>31</v>
      </c>
      <c r="D17" s="17"/>
      <c r="E17" s="3">
        <v>37349.853563630262</v>
      </c>
      <c r="F17" s="16"/>
      <c r="G17" s="3">
        <f t="shared" ref="G17:G27" si="0">$G$28*E17/$E$28</f>
        <v>16.522333521491642</v>
      </c>
      <c r="H17" s="16"/>
      <c r="I17" s="17">
        <f>0</f>
        <v>0</v>
      </c>
      <c r="J17" s="16"/>
      <c r="K17" s="3">
        <f t="shared" ref="K17:K27" si="1">G17+I17</f>
        <v>16.522333521491642</v>
      </c>
      <c r="L17" s="17"/>
    </row>
    <row r="18" spans="1:12" x14ac:dyDescent="0.2">
      <c r="A18" s="1">
        <f t="shared" ref="A18:A34" si="2">A17+1</f>
        <v>3</v>
      </c>
      <c r="C18" s="2" t="s">
        <v>32</v>
      </c>
      <c r="D18" s="17"/>
      <c r="E18" s="3">
        <v>5760.7310114435177</v>
      </c>
      <c r="F18" s="16"/>
      <c r="G18" s="3">
        <f t="shared" si="0"/>
        <v>2.5483558840871257</v>
      </c>
      <c r="H18" s="16"/>
      <c r="I18" s="17">
        <f>0</f>
        <v>0</v>
      </c>
      <c r="J18" s="16"/>
      <c r="K18" s="3">
        <f t="shared" si="1"/>
        <v>2.5483558840871257</v>
      </c>
      <c r="L18" s="17"/>
    </row>
    <row r="19" spans="1:12" x14ac:dyDescent="0.2">
      <c r="A19" s="1">
        <f t="shared" si="2"/>
        <v>4</v>
      </c>
      <c r="C19" s="2" t="s">
        <v>33</v>
      </c>
      <c r="D19" s="17"/>
      <c r="E19" s="3">
        <f>0</f>
        <v>0</v>
      </c>
      <c r="F19" s="16"/>
      <c r="G19" s="3">
        <f t="shared" si="0"/>
        <v>0</v>
      </c>
      <c r="H19" s="16"/>
      <c r="I19" s="17">
        <f>0</f>
        <v>0</v>
      </c>
      <c r="J19" s="16"/>
      <c r="K19" s="3">
        <f t="shared" si="1"/>
        <v>0</v>
      </c>
      <c r="L19" s="17"/>
    </row>
    <row r="20" spans="1:12" x14ac:dyDescent="0.2">
      <c r="A20" s="1">
        <f t="shared" si="2"/>
        <v>5</v>
      </c>
      <c r="C20" s="2" t="s">
        <v>34</v>
      </c>
      <c r="D20" s="17"/>
      <c r="E20" s="3">
        <f>0</f>
        <v>0</v>
      </c>
      <c r="F20" s="16"/>
      <c r="G20" s="3">
        <f t="shared" si="0"/>
        <v>0</v>
      </c>
      <c r="H20" s="16"/>
      <c r="I20" s="17">
        <f>0</f>
        <v>0</v>
      </c>
      <c r="J20" s="16"/>
      <c r="K20" s="3">
        <f t="shared" si="1"/>
        <v>0</v>
      </c>
      <c r="L20" s="17"/>
    </row>
    <row r="21" spans="1:12" x14ac:dyDescent="0.2">
      <c r="A21" s="1">
        <f t="shared" si="2"/>
        <v>6</v>
      </c>
      <c r="C21" s="2" t="s">
        <v>35</v>
      </c>
      <c r="D21" s="17"/>
      <c r="E21" s="3">
        <f>0</f>
        <v>0</v>
      </c>
      <c r="F21" s="16"/>
      <c r="G21" s="3">
        <f t="shared" si="0"/>
        <v>0</v>
      </c>
      <c r="H21" s="16"/>
      <c r="I21" s="17">
        <f>0</f>
        <v>0</v>
      </c>
      <c r="J21" s="16"/>
      <c r="K21" s="3">
        <f t="shared" si="1"/>
        <v>0</v>
      </c>
      <c r="L21" s="17"/>
    </row>
    <row r="22" spans="1:12" x14ac:dyDescent="0.2">
      <c r="A22" s="1">
        <f t="shared" si="2"/>
        <v>7</v>
      </c>
      <c r="C22" s="2" t="s">
        <v>36</v>
      </c>
      <c r="D22" s="17"/>
      <c r="E22" s="3">
        <f>0</f>
        <v>0</v>
      </c>
      <c r="F22" s="16"/>
      <c r="G22" s="3">
        <f t="shared" si="0"/>
        <v>0</v>
      </c>
      <c r="H22" s="16"/>
      <c r="I22" s="17">
        <f>0</f>
        <v>0</v>
      </c>
      <c r="J22" s="16"/>
      <c r="K22" s="3">
        <f t="shared" si="1"/>
        <v>0</v>
      </c>
      <c r="L22" s="17"/>
    </row>
    <row r="23" spans="1:12" x14ac:dyDescent="0.2">
      <c r="A23" s="1">
        <f t="shared" si="2"/>
        <v>8</v>
      </c>
      <c r="C23" s="2" t="s">
        <v>37</v>
      </c>
      <c r="D23" s="17"/>
      <c r="E23" s="3">
        <f>0</f>
        <v>0</v>
      </c>
      <c r="F23" s="16"/>
      <c r="G23" s="3">
        <f t="shared" si="0"/>
        <v>0</v>
      </c>
      <c r="H23" s="16"/>
      <c r="I23" s="17">
        <f>0</f>
        <v>0</v>
      </c>
      <c r="J23" s="16"/>
      <c r="K23" s="3">
        <f t="shared" si="1"/>
        <v>0</v>
      </c>
      <c r="L23" s="17"/>
    </row>
    <row r="24" spans="1:12" x14ac:dyDescent="0.2">
      <c r="A24" s="1">
        <f t="shared" si="2"/>
        <v>9</v>
      </c>
      <c r="C24" s="2" t="s">
        <v>38</v>
      </c>
      <c r="D24" s="17"/>
      <c r="E24" s="3">
        <f>0</f>
        <v>0</v>
      </c>
      <c r="F24" s="16"/>
      <c r="G24" s="3">
        <f t="shared" si="0"/>
        <v>0</v>
      </c>
      <c r="H24" s="16"/>
      <c r="I24" s="17">
        <f>0</f>
        <v>0</v>
      </c>
      <c r="J24" s="16"/>
      <c r="K24" s="3">
        <f t="shared" si="1"/>
        <v>0</v>
      </c>
      <c r="L24" s="17"/>
    </row>
    <row r="25" spans="1:12" x14ac:dyDescent="0.2">
      <c r="A25" s="1">
        <f t="shared" si="2"/>
        <v>10</v>
      </c>
      <c r="C25" s="2" t="s">
        <v>39</v>
      </c>
      <c r="D25" s="17"/>
      <c r="E25" s="3">
        <f>0</f>
        <v>0</v>
      </c>
      <c r="F25" s="16"/>
      <c r="G25" s="3">
        <f t="shared" si="0"/>
        <v>0</v>
      </c>
      <c r="H25" s="16"/>
      <c r="I25" s="17">
        <f>0</f>
        <v>0</v>
      </c>
      <c r="J25" s="16"/>
      <c r="K25" s="3">
        <f t="shared" si="1"/>
        <v>0</v>
      </c>
      <c r="L25" s="17"/>
    </row>
    <row r="26" spans="1:12" x14ac:dyDescent="0.2">
      <c r="A26" s="1">
        <f t="shared" si="2"/>
        <v>11</v>
      </c>
      <c r="C26" s="2" t="s">
        <v>41</v>
      </c>
      <c r="D26" s="17"/>
      <c r="E26" s="3">
        <v>18.299799801304211</v>
      </c>
      <c r="F26" s="16"/>
      <c r="G26" s="3">
        <f t="shared" si="0"/>
        <v>8.0952230556559871E-3</v>
      </c>
      <c r="H26" s="16"/>
      <c r="I26" s="17">
        <f>0</f>
        <v>0</v>
      </c>
      <c r="J26" s="16"/>
      <c r="K26" s="3">
        <f t="shared" si="1"/>
        <v>8.0952230556559871E-3</v>
      </c>
      <c r="L26" s="17"/>
    </row>
    <row r="27" spans="1:12" x14ac:dyDescent="0.2">
      <c r="A27" s="1">
        <f t="shared" si="2"/>
        <v>12</v>
      </c>
      <c r="C27" s="2" t="s">
        <v>42</v>
      </c>
      <c r="D27" s="17"/>
      <c r="E27" s="17">
        <f>0</f>
        <v>0</v>
      </c>
      <c r="F27" s="16"/>
      <c r="G27" s="3">
        <f t="shared" si="0"/>
        <v>0</v>
      </c>
      <c r="H27" s="16"/>
      <c r="I27" s="17">
        <f>0</f>
        <v>0</v>
      </c>
      <c r="J27" s="16"/>
      <c r="K27" s="3">
        <f t="shared" si="1"/>
        <v>0</v>
      </c>
      <c r="L27" s="17"/>
    </row>
    <row r="28" spans="1:12" x14ac:dyDescent="0.2">
      <c r="A28" s="1">
        <f t="shared" si="2"/>
        <v>13</v>
      </c>
      <c r="C28" s="8" t="s">
        <v>43</v>
      </c>
      <c r="D28" s="17"/>
      <c r="E28" s="41">
        <f>SUM(E16:E27)</f>
        <v>90422.708184765666</v>
      </c>
      <c r="F28" s="16"/>
      <c r="G28" s="41">
        <f>40</f>
        <v>40</v>
      </c>
      <c r="H28" s="57" t="s">
        <v>53</v>
      </c>
      <c r="I28" s="41">
        <f>SUM(I16:I27)</f>
        <v>0</v>
      </c>
      <c r="J28" s="16"/>
      <c r="K28" s="41">
        <f>SUM(K16:K27)</f>
        <v>39.999999999999993</v>
      </c>
      <c r="L28" s="17"/>
    </row>
    <row r="29" spans="1:12" x14ac:dyDescent="0.2">
      <c r="D29" s="17"/>
      <c r="E29" s="17"/>
      <c r="F29" s="16"/>
      <c r="G29" s="17"/>
      <c r="H29" s="16"/>
      <c r="I29" s="17"/>
      <c r="J29" s="16"/>
      <c r="K29" s="17"/>
      <c r="L29" s="17"/>
    </row>
    <row r="30" spans="1:12" x14ac:dyDescent="0.2">
      <c r="C30" s="12" t="s">
        <v>44</v>
      </c>
      <c r="D30" s="17"/>
      <c r="E30" s="17"/>
      <c r="F30" s="16"/>
      <c r="G30" s="17"/>
      <c r="H30" s="16"/>
      <c r="I30" s="17"/>
      <c r="J30" s="16"/>
      <c r="K30" s="17"/>
      <c r="L30" s="17"/>
    </row>
    <row r="31" spans="1:12" x14ac:dyDescent="0.2">
      <c r="A31" s="1">
        <f>A28+1</f>
        <v>14</v>
      </c>
      <c r="C31" s="2" t="s">
        <v>45</v>
      </c>
      <c r="D31" s="17"/>
      <c r="E31" s="3">
        <f>0</f>
        <v>0</v>
      </c>
      <c r="F31" s="16"/>
      <c r="G31" s="3">
        <f>0</f>
        <v>0</v>
      </c>
      <c r="H31" s="16"/>
      <c r="I31" s="3">
        <f>0</f>
        <v>0</v>
      </c>
      <c r="J31" s="16"/>
      <c r="K31" s="3">
        <f t="shared" ref="K31:K33" si="3">G31+I31</f>
        <v>0</v>
      </c>
      <c r="L31" s="17"/>
    </row>
    <row r="32" spans="1:12" x14ac:dyDescent="0.2">
      <c r="A32" s="1">
        <f>A31+1</f>
        <v>15</v>
      </c>
      <c r="C32" s="2" t="s">
        <v>46</v>
      </c>
      <c r="D32" s="17"/>
      <c r="E32" s="3">
        <f>0</f>
        <v>0</v>
      </c>
      <c r="F32" s="16"/>
      <c r="G32" s="3">
        <f>0</f>
        <v>0</v>
      </c>
      <c r="H32" s="16"/>
      <c r="I32" s="3">
        <f>0</f>
        <v>0</v>
      </c>
      <c r="J32" s="16"/>
      <c r="K32" s="3">
        <f t="shared" si="3"/>
        <v>0</v>
      </c>
      <c r="L32" s="17"/>
    </row>
    <row r="33" spans="1:12" x14ac:dyDescent="0.2">
      <c r="A33" s="1">
        <f t="shared" si="2"/>
        <v>16</v>
      </c>
      <c r="C33" s="2" t="s">
        <v>47</v>
      </c>
      <c r="D33" s="17"/>
      <c r="E33" s="3">
        <f>0</f>
        <v>0</v>
      </c>
      <c r="F33" s="16"/>
      <c r="G33" s="3">
        <f>0</f>
        <v>0</v>
      </c>
      <c r="H33" s="16"/>
      <c r="I33" s="3">
        <f>0</f>
        <v>0</v>
      </c>
      <c r="J33" s="16"/>
      <c r="K33" s="3">
        <f t="shared" si="3"/>
        <v>0</v>
      </c>
      <c r="L33" s="17"/>
    </row>
    <row r="34" spans="1:12" x14ac:dyDescent="0.2">
      <c r="A34" s="1">
        <f t="shared" si="2"/>
        <v>17</v>
      </c>
      <c r="C34" s="8" t="s">
        <v>48</v>
      </c>
      <c r="D34" s="17"/>
      <c r="E34" s="48">
        <f>SUM(E31:E33)</f>
        <v>0</v>
      </c>
      <c r="F34" s="16"/>
      <c r="G34" s="48">
        <f>SUM(G31:G33)</f>
        <v>0</v>
      </c>
      <c r="H34" s="16"/>
      <c r="I34" s="48">
        <f>SUM(I31:I33)</f>
        <v>0</v>
      </c>
      <c r="J34" s="16"/>
      <c r="K34" s="48">
        <f>SUM(K31:K33)</f>
        <v>0</v>
      </c>
      <c r="L34" s="17"/>
    </row>
    <row r="35" spans="1:12" x14ac:dyDescent="0.2">
      <c r="D35" s="17"/>
      <c r="E35" s="17"/>
      <c r="F35" s="16"/>
      <c r="G35" s="17"/>
      <c r="H35" s="16"/>
      <c r="I35" s="17"/>
      <c r="J35" s="16"/>
      <c r="K35" s="17"/>
      <c r="L35" s="17"/>
    </row>
    <row r="36" spans="1:12" x14ac:dyDescent="0.2">
      <c r="C36" s="12" t="s">
        <v>72</v>
      </c>
      <c r="D36" s="17"/>
      <c r="E36" s="17"/>
      <c r="F36" s="16"/>
      <c r="G36" s="17"/>
      <c r="H36" s="16"/>
      <c r="I36" s="17"/>
      <c r="J36" s="16"/>
      <c r="K36" s="17"/>
      <c r="L36" s="17"/>
    </row>
    <row r="37" spans="1:12" x14ac:dyDescent="0.2">
      <c r="A37" s="1">
        <f>A34+1</f>
        <v>18</v>
      </c>
      <c r="C37" s="2" t="s">
        <v>73</v>
      </c>
      <c r="D37" s="17"/>
      <c r="E37" s="3">
        <f>0</f>
        <v>0</v>
      </c>
      <c r="F37" s="16"/>
      <c r="G37" s="3">
        <f>0</f>
        <v>0</v>
      </c>
      <c r="H37" s="16"/>
      <c r="I37" s="3">
        <f>I41</f>
        <v>60</v>
      </c>
      <c r="J37" s="57" t="s">
        <v>55</v>
      </c>
      <c r="K37" s="3">
        <f>G37+I37</f>
        <v>60</v>
      </c>
      <c r="L37" s="17"/>
    </row>
    <row r="38" spans="1:12" x14ac:dyDescent="0.2">
      <c r="A38" s="1">
        <f t="shared" ref="A38:A39" si="4">A37+1</f>
        <v>19</v>
      </c>
      <c r="C38" s="2" t="s">
        <v>74</v>
      </c>
      <c r="D38" s="17"/>
      <c r="E38" s="3">
        <f>0</f>
        <v>0</v>
      </c>
      <c r="F38" s="16"/>
      <c r="G38" s="3">
        <f>0</f>
        <v>0</v>
      </c>
      <c r="H38" s="16"/>
      <c r="I38" s="17">
        <f>0</f>
        <v>0</v>
      </c>
      <c r="J38" s="16"/>
      <c r="K38" s="3">
        <f t="shared" ref="K38:K40" si="5">G38+I38</f>
        <v>0</v>
      </c>
      <c r="L38" s="17"/>
    </row>
    <row r="39" spans="1:12" x14ac:dyDescent="0.2">
      <c r="A39" s="1">
        <f t="shared" si="4"/>
        <v>20</v>
      </c>
      <c r="C39" s="2" t="s">
        <v>75</v>
      </c>
      <c r="D39" s="17"/>
      <c r="E39" s="3">
        <f>0</f>
        <v>0</v>
      </c>
      <c r="F39" s="16"/>
      <c r="G39" s="3">
        <f>0</f>
        <v>0</v>
      </c>
      <c r="H39" s="16"/>
      <c r="I39" s="17">
        <f>0</f>
        <v>0</v>
      </c>
      <c r="J39" s="16"/>
      <c r="K39" s="3">
        <f t="shared" si="5"/>
        <v>0</v>
      </c>
      <c r="L39" s="17"/>
    </row>
    <row r="40" spans="1:12" x14ac:dyDescent="0.2">
      <c r="A40" s="1">
        <f>A39+1</f>
        <v>21</v>
      </c>
      <c r="C40" s="2" t="s">
        <v>76</v>
      </c>
      <c r="D40" s="17"/>
      <c r="E40" s="3">
        <f>0</f>
        <v>0</v>
      </c>
      <c r="F40" s="16"/>
      <c r="G40" s="3">
        <f>0</f>
        <v>0</v>
      </c>
      <c r="H40" s="16"/>
      <c r="I40" s="17">
        <f>0</f>
        <v>0</v>
      </c>
      <c r="J40" s="16"/>
      <c r="K40" s="3">
        <f t="shared" si="5"/>
        <v>0</v>
      </c>
      <c r="L40" s="17"/>
    </row>
    <row r="41" spans="1:12" x14ac:dyDescent="0.2">
      <c r="A41" s="1">
        <f>A40+1</f>
        <v>22</v>
      </c>
      <c r="C41" s="8" t="s">
        <v>77</v>
      </c>
      <c r="D41" s="17"/>
      <c r="E41" s="48">
        <f>SUM(E37:E39)</f>
        <v>0</v>
      </c>
      <c r="F41" s="16"/>
      <c r="G41" s="48">
        <f>SUM(G37:G39)</f>
        <v>0</v>
      </c>
      <c r="H41" s="16"/>
      <c r="I41" s="41">
        <f>60</f>
        <v>60</v>
      </c>
      <c r="J41" s="16"/>
      <c r="K41" s="41">
        <f>SUM(K37:K39)</f>
        <v>60</v>
      </c>
      <c r="L41" s="17"/>
    </row>
    <row r="42" spans="1:12" x14ac:dyDescent="0.2">
      <c r="D42" s="17"/>
      <c r="E42" s="17"/>
      <c r="F42" s="16"/>
      <c r="G42" s="17"/>
      <c r="H42" s="16"/>
      <c r="I42" s="17"/>
      <c r="J42" s="16"/>
      <c r="K42" s="17"/>
      <c r="L42" s="17"/>
    </row>
    <row r="43" spans="1:12" ht="13.5" thickBot="1" x14ac:dyDescent="0.25">
      <c r="A43" s="1">
        <f>A41+1</f>
        <v>23</v>
      </c>
      <c r="C43" s="2" t="s">
        <v>78</v>
      </c>
      <c r="D43" s="17"/>
      <c r="E43" s="45">
        <f>E28+E34+E41</f>
        <v>90422.708184765666</v>
      </c>
      <c r="F43" s="38"/>
      <c r="G43" s="45">
        <f>G28+G34+G41</f>
        <v>40</v>
      </c>
      <c r="H43" s="38"/>
      <c r="I43" s="45">
        <f>I28+I34+I41</f>
        <v>60</v>
      </c>
      <c r="J43" s="38"/>
      <c r="K43" s="45">
        <f>K28+K34+K41</f>
        <v>100</v>
      </c>
      <c r="L43" s="17"/>
    </row>
    <row r="44" spans="1:12" ht="13.5" thickTop="1" x14ac:dyDescent="0.2">
      <c r="C44" s="19"/>
      <c r="D44" s="17"/>
      <c r="E44" s="17"/>
      <c r="F44" s="16"/>
      <c r="G44" s="17"/>
      <c r="H44" s="16"/>
      <c r="I44" s="17"/>
      <c r="J44" s="16"/>
      <c r="K44" s="17"/>
      <c r="L44" s="17"/>
    </row>
    <row r="45" spans="1:12" x14ac:dyDescent="0.2">
      <c r="A45" s="12" t="s">
        <v>50</v>
      </c>
      <c r="B45" s="20"/>
      <c r="D45" s="16"/>
      <c r="E45" s="16"/>
      <c r="F45" s="16"/>
      <c r="G45" s="16"/>
      <c r="H45" s="16"/>
      <c r="I45" s="16"/>
      <c r="J45" s="16"/>
      <c r="K45" s="16"/>
      <c r="L45" s="17"/>
    </row>
    <row r="46" spans="1:12" x14ac:dyDescent="0.2">
      <c r="A46" s="33" t="s">
        <v>51</v>
      </c>
      <c r="C46" s="42" t="s">
        <v>201</v>
      </c>
      <c r="D46" s="16"/>
      <c r="E46" s="16"/>
      <c r="F46" s="16"/>
      <c r="G46" s="16"/>
      <c r="H46" s="16"/>
      <c r="I46" s="16"/>
      <c r="J46" s="16"/>
      <c r="K46" s="16"/>
      <c r="L46" s="17"/>
    </row>
    <row r="47" spans="1:12" x14ac:dyDescent="0.2">
      <c r="A47" s="33" t="s">
        <v>53</v>
      </c>
      <c r="C47" s="29" t="s">
        <v>202</v>
      </c>
      <c r="D47" s="16"/>
      <c r="E47" s="16"/>
      <c r="F47" s="16"/>
      <c r="G47" s="16"/>
      <c r="H47" s="16"/>
      <c r="I47" s="16"/>
      <c r="J47" s="16"/>
      <c r="K47" s="16"/>
      <c r="L47" s="17"/>
    </row>
    <row r="48" spans="1:12" x14ac:dyDescent="0.2">
      <c r="A48" s="33" t="s">
        <v>55</v>
      </c>
      <c r="C48" s="29" t="s">
        <v>203</v>
      </c>
      <c r="D48" s="16"/>
      <c r="E48" s="16"/>
      <c r="F48" s="16"/>
      <c r="G48" s="16"/>
      <c r="H48" s="16"/>
      <c r="I48" s="16"/>
      <c r="J48" s="16"/>
      <c r="K48" s="16"/>
      <c r="L48" s="17"/>
    </row>
    <row r="49" spans="1:12" x14ac:dyDescent="0.2">
      <c r="A49" s="33" t="s">
        <v>40</v>
      </c>
      <c r="C49" s="42" t="s">
        <v>204</v>
      </c>
      <c r="D49" s="16"/>
      <c r="E49" s="16"/>
      <c r="F49" s="16"/>
      <c r="G49" s="16"/>
      <c r="H49" s="16"/>
      <c r="I49" s="16"/>
      <c r="J49" s="16"/>
      <c r="K49" s="16"/>
      <c r="L49" s="17"/>
    </row>
    <row r="50" spans="1:12" x14ac:dyDescent="0.2">
      <c r="A50" s="5"/>
      <c r="C50" s="42" t="s">
        <v>205</v>
      </c>
      <c r="D50" s="16"/>
      <c r="E50" s="16"/>
      <c r="F50" s="16"/>
      <c r="G50" s="16"/>
      <c r="H50" s="16"/>
      <c r="I50" s="16"/>
      <c r="J50" s="16"/>
      <c r="K50" s="16"/>
      <c r="L50" s="17"/>
    </row>
    <row r="51" spans="1:12" x14ac:dyDescent="0.2">
      <c r="A51" s="5"/>
      <c r="B51" s="50"/>
      <c r="D51" s="16"/>
      <c r="E51" s="16"/>
      <c r="F51" s="16"/>
      <c r="G51" s="16"/>
      <c r="H51" s="16"/>
      <c r="I51" s="16"/>
      <c r="J51" s="16"/>
      <c r="K51" s="16"/>
      <c r="L51" s="17"/>
    </row>
    <row r="52" spans="1:12" x14ac:dyDescent="0.2">
      <c r="A52" s="5"/>
      <c r="D52" s="16"/>
      <c r="E52" s="16"/>
      <c r="F52" s="16"/>
      <c r="G52" s="16"/>
      <c r="H52" s="16"/>
      <c r="I52" s="16"/>
      <c r="J52" s="16"/>
      <c r="K52" s="16"/>
      <c r="L52" s="17"/>
    </row>
    <row r="53" spans="1:12" x14ac:dyDescent="0.2">
      <c r="A53" s="5"/>
      <c r="B53" s="50"/>
      <c r="D53" s="16"/>
      <c r="E53" s="16"/>
      <c r="F53" s="16"/>
      <c r="G53" s="16"/>
      <c r="H53" s="16"/>
      <c r="I53" s="16"/>
      <c r="J53" s="16"/>
      <c r="K53" s="16"/>
      <c r="L53" s="17"/>
    </row>
    <row r="54" spans="1:12" x14ac:dyDescent="0.2">
      <c r="A54" s="5"/>
      <c r="B54" s="50"/>
      <c r="D54" s="16"/>
      <c r="E54" s="16"/>
      <c r="F54" s="16"/>
      <c r="G54" s="16"/>
      <c r="H54" s="16"/>
      <c r="I54" s="16"/>
      <c r="J54" s="16"/>
      <c r="K54" s="16"/>
      <c r="L54" s="17"/>
    </row>
    <row r="55" spans="1:12" x14ac:dyDescent="0.2">
      <c r="A55" s="5"/>
      <c r="B55" s="50"/>
      <c r="D55" s="16"/>
      <c r="E55" s="16"/>
      <c r="F55" s="16"/>
      <c r="G55" s="16"/>
      <c r="H55" s="16"/>
      <c r="I55" s="16"/>
      <c r="J55" s="16"/>
      <c r="K55" s="16"/>
      <c r="L55" s="17"/>
    </row>
    <row r="56" spans="1:12" x14ac:dyDescent="0.2">
      <c r="D56" s="17"/>
      <c r="E56" s="17"/>
      <c r="F56" s="16"/>
      <c r="G56" s="17"/>
      <c r="H56" s="16"/>
      <c r="I56" s="17"/>
      <c r="J56" s="16"/>
      <c r="K56" s="17"/>
      <c r="L56" s="17"/>
    </row>
    <row r="57" spans="1:12" x14ac:dyDescent="0.2">
      <c r="D57" s="17"/>
      <c r="E57" s="17"/>
      <c r="F57" s="16"/>
      <c r="G57" s="17"/>
      <c r="H57" s="16"/>
      <c r="I57" s="17"/>
      <c r="J57" s="16"/>
      <c r="K57" s="17"/>
      <c r="L57" s="17"/>
    </row>
    <row r="58" spans="1:12" x14ac:dyDescent="0.2">
      <c r="D58" s="17"/>
      <c r="E58" s="17"/>
      <c r="F58" s="16"/>
      <c r="G58" s="17"/>
      <c r="H58" s="16"/>
      <c r="I58" s="17"/>
      <c r="J58" s="16"/>
      <c r="K58" s="17"/>
      <c r="L58" s="17"/>
    </row>
    <row r="59" spans="1:12" x14ac:dyDescent="0.2">
      <c r="D59" s="17"/>
      <c r="E59" s="17"/>
      <c r="F59" s="16"/>
      <c r="G59" s="17"/>
      <c r="H59" s="16"/>
      <c r="I59" s="17"/>
      <c r="J59" s="16"/>
      <c r="K59" s="17"/>
      <c r="L59" s="17"/>
    </row>
    <row r="60" spans="1:12" x14ac:dyDescent="0.2">
      <c r="D60" s="17"/>
      <c r="E60" s="17"/>
      <c r="F60" s="16"/>
      <c r="G60" s="17"/>
      <c r="H60" s="16"/>
      <c r="I60" s="17"/>
      <c r="J60" s="16"/>
      <c r="K60" s="17"/>
      <c r="L60" s="17"/>
    </row>
    <row r="61" spans="1:12" x14ac:dyDescent="0.2">
      <c r="C61" s="19"/>
      <c r="D61" s="17"/>
      <c r="E61" s="17"/>
      <c r="F61" s="16"/>
      <c r="G61" s="17"/>
      <c r="H61" s="16"/>
      <c r="I61" s="17"/>
      <c r="J61" s="16"/>
      <c r="K61" s="17"/>
      <c r="L61" s="17"/>
    </row>
    <row r="62" spans="1:12" x14ac:dyDescent="0.2">
      <c r="C62" s="19"/>
      <c r="D62" s="17"/>
      <c r="E62" s="17"/>
      <c r="F62" s="16"/>
      <c r="G62" s="17"/>
      <c r="H62" s="16"/>
      <c r="I62" s="17"/>
      <c r="J62" s="16"/>
      <c r="K62" s="17"/>
      <c r="L62" s="17"/>
    </row>
    <row r="63" spans="1:12" x14ac:dyDescent="0.2">
      <c r="C63" s="19"/>
      <c r="D63" s="17"/>
      <c r="E63" s="17"/>
      <c r="F63" s="16"/>
      <c r="G63" s="17"/>
      <c r="H63" s="16"/>
      <c r="I63" s="17"/>
      <c r="J63" s="16"/>
      <c r="K63" s="17"/>
      <c r="L63" s="17"/>
    </row>
    <row r="64" spans="1:12" x14ac:dyDescent="0.2">
      <c r="C64" s="19"/>
      <c r="D64" s="17"/>
      <c r="E64" s="17"/>
      <c r="F64" s="16"/>
      <c r="G64" s="17"/>
      <c r="H64" s="16"/>
      <c r="I64" s="17"/>
      <c r="J64" s="16"/>
      <c r="K64" s="17"/>
      <c r="L64" s="17"/>
    </row>
    <row r="65" spans="3:12" x14ac:dyDescent="0.2">
      <c r="C65" s="21"/>
      <c r="D65" s="17"/>
      <c r="E65" s="17"/>
      <c r="F65" s="16"/>
      <c r="G65" s="17"/>
      <c r="H65" s="16"/>
      <c r="I65" s="17"/>
      <c r="J65" s="16"/>
      <c r="K65" s="17"/>
      <c r="L65" s="17"/>
    </row>
    <row r="66" spans="3:12" x14ac:dyDescent="0.2">
      <c r="C66" s="19"/>
      <c r="D66" s="17"/>
      <c r="E66" s="17"/>
      <c r="F66" s="16"/>
      <c r="G66" s="17"/>
      <c r="H66" s="16"/>
      <c r="I66" s="17"/>
      <c r="J66" s="16"/>
      <c r="K66" s="17"/>
      <c r="L66" s="17"/>
    </row>
    <row r="67" spans="3:12" x14ac:dyDescent="0.2">
      <c r="C67" s="19"/>
      <c r="D67" s="17"/>
      <c r="E67" s="17"/>
      <c r="F67" s="16"/>
      <c r="G67" s="17"/>
      <c r="H67" s="16"/>
      <c r="I67" s="17"/>
      <c r="J67" s="16"/>
      <c r="K67" s="17"/>
      <c r="L67" s="17"/>
    </row>
    <row r="68" spans="3:12" x14ac:dyDescent="0.2">
      <c r="C68" s="19"/>
      <c r="D68" s="17"/>
      <c r="E68" s="17"/>
      <c r="F68" s="16"/>
      <c r="G68" s="17"/>
      <c r="H68" s="16"/>
      <c r="I68" s="17"/>
      <c r="J68" s="16"/>
      <c r="K68" s="17"/>
      <c r="L68" s="17"/>
    </row>
    <row r="69" spans="3:12" x14ac:dyDescent="0.2">
      <c r="C69" s="19"/>
      <c r="D69" s="17"/>
      <c r="E69" s="17"/>
      <c r="F69" s="16"/>
      <c r="G69" s="17"/>
      <c r="H69" s="16"/>
      <c r="I69" s="17"/>
      <c r="J69" s="16"/>
      <c r="K69" s="17"/>
      <c r="L69" s="17"/>
    </row>
    <row r="70" spans="3:12" x14ac:dyDescent="0.2">
      <c r="C70" s="19"/>
      <c r="D70" s="17"/>
      <c r="E70" s="17"/>
      <c r="F70" s="16"/>
      <c r="G70" s="17"/>
      <c r="H70" s="16"/>
      <c r="I70" s="17"/>
      <c r="J70" s="16"/>
      <c r="K70" s="17"/>
      <c r="L70" s="17"/>
    </row>
    <row r="71" spans="3:12" x14ac:dyDescent="0.2">
      <c r="C71" s="19"/>
      <c r="D71" s="17"/>
      <c r="E71" s="17"/>
      <c r="F71" s="16"/>
      <c r="G71" s="17"/>
      <c r="H71" s="16"/>
      <c r="I71" s="17"/>
      <c r="J71" s="16"/>
      <c r="K71" s="17"/>
      <c r="L71" s="17"/>
    </row>
    <row r="72" spans="3:12" x14ac:dyDescent="0.2">
      <c r="C72" s="19"/>
      <c r="D72" s="17"/>
      <c r="E72" s="17"/>
      <c r="F72" s="16"/>
      <c r="G72" s="17"/>
      <c r="H72" s="16"/>
      <c r="I72" s="17"/>
      <c r="J72" s="16"/>
      <c r="K72" s="17"/>
      <c r="L72" s="17"/>
    </row>
    <row r="73" spans="3:12" x14ac:dyDescent="0.2">
      <c r="C73" s="19"/>
      <c r="D73" s="17"/>
      <c r="E73" s="17"/>
      <c r="F73" s="16"/>
      <c r="G73" s="17"/>
      <c r="H73" s="16"/>
      <c r="I73" s="17"/>
      <c r="J73" s="16"/>
      <c r="K73" s="17"/>
      <c r="L73" s="17"/>
    </row>
    <row r="74" spans="3:12" x14ac:dyDescent="0.2">
      <c r="C74" s="21"/>
      <c r="D74" s="17"/>
      <c r="E74" s="17"/>
      <c r="F74" s="16"/>
      <c r="G74" s="17"/>
      <c r="H74" s="16"/>
      <c r="I74" s="17"/>
      <c r="J74" s="16"/>
      <c r="K74" s="17"/>
      <c r="L74" s="17"/>
    </row>
    <row r="75" spans="3:12" x14ac:dyDescent="0.2">
      <c r="C75" s="21"/>
      <c r="D75" s="17"/>
      <c r="E75" s="17"/>
      <c r="F75" s="16"/>
      <c r="G75" s="17"/>
      <c r="H75" s="16"/>
      <c r="I75" s="17"/>
      <c r="J75" s="16"/>
      <c r="K75" s="17"/>
      <c r="L75" s="17"/>
    </row>
    <row r="76" spans="3:12" x14ac:dyDescent="0.2">
      <c r="C76" s="19"/>
      <c r="D76" s="17"/>
      <c r="E76" s="17"/>
      <c r="F76" s="16"/>
      <c r="G76" s="17"/>
      <c r="H76" s="16"/>
      <c r="I76" s="17"/>
      <c r="J76" s="16"/>
      <c r="K76" s="17"/>
      <c r="L76" s="17"/>
    </row>
    <row r="77" spans="3:12" x14ac:dyDescent="0.2">
      <c r="C77" s="21"/>
      <c r="D77" s="17"/>
      <c r="E77" s="17"/>
      <c r="F77" s="16"/>
      <c r="G77" s="17"/>
      <c r="H77" s="16"/>
      <c r="I77" s="17"/>
      <c r="J77" s="16"/>
      <c r="K77" s="17"/>
      <c r="L77" s="17"/>
    </row>
    <row r="78" spans="3:12" x14ac:dyDescent="0.2">
      <c r="C78" s="19"/>
      <c r="D78" s="17"/>
      <c r="E78" s="17"/>
      <c r="F78" s="16"/>
      <c r="G78" s="17"/>
      <c r="H78" s="16"/>
      <c r="I78" s="17"/>
      <c r="J78" s="16"/>
      <c r="K78" s="17"/>
      <c r="L78" s="17"/>
    </row>
    <row r="79" spans="3:12" x14ac:dyDescent="0.2">
      <c r="C79" s="19"/>
      <c r="D79" s="17"/>
      <c r="E79" s="17"/>
      <c r="F79" s="16"/>
      <c r="G79" s="17"/>
      <c r="H79" s="16"/>
      <c r="I79" s="17"/>
      <c r="J79" s="16"/>
      <c r="K79" s="17"/>
      <c r="L79" s="17"/>
    </row>
    <row r="80" spans="3:12" x14ac:dyDescent="0.2">
      <c r="C80" s="19"/>
      <c r="D80" s="17"/>
      <c r="E80" s="17"/>
      <c r="F80" s="16"/>
      <c r="G80" s="17"/>
      <c r="H80" s="16"/>
      <c r="I80" s="17"/>
      <c r="J80" s="16"/>
      <c r="K80" s="17"/>
      <c r="L80" s="17"/>
    </row>
    <row r="81" spans="3:12" x14ac:dyDescent="0.2">
      <c r="C81" s="19"/>
      <c r="D81" s="17"/>
      <c r="E81" s="17"/>
      <c r="F81" s="16"/>
      <c r="G81" s="17"/>
      <c r="H81" s="16"/>
      <c r="I81" s="17"/>
      <c r="J81" s="16"/>
      <c r="K81" s="17"/>
      <c r="L81" s="17"/>
    </row>
    <row r="82" spans="3:12" x14ac:dyDescent="0.2">
      <c r="C82" s="19"/>
      <c r="D82" s="17"/>
      <c r="E82" s="17"/>
      <c r="F82" s="16"/>
      <c r="G82" s="17"/>
      <c r="H82" s="16"/>
      <c r="I82" s="17"/>
      <c r="J82" s="16"/>
      <c r="K82" s="17"/>
      <c r="L82" s="17"/>
    </row>
    <row r="83" spans="3:12" x14ac:dyDescent="0.2">
      <c r="C83" s="19"/>
      <c r="D83" s="17"/>
      <c r="E83" s="17"/>
      <c r="F83" s="16"/>
      <c r="G83" s="17"/>
      <c r="H83" s="16"/>
      <c r="I83" s="17"/>
      <c r="J83" s="16"/>
      <c r="K83" s="17"/>
      <c r="L83" s="17"/>
    </row>
    <row r="84" spans="3:12" x14ac:dyDescent="0.2">
      <c r="C84" s="19"/>
      <c r="D84" s="17"/>
      <c r="E84" s="17"/>
      <c r="F84" s="16"/>
      <c r="G84" s="17"/>
      <c r="H84" s="16"/>
      <c r="I84" s="17"/>
      <c r="J84" s="16"/>
      <c r="K84" s="17"/>
      <c r="L84" s="17"/>
    </row>
    <row r="85" spans="3:12" x14ac:dyDescent="0.2">
      <c r="C85" s="19"/>
      <c r="D85" s="17"/>
      <c r="E85" s="17"/>
      <c r="F85" s="16"/>
      <c r="G85" s="17"/>
      <c r="H85" s="16"/>
      <c r="I85" s="17"/>
      <c r="J85" s="16"/>
      <c r="K85" s="17"/>
      <c r="L85" s="17"/>
    </row>
    <row r="86" spans="3:12" x14ac:dyDescent="0.2">
      <c r="C86" s="19"/>
      <c r="D86" s="17"/>
      <c r="E86" s="17"/>
      <c r="F86" s="16"/>
      <c r="G86" s="17"/>
      <c r="H86" s="16"/>
      <c r="I86" s="17"/>
      <c r="J86" s="16"/>
      <c r="K86" s="17"/>
      <c r="L86" s="17"/>
    </row>
    <row r="87" spans="3:12" x14ac:dyDescent="0.2">
      <c r="C87" s="19"/>
      <c r="D87" s="17"/>
      <c r="E87" s="17"/>
      <c r="F87" s="16"/>
      <c r="G87" s="17"/>
      <c r="H87" s="16"/>
      <c r="I87" s="17"/>
      <c r="J87" s="16"/>
      <c r="K87" s="17"/>
      <c r="L87" s="17"/>
    </row>
    <row r="88" spans="3:12" x14ac:dyDescent="0.2">
      <c r="C88" s="19"/>
      <c r="D88" s="17"/>
      <c r="E88" s="17"/>
      <c r="F88" s="16"/>
      <c r="G88" s="17"/>
      <c r="H88" s="16"/>
      <c r="I88" s="17"/>
      <c r="J88" s="16"/>
      <c r="K88" s="17"/>
      <c r="L88" s="17"/>
    </row>
    <row r="89" spans="3:12" x14ac:dyDescent="0.2">
      <c r="C89" s="19"/>
      <c r="D89" s="17"/>
      <c r="E89" s="17"/>
      <c r="F89" s="16"/>
      <c r="G89" s="17"/>
      <c r="H89" s="16"/>
      <c r="I89" s="17"/>
      <c r="J89" s="16"/>
      <c r="K89" s="17"/>
      <c r="L89" s="17"/>
    </row>
    <row r="90" spans="3:12" x14ac:dyDescent="0.2">
      <c r="C90" s="22"/>
      <c r="D90" s="17"/>
      <c r="E90" s="17"/>
      <c r="F90" s="16"/>
      <c r="G90" s="17"/>
      <c r="H90" s="16"/>
      <c r="I90" s="17"/>
      <c r="J90" s="16"/>
      <c r="K90" s="17"/>
      <c r="L90" s="17"/>
    </row>
    <row r="91" spans="3:12" x14ac:dyDescent="0.2">
      <c r="C91" s="22"/>
      <c r="D91" s="17"/>
      <c r="E91" s="17"/>
      <c r="F91" s="16"/>
      <c r="G91" s="17"/>
      <c r="H91" s="16"/>
      <c r="I91" s="17"/>
      <c r="J91" s="16"/>
      <c r="K91" s="17"/>
      <c r="L91" s="17"/>
    </row>
    <row r="92" spans="3:12" x14ac:dyDescent="0.2">
      <c r="C92" s="22"/>
      <c r="D92" s="17"/>
      <c r="E92" s="17"/>
      <c r="F92" s="16"/>
      <c r="G92" s="17"/>
      <c r="H92" s="16"/>
      <c r="I92" s="17"/>
      <c r="J92" s="16"/>
      <c r="K92" s="17"/>
      <c r="L92" s="17"/>
    </row>
    <row r="93" spans="3:12" x14ac:dyDescent="0.2">
      <c r="C93" s="22"/>
      <c r="D93" s="17"/>
      <c r="E93" s="17"/>
      <c r="F93" s="16"/>
      <c r="G93" s="17"/>
      <c r="H93" s="16"/>
      <c r="I93" s="17"/>
      <c r="J93" s="16"/>
      <c r="K93" s="17"/>
      <c r="L93" s="17"/>
    </row>
    <row r="94" spans="3:12" x14ac:dyDescent="0.2"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3:12" x14ac:dyDescent="0.2">
      <c r="C95" s="23"/>
      <c r="D95" s="23"/>
      <c r="E95" s="23"/>
      <c r="F95" s="24"/>
      <c r="G95" s="23"/>
      <c r="H95" s="24"/>
      <c r="I95" s="23"/>
      <c r="J95" s="24"/>
      <c r="K95" s="23"/>
      <c r="L95" s="23"/>
    </row>
    <row r="96" spans="3:12" x14ac:dyDescent="0.2">
      <c r="J96" s="25"/>
      <c r="K96" s="26"/>
      <c r="L96" s="26"/>
    </row>
    <row r="97" spans="2:12" x14ac:dyDescent="0.2">
      <c r="J97" s="16"/>
      <c r="K97" s="17"/>
      <c r="L97" s="17"/>
    </row>
    <row r="98" spans="2:12" x14ac:dyDescent="0.2">
      <c r="B98" s="3"/>
      <c r="J98" s="16"/>
      <c r="K98" s="17"/>
      <c r="L98" s="17"/>
    </row>
    <row r="99" spans="2:12" x14ac:dyDescent="0.2">
      <c r="J99" s="16"/>
      <c r="K99" s="17"/>
      <c r="L99" s="17"/>
    </row>
    <row r="100" spans="2:12" x14ac:dyDescent="0.2">
      <c r="J100" s="16"/>
      <c r="K100" s="17"/>
      <c r="L100" s="17"/>
    </row>
    <row r="101" spans="2:12" x14ac:dyDescent="0.2">
      <c r="J101" s="16"/>
      <c r="K101" s="3"/>
      <c r="L101" s="17"/>
    </row>
    <row r="102" spans="2:12" x14ac:dyDescent="0.2">
      <c r="J102" s="16"/>
      <c r="K102" s="17"/>
      <c r="L102" s="17"/>
    </row>
    <row r="103" spans="2:12" x14ac:dyDescent="0.2">
      <c r="J103" s="16"/>
      <c r="K103" s="17"/>
      <c r="L103" s="17"/>
    </row>
    <row r="104" spans="2:12" x14ac:dyDescent="0.2">
      <c r="J104" s="16"/>
      <c r="K104" s="17"/>
      <c r="L104" s="17"/>
    </row>
    <row r="105" spans="2:12" x14ac:dyDescent="0.2">
      <c r="J105" s="16"/>
      <c r="K105" s="17"/>
      <c r="L105" s="17"/>
    </row>
    <row r="106" spans="2:12" x14ac:dyDescent="0.2">
      <c r="J106" s="16"/>
      <c r="K106" s="17"/>
      <c r="L106" s="17"/>
    </row>
    <row r="107" spans="2:12" x14ac:dyDescent="0.2">
      <c r="J107" s="16"/>
      <c r="K107" s="17"/>
      <c r="L107" s="17"/>
    </row>
    <row r="108" spans="2:12" x14ac:dyDescent="0.2">
      <c r="J108" s="16"/>
      <c r="K108" s="17"/>
      <c r="L108" s="17"/>
    </row>
    <row r="113" spans="5:9" x14ac:dyDescent="0.2">
      <c r="E113" s="27"/>
      <c r="I113" s="3"/>
    </row>
  </sheetData>
  <mergeCells count="1">
    <mergeCell ref="A6:K6"/>
  </mergeCells>
  <printOptions horizontalCentered="1"/>
  <pageMargins left="0.7" right="0.7" top="0.75" bottom="0.75" header="0.3" footer="0.3"/>
  <pageSetup scale="87" firstPageNumber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DF6E-E7F2-471E-97ED-582E541C503F}">
  <sheetPr>
    <pageSetUpPr fitToPage="1"/>
  </sheetPr>
  <dimension ref="A5:P107"/>
  <sheetViews>
    <sheetView topLeftCell="A14" zoomScaleNormal="100" zoomScaleSheetLayoutView="100" workbookViewId="0">
      <selection activeCell="J35" sqref="J35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19.140625" style="2" customWidth="1"/>
    <col min="4" max="4" width="1.7109375" style="2" customWidth="1"/>
    <col min="5" max="5" width="17.5703125" style="2" customWidth="1"/>
    <col min="6" max="6" width="1.7109375" style="2" customWidth="1"/>
    <col min="7" max="7" width="17.7109375" style="2" customWidth="1"/>
    <col min="8" max="8" width="2.7109375" style="2" customWidth="1"/>
    <col min="9" max="9" width="15" style="2" customWidth="1"/>
    <col min="10" max="10" width="1.7109375" style="2" customWidth="1"/>
    <col min="11" max="11" width="16.5703125" style="2" customWidth="1"/>
    <col min="12" max="12" width="2.5703125" style="2" customWidth="1"/>
    <col min="13" max="13" width="17.140625" style="2" customWidth="1"/>
    <col min="14" max="14" width="2" style="2" customWidth="1"/>
    <col min="15" max="15" width="13.7109375" style="2" customWidth="1"/>
    <col min="16" max="16" width="1.7109375" style="2" customWidth="1"/>
    <col min="17" max="16384" width="9.140625" style="2"/>
  </cols>
  <sheetData>
    <row r="5" spans="1:16" ht="14.45" customHeight="1" x14ac:dyDescent="0.2">
      <c r="C5" s="120"/>
      <c r="D5" s="120"/>
      <c r="E5" s="37"/>
      <c r="F5" s="37"/>
      <c r="G5" s="37"/>
      <c r="H5" s="37"/>
      <c r="I5" s="37"/>
    </row>
    <row r="6" spans="1:16" ht="14.45" customHeight="1" x14ac:dyDescent="0.2">
      <c r="A6" s="120" t="s">
        <v>206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"/>
      <c r="P6" s="12"/>
    </row>
    <row r="7" spans="1:16" ht="14.4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2"/>
      <c r="P7" s="12"/>
    </row>
    <row r="8" spans="1:16" x14ac:dyDescent="0.2">
      <c r="D8" s="12"/>
      <c r="E8" s="12"/>
      <c r="F8" s="12"/>
      <c r="G8" s="12"/>
      <c r="H8" s="12"/>
      <c r="I8" s="1"/>
      <c r="J8" s="12"/>
      <c r="K8" s="12"/>
      <c r="L8" s="12"/>
      <c r="M8" s="12"/>
      <c r="N8" s="12"/>
      <c r="O8" s="12"/>
      <c r="P8" s="12"/>
    </row>
    <row r="9" spans="1:16" x14ac:dyDescent="0.2">
      <c r="C9" s="37"/>
      <c r="D9" s="37"/>
      <c r="E9" s="37"/>
      <c r="F9" s="37"/>
      <c r="G9" s="37"/>
      <c r="H9" s="37"/>
      <c r="I9" s="1"/>
      <c r="J9" s="37"/>
      <c r="K9" s="37"/>
      <c r="L9" s="37"/>
      <c r="M9" s="37"/>
      <c r="N9" s="37"/>
      <c r="O9" s="37"/>
      <c r="P9" s="37"/>
    </row>
    <row r="10" spans="1:16" x14ac:dyDescent="0.2">
      <c r="C10" s="12"/>
      <c r="D10" s="12"/>
      <c r="E10" s="12"/>
      <c r="F10" s="12"/>
      <c r="G10" s="2" t="s">
        <v>207</v>
      </c>
      <c r="H10" s="12"/>
      <c r="J10" s="12"/>
      <c r="K10" s="1" t="s">
        <v>194</v>
      </c>
      <c r="L10" s="12"/>
      <c r="M10" s="12"/>
      <c r="N10" s="12"/>
      <c r="O10" s="1" t="s">
        <v>208</v>
      </c>
      <c r="P10" s="12"/>
    </row>
    <row r="11" spans="1:16" x14ac:dyDescent="0.2">
      <c r="A11" s="1" t="s">
        <v>12</v>
      </c>
      <c r="C11" s="1"/>
      <c r="E11" s="1" t="s">
        <v>209</v>
      </c>
      <c r="G11" s="2" t="s">
        <v>210</v>
      </c>
      <c r="I11" s="1" t="s">
        <v>211</v>
      </c>
      <c r="J11" s="1"/>
      <c r="K11" s="1" t="s">
        <v>212</v>
      </c>
      <c r="L11" s="1"/>
      <c r="M11" s="1" t="s">
        <v>213</v>
      </c>
      <c r="N11" s="1"/>
      <c r="O11" s="1" t="s">
        <v>10</v>
      </c>
      <c r="P11" s="13"/>
    </row>
    <row r="12" spans="1:16" x14ac:dyDescent="0.2">
      <c r="A12" s="9" t="s">
        <v>18</v>
      </c>
      <c r="C12" s="7" t="s">
        <v>19</v>
      </c>
      <c r="D12" s="1"/>
      <c r="E12" s="9" t="s">
        <v>214</v>
      </c>
      <c r="F12" s="1"/>
      <c r="G12" s="9" t="s">
        <v>215</v>
      </c>
      <c r="H12" s="1"/>
      <c r="I12" s="9" t="s">
        <v>70</v>
      </c>
      <c r="J12" s="1"/>
      <c r="K12" s="9" t="s">
        <v>216</v>
      </c>
      <c r="L12" s="1"/>
      <c r="M12" s="9" t="s">
        <v>171</v>
      </c>
      <c r="N12" s="1"/>
      <c r="O12" s="9" t="s">
        <v>217</v>
      </c>
      <c r="P12" s="1"/>
    </row>
    <row r="13" spans="1:16" x14ac:dyDescent="0.2">
      <c r="E13" s="5" t="s">
        <v>23</v>
      </c>
      <c r="G13" s="1" t="s">
        <v>24</v>
      </c>
      <c r="I13" s="5" t="s">
        <v>25</v>
      </c>
      <c r="J13" s="1"/>
      <c r="K13" s="5" t="s">
        <v>92</v>
      </c>
      <c r="L13" s="1"/>
      <c r="M13" s="5" t="s">
        <v>218</v>
      </c>
      <c r="N13" s="1"/>
      <c r="O13" s="1" t="s">
        <v>28</v>
      </c>
      <c r="P13" s="1"/>
    </row>
    <row r="14" spans="1:16" x14ac:dyDescent="0.2">
      <c r="E14" s="5"/>
      <c r="I14" s="5"/>
      <c r="J14" s="1"/>
      <c r="K14" s="1"/>
      <c r="L14" s="1"/>
      <c r="M14" s="1"/>
      <c r="N14" s="1"/>
      <c r="O14" s="5"/>
      <c r="P14" s="1"/>
    </row>
    <row r="15" spans="1:16" x14ac:dyDescent="0.2">
      <c r="A15" s="1">
        <v>1</v>
      </c>
      <c r="C15" s="2" t="s">
        <v>30</v>
      </c>
      <c r="D15" s="14"/>
      <c r="E15" s="38">
        <v>3836305.907460629</v>
      </c>
      <c r="F15" s="14"/>
      <c r="G15" s="6">
        <v>10382.941400275095</v>
      </c>
      <c r="H15" s="14"/>
      <c r="I15" s="38">
        <v>0</v>
      </c>
      <c r="J15" s="14"/>
      <c r="K15" s="38">
        <v>0</v>
      </c>
      <c r="L15" s="14"/>
      <c r="M15" s="6">
        <f>G15+K15</f>
        <v>10382.941400275095</v>
      </c>
      <c r="N15" s="14"/>
      <c r="O15" s="58">
        <v>0.87880942771592951</v>
      </c>
      <c r="P15" s="14"/>
    </row>
    <row r="16" spans="1:16" x14ac:dyDescent="0.2">
      <c r="A16" s="1">
        <f>A15+1</f>
        <v>2</v>
      </c>
      <c r="C16" s="2" t="s">
        <v>31</v>
      </c>
      <c r="D16" s="14"/>
      <c r="E16" s="38">
        <v>85108.182455451926</v>
      </c>
      <c r="F16" s="14"/>
      <c r="G16" s="6">
        <v>230.34484017563898</v>
      </c>
      <c r="H16" s="14"/>
      <c r="I16" s="38">
        <v>0</v>
      </c>
      <c r="J16" s="14"/>
      <c r="K16" s="38">
        <v>0</v>
      </c>
      <c r="L16" s="14"/>
      <c r="M16" s="6">
        <f t="shared" ref="M16:M28" si="0">G16+K16</f>
        <v>230.34484017563898</v>
      </c>
      <c r="N16" s="14"/>
      <c r="O16" s="58">
        <v>1.9496326654285769E-2</v>
      </c>
      <c r="P16" s="14"/>
    </row>
    <row r="17" spans="1:16" x14ac:dyDescent="0.2">
      <c r="A17" s="1">
        <f t="shared" ref="A17:A28" si="1">A16+1</f>
        <v>3</v>
      </c>
      <c r="C17" s="2" t="s">
        <v>32</v>
      </c>
      <c r="D17" s="14"/>
      <c r="E17" s="38">
        <v>0</v>
      </c>
      <c r="F17" s="14"/>
      <c r="G17" s="38">
        <v>0</v>
      </c>
      <c r="H17" s="14"/>
      <c r="I17" s="38">
        <v>765</v>
      </c>
      <c r="J17" s="14"/>
      <c r="K17" s="6">
        <v>912.75461879340742</v>
      </c>
      <c r="L17" s="14"/>
      <c r="M17" s="6">
        <f t="shared" si="0"/>
        <v>912.75461879340742</v>
      </c>
      <c r="N17" s="14"/>
      <c r="O17" s="58">
        <v>7.7255310731663501E-2</v>
      </c>
      <c r="P17" s="14"/>
    </row>
    <row r="18" spans="1:16" x14ac:dyDescent="0.2">
      <c r="A18" s="1">
        <f t="shared" si="1"/>
        <v>4</v>
      </c>
      <c r="C18" s="2" t="s">
        <v>33</v>
      </c>
      <c r="D18" s="14"/>
      <c r="E18" s="38">
        <v>0</v>
      </c>
      <c r="F18" s="14"/>
      <c r="G18" s="38">
        <v>0</v>
      </c>
      <c r="H18" s="14"/>
      <c r="I18" s="38">
        <v>80</v>
      </c>
      <c r="J18" s="14"/>
      <c r="K18" s="6">
        <v>95.451463403232154</v>
      </c>
      <c r="L18" s="14"/>
      <c r="M18" s="6">
        <f t="shared" si="0"/>
        <v>95.451463403232154</v>
      </c>
      <c r="N18" s="14"/>
      <c r="O18" s="58">
        <v>8.0789867431804961E-3</v>
      </c>
      <c r="P18" s="14"/>
    </row>
    <row r="19" spans="1:16" x14ac:dyDescent="0.2">
      <c r="A19" s="1">
        <f t="shared" si="1"/>
        <v>5</v>
      </c>
      <c r="C19" s="2" t="s">
        <v>34</v>
      </c>
      <c r="E19" s="38">
        <v>0</v>
      </c>
      <c r="G19" s="59">
        <v>0</v>
      </c>
      <c r="I19" s="38">
        <v>0</v>
      </c>
      <c r="J19" s="14"/>
      <c r="K19" s="6">
        <v>0</v>
      </c>
      <c r="L19" s="14"/>
      <c r="M19" s="6">
        <f t="shared" si="0"/>
        <v>0</v>
      </c>
      <c r="N19" s="14"/>
      <c r="O19" s="58">
        <v>0</v>
      </c>
      <c r="P19" s="14"/>
    </row>
    <row r="20" spans="1:16" x14ac:dyDescent="0.2">
      <c r="A20" s="1">
        <f t="shared" si="1"/>
        <v>6</v>
      </c>
      <c r="C20" s="2" t="s">
        <v>35</v>
      </c>
      <c r="E20" s="38">
        <v>0</v>
      </c>
      <c r="G20" s="38">
        <v>0</v>
      </c>
      <c r="I20" s="38">
        <v>49</v>
      </c>
      <c r="K20" s="6">
        <v>58.464021334479696</v>
      </c>
      <c r="M20" s="6">
        <f t="shared" si="0"/>
        <v>58.464021334479696</v>
      </c>
      <c r="O20" s="58">
        <v>4.9483793801980546E-3</v>
      </c>
      <c r="P20" s="14"/>
    </row>
    <row r="21" spans="1:16" x14ac:dyDescent="0.2">
      <c r="A21" s="1">
        <f t="shared" si="1"/>
        <v>7</v>
      </c>
      <c r="C21" s="2" t="s">
        <v>36</v>
      </c>
      <c r="E21" s="38">
        <v>0</v>
      </c>
      <c r="G21" s="38">
        <v>0</v>
      </c>
      <c r="I21" s="38">
        <v>0</v>
      </c>
      <c r="K21" s="6">
        <v>0</v>
      </c>
      <c r="M21" s="6">
        <f t="shared" si="0"/>
        <v>0</v>
      </c>
      <c r="O21" s="58">
        <v>0</v>
      </c>
      <c r="P21" s="14"/>
    </row>
    <row r="22" spans="1:16" x14ac:dyDescent="0.2">
      <c r="A22" s="1">
        <f t="shared" si="1"/>
        <v>8</v>
      </c>
      <c r="C22" s="2" t="s">
        <v>37</v>
      </c>
      <c r="E22" s="38">
        <v>0</v>
      </c>
      <c r="G22" s="38">
        <v>0</v>
      </c>
      <c r="I22" s="40">
        <v>14</v>
      </c>
      <c r="K22" s="6">
        <v>16.704006095565624</v>
      </c>
      <c r="M22" s="6">
        <f t="shared" si="0"/>
        <v>16.704006095565624</v>
      </c>
      <c r="O22" s="58">
        <v>1.4138226800565867E-3</v>
      </c>
      <c r="P22" s="14"/>
    </row>
    <row r="23" spans="1:16" x14ac:dyDescent="0.2">
      <c r="A23" s="1">
        <f t="shared" si="1"/>
        <v>9</v>
      </c>
      <c r="C23" s="2" t="s">
        <v>38</v>
      </c>
      <c r="E23" s="38">
        <v>0</v>
      </c>
      <c r="G23" s="38">
        <v>0</v>
      </c>
      <c r="I23" s="3">
        <v>0</v>
      </c>
      <c r="K23" s="6">
        <v>0</v>
      </c>
      <c r="M23" s="6">
        <f t="shared" si="0"/>
        <v>0</v>
      </c>
      <c r="O23" s="58">
        <v>0</v>
      </c>
      <c r="P23" s="14"/>
    </row>
    <row r="24" spans="1:16" x14ac:dyDescent="0.2">
      <c r="A24" s="1">
        <f t="shared" si="1"/>
        <v>10</v>
      </c>
      <c r="C24" s="2" t="s">
        <v>39</v>
      </c>
      <c r="E24" s="38">
        <v>0</v>
      </c>
      <c r="G24" s="38">
        <v>0</v>
      </c>
      <c r="I24" s="3">
        <v>52</v>
      </c>
      <c r="K24" s="6">
        <v>62.043451212100898</v>
      </c>
      <c r="M24" s="6">
        <f t="shared" si="0"/>
        <v>62.043451212100898</v>
      </c>
      <c r="O24" s="58">
        <v>5.2513413830673232E-3</v>
      </c>
      <c r="P24" s="14"/>
    </row>
    <row r="25" spans="1:16" x14ac:dyDescent="0.2">
      <c r="A25" s="1">
        <f t="shared" si="1"/>
        <v>11</v>
      </c>
      <c r="C25" s="2" t="s">
        <v>41</v>
      </c>
      <c r="E25" s="38">
        <v>0</v>
      </c>
      <c r="G25" s="38">
        <v>0</v>
      </c>
      <c r="I25" s="3">
        <v>41</v>
      </c>
      <c r="K25" s="6">
        <v>48.918874994156482</v>
      </c>
      <c r="M25" s="6">
        <f t="shared" si="0"/>
        <v>48.918874994156482</v>
      </c>
      <c r="O25" s="58">
        <v>4.1404807058800048E-3</v>
      </c>
      <c r="P25" s="14"/>
    </row>
    <row r="26" spans="1:16" x14ac:dyDescent="0.2">
      <c r="A26" s="1">
        <f t="shared" si="1"/>
        <v>12</v>
      </c>
      <c r="C26" s="2" t="s">
        <v>42</v>
      </c>
      <c r="E26" s="38">
        <v>0</v>
      </c>
      <c r="G26" s="38">
        <v>0</v>
      </c>
      <c r="I26" s="3">
        <v>0</v>
      </c>
      <c r="K26" s="6">
        <v>0</v>
      </c>
      <c r="M26" s="6">
        <f t="shared" si="0"/>
        <v>0</v>
      </c>
      <c r="O26" s="58">
        <v>0</v>
      </c>
      <c r="P26" s="14"/>
    </row>
    <row r="27" spans="1:16" x14ac:dyDescent="0.2">
      <c r="A27" s="1">
        <f t="shared" si="1"/>
        <v>13</v>
      </c>
      <c r="C27" s="2" t="s">
        <v>46</v>
      </c>
      <c r="E27" s="38">
        <v>0</v>
      </c>
      <c r="G27" s="38">
        <v>0</v>
      </c>
      <c r="I27" s="3">
        <v>5</v>
      </c>
      <c r="K27" s="6">
        <v>5.9657164627020096</v>
      </c>
      <c r="M27" s="6">
        <f t="shared" si="0"/>
        <v>5.9657164627020096</v>
      </c>
      <c r="O27" s="58">
        <v>5.0493667144878101E-4</v>
      </c>
      <c r="P27" s="14"/>
    </row>
    <row r="28" spans="1:16" x14ac:dyDescent="0.2">
      <c r="A28" s="1">
        <f t="shared" si="1"/>
        <v>14</v>
      </c>
      <c r="C28" s="2" t="s">
        <v>47</v>
      </c>
      <c r="E28" s="38">
        <v>0</v>
      </c>
      <c r="G28" s="38">
        <v>0</v>
      </c>
      <c r="I28" s="40">
        <v>1</v>
      </c>
      <c r="K28" s="6">
        <v>1.193143292540402</v>
      </c>
      <c r="M28" s="6">
        <f t="shared" si="0"/>
        <v>1.193143292540402</v>
      </c>
      <c r="O28" s="58">
        <v>1.0098733428975621E-4</v>
      </c>
      <c r="P28" s="14"/>
    </row>
    <row r="29" spans="1:16" x14ac:dyDescent="0.2">
      <c r="P29" s="14"/>
    </row>
    <row r="30" spans="1:16" ht="13.5" thickBot="1" x14ac:dyDescent="0.25">
      <c r="A30" s="1">
        <f>A28+1</f>
        <v>15</v>
      </c>
      <c r="C30" s="2" t="s">
        <v>78</v>
      </c>
      <c r="E30" s="43">
        <f>SUM(E15:E28)</f>
        <v>3921414.0899160812</v>
      </c>
      <c r="G30" s="43">
        <f>SUM(G15:G28)</f>
        <v>10613.286240450734</v>
      </c>
      <c r="H30" s="42" t="s">
        <v>53</v>
      </c>
      <c r="I30" s="43">
        <f>SUM(I15:I28)</f>
        <v>1007</v>
      </c>
      <c r="J30" s="17"/>
      <c r="K30" s="43">
        <f>SUM(K15:K28)</f>
        <v>1201.4952955881847</v>
      </c>
      <c r="L30" s="42" t="s">
        <v>40</v>
      </c>
      <c r="M30" s="43">
        <f>SUM(M15:M28)</f>
        <v>11814.781536038921</v>
      </c>
      <c r="N30" s="42"/>
      <c r="O30" s="60">
        <f>SUM(O15:O28)</f>
        <v>1</v>
      </c>
      <c r="P30" s="17"/>
    </row>
    <row r="31" spans="1:16" ht="13.5" thickTop="1" x14ac:dyDescent="0.2">
      <c r="C31" s="1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12" t="s">
        <v>50</v>
      </c>
      <c r="C32" s="19"/>
      <c r="D32" s="17"/>
      <c r="E32" s="17"/>
      <c r="F32" s="17"/>
      <c r="G32" s="17"/>
      <c r="H32" s="17"/>
      <c r="J32" s="17"/>
      <c r="K32" s="17"/>
      <c r="L32" s="17"/>
      <c r="M32" s="17"/>
      <c r="N32" s="17"/>
      <c r="O32" s="17"/>
      <c r="P32" s="17"/>
    </row>
    <row r="33" spans="1:16" x14ac:dyDescent="0.2">
      <c r="A33" s="10" t="s">
        <v>51</v>
      </c>
      <c r="C33" s="42" t="s">
        <v>219</v>
      </c>
      <c r="D33" s="17"/>
      <c r="E33" s="17"/>
      <c r="F33" s="17"/>
      <c r="G33" s="17"/>
      <c r="H33" s="17"/>
      <c r="J33" s="17"/>
      <c r="K33" s="17"/>
      <c r="L33" s="17"/>
      <c r="M33" s="17"/>
      <c r="N33" s="17"/>
      <c r="O33" s="17"/>
      <c r="P33" s="17"/>
    </row>
    <row r="34" spans="1:16" x14ac:dyDescent="0.2">
      <c r="A34" s="10" t="s">
        <v>53</v>
      </c>
      <c r="C34" s="2" t="s">
        <v>220</v>
      </c>
      <c r="D34" s="17"/>
      <c r="E34" s="17"/>
      <c r="F34" s="17"/>
      <c r="G34" s="17"/>
      <c r="H34" s="17"/>
      <c r="J34" s="17"/>
      <c r="K34" s="17"/>
      <c r="L34" s="17"/>
      <c r="M34" s="17"/>
      <c r="N34" s="17"/>
      <c r="O34" s="17"/>
      <c r="P34" s="17"/>
    </row>
    <row r="35" spans="1:16" x14ac:dyDescent="0.2">
      <c r="A35" s="10" t="s">
        <v>55</v>
      </c>
      <c r="C35" s="42" t="s">
        <v>221</v>
      </c>
      <c r="D35" s="17"/>
      <c r="E35" s="17"/>
      <c r="F35" s="17"/>
      <c r="G35" s="17"/>
      <c r="H35" s="17"/>
      <c r="J35" s="17"/>
      <c r="K35" s="17"/>
      <c r="L35" s="17"/>
      <c r="M35" s="17"/>
      <c r="N35" s="17"/>
      <c r="O35" s="17"/>
      <c r="P35" s="17"/>
    </row>
    <row r="36" spans="1:16" x14ac:dyDescent="0.2">
      <c r="A36" s="10" t="s">
        <v>40</v>
      </c>
      <c r="C36" s="2" t="s">
        <v>222</v>
      </c>
      <c r="D36" s="17"/>
      <c r="E36" s="17"/>
      <c r="F36" s="17"/>
      <c r="G36" s="17"/>
      <c r="H36" s="17"/>
      <c r="J36" s="17"/>
      <c r="K36" s="17"/>
      <c r="L36" s="17"/>
      <c r="M36" s="17"/>
      <c r="N36" s="17"/>
      <c r="O36" s="17"/>
      <c r="P36" s="17"/>
    </row>
    <row r="37" spans="1:16" x14ac:dyDescent="0.2">
      <c r="A37" s="10" t="s">
        <v>58</v>
      </c>
      <c r="C37" s="42" t="s">
        <v>223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2">
      <c r="A38" s="10"/>
      <c r="C38" s="5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2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2">
      <c r="C40" s="19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C41" s="19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C42" s="21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C43" s="19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C44" s="1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C45" s="1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C46" s="1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C47" s="2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C48" s="1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3:16" x14ac:dyDescent="0.2">
      <c r="C49" s="1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3:16" x14ac:dyDescent="0.2">
      <c r="C50" s="1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3:16" x14ac:dyDescent="0.2">
      <c r="C51" s="19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3:16" x14ac:dyDescent="0.2">
      <c r="C52" s="19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3:16" x14ac:dyDescent="0.2">
      <c r="C53" s="19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3:16" x14ac:dyDescent="0.2">
      <c r="C54" s="19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3:16" x14ac:dyDescent="0.2">
      <c r="C55" s="19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3:16" x14ac:dyDescent="0.2">
      <c r="C56" s="21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3:16" x14ac:dyDescent="0.2">
      <c r="C57" s="21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3:16" x14ac:dyDescent="0.2">
      <c r="C58" s="19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3:16" x14ac:dyDescent="0.2">
      <c r="C59" s="21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3:16" x14ac:dyDescent="0.2">
      <c r="C60" s="19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3:16" x14ac:dyDescent="0.2">
      <c r="C61" s="19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3:16" x14ac:dyDescent="0.2">
      <c r="C62" s="1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3:16" x14ac:dyDescent="0.2">
      <c r="C63" s="1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3:16" x14ac:dyDescent="0.2">
      <c r="C64" s="1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3:16" x14ac:dyDescent="0.2">
      <c r="C65" s="1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3:16" x14ac:dyDescent="0.2">
      <c r="C66" s="19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3:16" x14ac:dyDescent="0.2">
      <c r="C67" s="1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3:16" x14ac:dyDescent="0.2">
      <c r="C68" s="1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3:16" x14ac:dyDescent="0.2">
      <c r="C69" s="19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3:16" x14ac:dyDescent="0.2">
      <c r="C70" s="1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3:16" x14ac:dyDescent="0.2">
      <c r="C71" s="1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3:16" x14ac:dyDescent="0.2">
      <c r="C72" s="22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3:16" x14ac:dyDescent="0.2">
      <c r="C73" s="22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3:16" x14ac:dyDescent="0.2">
      <c r="C74" s="22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3:16" x14ac:dyDescent="0.2">
      <c r="C75" s="22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3:16" x14ac:dyDescent="0.2">
      <c r="C76" s="37"/>
      <c r="D76" s="37"/>
      <c r="E76" s="37"/>
      <c r="F76" s="37"/>
      <c r="G76" s="37"/>
      <c r="H76" s="37"/>
      <c r="I76" s="17"/>
      <c r="J76" s="17"/>
      <c r="K76" s="17"/>
      <c r="L76" s="17"/>
      <c r="M76" s="17"/>
      <c r="N76" s="17"/>
      <c r="O76" s="17"/>
      <c r="P76" s="17"/>
    </row>
    <row r="77" spans="3:16" x14ac:dyDescent="0.2">
      <c r="C77" s="26"/>
      <c r="D77" s="26"/>
      <c r="E77" s="26"/>
      <c r="F77" s="26"/>
      <c r="G77" s="26"/>
      <c r="H77" s="26"/>
      <c r="I77" s="17"/>
      <c r="J77" s="17"/>
      <c r="K77" s="17"/>
      <c r="L77" s="17"/>
      <c r="M77" s="17"/>
      <c r="N77" s="17"/>
      <c r="O77" s="17"/>
      <c r="P77" s="17"/>
    </row>
    <row r="78" spans="3:16" x14ac:dyDescent="0.2">
      <c r="I78" s="17"/>
      <c r="J78" s="17"/>
      <c r="K78" s="17"/>
      <c r="L78" s="17"/>
      <c r="M78" s="17"/>
      <c r="N78" s="17"/>
      <c r="O78" s="17"/>
      <c r="P78" s="17"/>
    </row>
    <row r="79" spans="3:16" x14ac:dyDescent="0.2">
      <c r="I79" s="17"/>
      <c r="J79" s="17"/>
      <c r="K79" s="17"/>
      <c r="L79" s="17"/>
      <c r="M79" s="17"/>
      <c r="N79" s="17"/>
      <c r="O79" s="17"/>
      <c r="P79" s="17"/>
    </row>
    <row r="80" spans="3:16" x14ac:dyDescent="0.2">
      <c r="I80" s="17"/>
      <c r="J80" s="17"/>
      <c r="K80" s="17"/>
      <c r="L80" s="17"/>
      <c r="M80" s="17"/>
      <c r="N80" s="17"/>
      <c r="O80" s="17"/>
      <c r="P80" s="17"/>
    </row>
    <row r="81" spans="2:16" x14ac:dyDescent="0.2">
      <c r="I81" s="17"/>
      <c r="J81" s="17"/>
      <c r="K81" s="17"/>
      <c r="L81" s="17"/>
      <c r="M81" s="17"/>
      <c r="N81" s="17"/>
      <c r="O81" s="17"/>
      <c r="P81" s="17"/>
    </row>
    <row r="82" spans="2:16" x14ac:dyDescent="0.2">
      <c r="I82" s="17"/>
      <c r="J82" s="17"/>
      <c r="K82" s="17"/>
      <c r="L82" s="17"/>
      <c r="M82" s="17"/>
      <c r="N82" s="17"/>
      <c r="O82" s="17"/>
      <c r="P82" s="17"/>
    </row>
    <row r="83" spans="2:16" x14ac:dyDescent="0.2">
      <c r="I83" s="17"/>
      <c r="J83" s="17"/>
      <c r="K83" s="17"/>
      <c r="L83" s="17"/>
      <c r="M83" s="17"/>
      <c r="N83" s="17"/>
      <c r="O83" s="17"/>
      <c r="P83" s="17"/>
    </row>
    <row r="84" spans="2:16" x14ac:dyDescent="0.2">
      <c r="I84" s="17"/>
      <c r="J84" s="17"/>
      <c r="K84" s="17"/>
      <c r="L84" s="17"/>
      <c r="M84" s="17"/>
      <c r="N84" s="17"/>
      <c r="O84" s="17"/>
      <c r="P84" s="17"/>
    </row>
    <row r="85" spans="2:16" x14ac:dyDescent="0.2">
      <c r="I85" s="17"/>
      <c r="J85" s="17"/>
      <c r="K85" s="17"/>
      <c r="L85" s="17"/>
      <c r="M85" s="17"/>
      <c r="N85" s="17"/>
      <c r="O85" s="17"/>
      <c r="P85" s="17"/>
    </row>
    <row r="86" spans="2:16" x14ac:dyDescent="0.2">
      <c r="I86" s="17"/>
      <c r="J86" s="17"/>
      <c r="K86" s="17"/>
      <c r="L86" s="17"/>
      <c r="M86" s="17"/>
      <c r="N86" s="17"/>
      <c r="O86" s="17"/>
      <c r="P86" s="17"/>
    </row>
    <row r="87" spans="2:16" x14ac:dyDescent="0.2">
      <c r="I87" s="17"/>
      <c r="J87" s="17"/>
      <c r="K87" s="17"/>
      <c r="L87" s="17"/>
      <c r="M87" s="17"/>
      <c r="N87" s="17"/>
      <c r="O87" s="17"/>
      <c r="P87" s="17"/>
    </row>
    <row r="88" spans="2:16" x14ac:dyDescent="0.2">
      <c r="I88" s="37"/>
      <c r="J88" s="37"/>
      <c r="K88" s="37"/>
      <c r="L88" s="37"/>
      <c r="M88" s="37"/>
      <c r="N88" s="37"/>
      <c r="O88" s="37"/>
      <c r="P88" s="37"/>
    </row>
    <row r="89" spans="2:16" x14ac:dyDescent="0.2">
      <c r="I89" s="26"/>
      <c r="J89" s="26"/>
      <c r="K89" s="26"/>
      <c r="L89" s="26"/>
      <c r="M89" s="26"/>
      <c r="N89" s="26"/>
      <c r="O89" s="26"/>
      <c r="P89" s="26"/>
    </row>
    <row r="90" spans="2:16" x14ac:dyDescent="0.2">
      <c r="P90" s="26"/>
    </row>
    <row r="91" spans="2:16" x14ac:dyDescent="0.2">
      <c r="P91" s="17"/>
    </row>
    <row r="92" spans="2:16" x14ac:dyDescent="0.2">
      <c r="B92" s="3"/>
      <c r="P92" s="17"/>
    </row>
    <row r="93" spans="2:16" x14ac:dyDescent="0.2">
      <c r="P93" s="17"/>
    </row>
    <row r="94" spans="2:16" x14ac:dyDescent="0.2">
      <c r="P94" s="17"/>
    </row>
    <row r="95" spans="2:16" x14ac:dyDescent="0.2">
      <c r="P95" s="17"/>
    </row>
    <row r="96" spans="2:16" x14ac:dyDescent="0.2">
      <c r="P96" s="17"/>
    </row>
    <row r="97" spans="15:16" x14ac:dyDescent="0.2">
      <c r="P97" s="17"/>
    </row>
    <row r="98" spans="15:16" x14ac:dyDescent="0.2">
      <c r="P98" s="17"/>
    </row>
    <row r="99" spans="15:16" x14ac:dyDescent="0.2">
      <c r="P99" s="17"/>
    </row>
    <row r="100" spans="15:16" x14ac:dyDescent="0.2">
      <c r="P100" s="17"/>
    </row>
    <row r="101" spans="15:16" x14ac:dyDescent="0.2">
      <c r="P101" s="17"/>
    </row>
    <row r="102" spans="15:16" x14ac:dyDescent="0.2">
      <c r="P102" s="17"/>
    </row>
    <row r="107" spans="15:16" x14ac:dyDescent="0.2">
      <c r="O107" s="3"/>
    </row>
  </sheetData>
  <mergeCells count="2">
    <mergeCell ref="C5:D5"/>
    <mergeCell ref="A6:N6"/>
  </mergeCells>
  <pageMargins left="0.7" right="0.7" top="0.75" bottom="0.75" header="0.3" footer="0.3"/>
  <pageSetup scale="65" firstPageNumber="4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2F8F-5AF3-4AC4-A39D-CCF31FE5CD92}">
  <sheetPr>
    <pageSetUpPr fitToPage="1"/>
  </sheetPr>
  <dimension ref="A5:J103"/>
  <sheetViews>
    <sheetView topLeftCell="A16" zoomScaleNormal="100" zoomScaleSheetLayoutView="100" workbookViewId="0">
      <selection activeCell="L33" sqref="L33"/>
    </sheetView>
  </sheetViews>
  <sheetFormatPr defaultColWidth="9.140625" defaultRowHeight="12.75" x14ac:dyDescent="0.2"/>
  <cols>
    <col min="1" max="1" width="5.140625" style="1" customWidth="1"/>
    <col min="2" max="2" width="1.7109375" style="2" customWidth="1"/>
    <col min="3" max="3" width="25.7109375" style="2" customWidth="1"/>
    <col min="4" max="4" width="1.7109375" style="2" customWidth="1"/>
    <col min="5" max="5" width="16.5703125" style="2" customWidth="1"/>
    <col min="6" max="6" width="1.7109375" style="2" customWidth="1"/>
    <col min="7" max="7" width="16.140625" style="2" customWidth="1"/>
    <col min="8" max="8" width="1.7109375" style="2" customWidth="1"/>
    <col min="9" max="9" width="16.5703125" style="2" customWidth="1"/>
    <col min="10" max="10" width="1.7109375" style="2" customWidth="1"/>
    <col min="11" max="16384" width="9.140625" style="2"/>
  </cols>
  <sheetData>
    <row r="5" spans="1:10" ht="14.45" customHeight="1" x14ac:dyDescent="0.2">
      <c r="C5" s="120"/>
      <c r="D5" s="120"/>
      <c r="E5" s="37"/>
    </row>
    <row r="6" spans="1:10" ht="14.45" customHeight="1" x14ac:dyDescent="0.2">
      <c r="A6" s="120" t="s">
        <v>224</v>
      </c>
      <c r="B6" s="120"/>
      <c r="C6" s="120"/>
      <c r="D6" s="120"/>
      <c r="E6" s="120"/>
      <c r="F6" s="120"/>
      <c r="G6" s="120"/>
      <c r="H6" s="120"/>
      <c r="I6" s="120"/>
      <c r="J6" s="12"/>
    </row>
    <row r="7" spans="1:10" ht="14.45" customHeight="1" x14ac:dyDescent="0.2">
      <c r="A7" s="120" t="s">
        <v>225</v>
      </c>
      <c r="B7" s="120"/>
      <c r="C7" s="120"/>
      <c r="D7" s="120"/>
      <c r="E7" s="120"/>
      <c r="F7" s="120"/>
      <c r="G7" s="120"/>
      <c r="H7" s="120"/>
      <c r="I7" s="120"/>
      <c r="J7" s="12"/>
    </row>
    <row r="8" spans="1:10" ht="14.4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12"/>
    </row>
    <row r="9" spans="1:10" x14ac:dyDescent="0.2">
      <c r="D9" s="12"/>
      <c r="E9" s="1"/>
      <c r="F9" s="12"/>
      <c r="G9" s="1" t="s">
        <v>70</v>
      </c>
      <c r="H9" s="12"/>
      <c r="I9" s="12"/>
      <c r="J9" s="12"/>
    </row>
    <row r="10" spans="1:10" x14ac:dyDescent="0.2">
      <c r="C10" s="37"/>
      <c r="D10" s="37"/>
      <c r="E10" s="1"/>
      <c r="F10" s="37"/>
      <c r="G10" s="1" t="s">
        <v>226</v>
      </c>
      <c r="H10" s="37"/>
      <c r="I10" s="1" t="s">
        <v>78</v>
      </c>
      <c r="J10" s="37"/>
    </row>
    <row r="11" spans="1:10" x14ac:dyDescent="0.2">
      <c r="C11" s="12"/>
      <c r="D11" s="12"/>
      <c r="F11" s="12"/>
      <c r="G11" s="1" t="s">
        <v>227</v>
      </c>
      <c r="H11" s="12"/>
      <c r="I11" s="1" t="s">
        <v>70</v>
      </c>
      <c r="J11" s="12"/>
    </row>
    <row r="12" spans="1:10" x14ac:dyDescent="0.2">
      <c r="A12" s="1" t="s">
        <v>12</v>
      </c>
      <c r="C12" s="1"/>
      <c r="E12" s="1" t="s">
        <v>228</v>
      </c>
      <c r="F12" s="1"/>
      <c r="G12" s="1" t="s">
        <v>10</v>
      </c>
      <c r="H12" s="1"/>
      <c r="I12" s="1" t="s">
        <v>10</v>
      </c>
      <c r="J12" s="1"/>
    </row>
    <row r="13" spans="1:10" x14ac:dyDescent="0.2">
      <c r="A13" s="9" t="s">
        <v>18</v>
      </c>
      <c r="C13" s="7" t="s">
        <v>19</v>
      </c>
      <c r="D13" s="1"/>
      <c r="E13" s="9" t="s">
        <v>70</v>
      </c>
      <c r="F13" s="1"/>
      <c r="G13" s="9" t="s">
        <v>229</v>
      </c>
      <c r="H13" s="1"/>
      <c r="I13" s="9" t="s">
        <v>230</v>
      </c>
      <c r="J13" s="1"/>
    </row>
    <row r="14" spans="1:10" x14ac:dyDescent="0.2">
      <c r="E14" s="5" t="s">
        <v>23</v>
      </c>
      <c r="F14" s="1"/>
      <c r="G14" s="1" t="s">
        <v>24</v>
      </c>
      <c r="H14" s="1"/>
      <c r="I14" s="5" t="s">
        <v>25</v>
      </c>
      <c r="J14" s="1"/>
    </row>
    <row r="15" spans="1:10" x14ac:dyDescent="0.2">
      <c r="E15" s="5"/>
      <c r="F15" s="1"/>
      <c r="G15" s="1"/>
      <c r="H15" s="1"/>
      <c r="I15" s="5"/>
      <c r="J15" s="1"/>
    </row>
    <row r="16" spans="1:10" x14ac:dyDescent="0.2">
      <c r="A16" s="1">
        <v>1</v>
      </c>
      <c r="C16" s="2" t="s">
        <v>30</v>
      </c>
      <c r="D16" s="14"/>
      <c r="E16" s="38">
        <v>3836305.907460629</v>
      </c>
      <c r="F16" s="14"/>
      <c r="G16" s="14">
        <f>0</f>
        <v>0</v>
      </c>
      <c r="H16" s="14"/>
      <c r="I16" s="6">
        <f>E16</f>
        <v>3836305.907460629</v>
      </c>
      <c r="J16" s="15"/>
    </row>
    <row r="17" spans="1:10" x14ac:dyDescent="0.2">
      <c r="A17" s="1">
        <f>A16+1</f>
        <v>2</v>
      </c>
      <c r="C17" s="2" t="s">
        <v>31</v>
      </c>
      <c r="D17" s="14"/>
      <c r="E17" s="38">
        <v>85108.182455451926</v>
      </c>
      <c r="F17" s="14"/>
      <c r="G17" s="14">
        <f>0</f>
        <v>0</v>
      </c>
      <c r="H17" s="14"/>
      <c r="I17" s="6">
        <f t="shared" ref="I17:I29" si="0">E17</f>
        <v>85108.182455451926</v>
      </c>
      <c r="J17" s="15"/>
    </row>
    <row r="18" spans="1:10" x14ac:dyDescent="0.2">
      <c r="A18" s="1">
        <f t="shared" ref="A18:A29" si="1">A17+1</f>
        <v>3</v>
      </c>
      <c r="C18" s="2" t="s">
        <v>32</v>
      </c>
      <c r="D18" s="14"/>
      <c r="E18" s="38">
        <v>765</v>
      </c>
      <c r="F18" s="14"/>
      <c r="G18" s="6">
        <f>E18</f>
        <v>765</v>
      </c>
      <c r="H18" s="14"/>
      <c r="I18" s="6">
        <f t="shared" si="0"/>
        <v>765</v>
      </c>
      <c r="J18" s="15"/>
    </row>
    <row r="19" spans="1:10" x14ac:dyDescent="0.2">
      <c r="A19" s="1">
        <f t="shared" si="1"/>
        <v>4</v>
      </c>
      <c r="C19" s="2" t="s">
        <v>33</v>
      </c>
      <c r="D19" s="14"/>
      <c r="E19" s="38">
        <v>80</v>
      </c>
      <c r="F19" s="14"/>
      <c r="G19" s="6">
        <f t="shared" ref="G19:G29" si="2">E19</f>
        <v>80</v>
      </c>
      <c r="H19" s="14"/>
      <c r="I19" s="6">
        <f t="shared" si="0"/>
        <v>80</v>
      </c>
      <c r="J19" s="17"/>
    </row>
    <row r="20" spans="1:10" x14ac:dyDescent="0.2">
      <c r="A20" s="1">
        <f t="shared" si="1"/>
        <v>5</v>
      </c>
      <c r="C20" s="2" t="s">
        <v>34</v>
      </c>
      <c r="E20" s="38">
        <f>0</f>
        <v>0</v>
      </c>
      <c r="F20" s="14"/>
      <c r="G20" s="6">
        <f t="shared" si="2"/>
        <v>0</v>
      </c>
      <c r="H20" s="14"/>
      <c r="I20" s="6">
        <f t="shared" si="0"/>
        <v>0</v>
      </c>
      <c r="J20" s="16"/>
    </row>
    <row r="21" spans="1:10" x14ac:dyDescent="0.2">
      <c r="A21" s="1">
        <f t="shared" si="1"/>
        <v>6</v>
      </c>
      <c r="C21" s="2" t="s">
        <v>35</v>
      </c>
      <c r="E21" s="38">
        <v>49</v>
      </c>
      <c r="G21" s="6">
        <f t="shared" si="2"/>
        <v>49</v>
      </c>
      <c r="I21" s="6">
        <f t="shared" si="0"/>
        <v>49</v>
      </c>
      <c r="J21" s="17"/>
    </row>
    <row r="22" spans="1:10" x14ac:dyDescent="0.2">
      <c r="A22" s="1">
        <f t="shared" si="1"/>
        <v>7</v>
      </c>
      <c r="C22" s="2" t="s">
        <v>36</v>
      </c>
      <c r="E22" s="38">
        <f>0</f>
        <v>0</v>
      </c>
      <c r="G22" s="6">
        <f t="shared" si="2"/>
        <v>0</v>
      </c>
      <c r="I22" s="6">
        <f t="shared" si="0"/>
        <v>0</v>
      </c>
      <c r="J22" s="17"/>
    </row>
    <row r="23" spans="1:10" x14ac:dyDescent="0.2">
      <c r="A23" s="1">
        <f t="shared" si="1"/>
        <v>8</v>
      </c>
      <c r="C23" s="2" t="s">
        <v>37</v>
      </c>
      <c r="E23" s="40">
        <v>14</v>
      </c>
      <c r="G23" s="6">
        <f t="shared" si="2"/>
        <v>14</v>
      </c>
      <c r="I23" s="6">
        <f t="shared" si="0"/>
        <v>14</v>
      </c>
      <c r="J23" s="17"/>
    </row>
    <row r="24" spans="1:10" x14ac:dyDescent="0.2">
      <c r="A24" s="1">
        <f t="shared" si="1"/>
        <v>9</v>
      </c>
      <c r="C24" s="2" t="s">
        <v>38</v>
      </c>
      <c r="E24" s="3">
        <f>0</f>
        <v>0</v>
      </c>
      <c r="G24" s="6">
        <f t="shared" si="2"/>
        <v>0</v>
      </c>
      <c r="I24" s="6">
        <f t="shared" si="0"/>
        <v>0</v>
      </c>
      <c r="J24" s="17"/>
    </row>
    <row r="25" spans="1:10" x14ac:dyDescent="0.2">
      <c r="A25" s="1">
        <f t="shared" si="1"/>
        <v>10</v>
      </c>
      <c r="C25" s="2" t="s">
        <v>39</v>
      </c>
      <c r="E25" s="3">
        <v>52</v>
      </c>
      <c r="G25" s="6">
        <f t="shared" si="2"/>
        <v>52</v>
      </c>
      <c r="I25" s="6">
        <f t="shared" si="0"/>
        <v>52</v>
      </c>
      <c r="J25" s="17"/>
    </row>
    <row r="26" spans="1:10" x14ac:dyDescent="0.2">
      <c r="A26" s="1">
        <f t="shared" si="1"/>
        <v>11</v>
      </c>
      <c r="C26" s="2" t="s">
        <v>41</v>
      </c>
      <c r="E26" s="3">
        <v>41</v>
      </c>
      <c r="G26" s="6">
        <f t="shared" si="2"/>
        <v>41</v>
      </c>
      <c r="I26" s="6">
        <f t="shared" si="0"/>
        <v>41</v>
      </c>
      <c r="J26" s="17"/>
    </row>
    <row r="27" spans="1:10" x14ac:dyDescent="0.2">
      <c r="A27" s="1">
        <f t="shared" si="1"/>
        <v>12</v>
      </c>
      <c r="C27" s="2" t="s">
        <v>42</v>
      </c>
      <c r="E27" s="3">
        <f>0</f>
        <v>0</v>
      </c>
      <c r="G27" s="6">
        <f t="shared" si="2"/>
        <v>0</v>
      </c>
      <c r="I27" s="6">
        <f t="shared" si="0"/>
        <v>0</v>
      </c>
      <c r="J27" s="17"/>
    </row>
    <row r="28" spans="1:10" x14ac:dyDescent="0.2">
      <c r="A28" s="1">
        <f t="shared" si="1"/>
        <v>13</v>
      </c>
      <c r="C28" s="2" t="s">
        <v>46</v>
      </c>
      <c r="E28" s="3">
        <v>5</v>
      </c>
      <c r="G28" s="6">
        <f t="shared" si="2"/>
        <v>5</v>
      </c>
      <c r="I28" s="6">
        <f t="shared" si="0"/>
        <v>5</v>
      </c>
      <c r="J28" s="17"/>
    </row>
    <row r="29" spans="1:10" x14ac:dyDescent="0.2">
      <c r="A29" s="1">
        <f t="shared" si="1"/>
        <v>14</v>
      </c>
      <c r="C29" s="2" t="s">
        <v>47</v>
      </c>
      <c r="E29" s="40">
        <v>1</v>
      </c>
      <c r="G29" s="6">
        <f t="shared" si="2"/>
        <v>1</v>
      </c>
      <c r="I29" s="6">
        <f t="shared" si="0"/>
        <v>1</v>
      </c>
      <c r="J29" s="17"/>
    </row>
    <row r="30" spans="1:10" x14ac:dyDescent="0.2">
      <c r="J30" s="17"/>
    </row>
    <row r="31" spans="1:10" ht="13.5" thickBot="1" x14ac:dyDescent="0.25">
      <c r="A31" s="1">
        <f>A29+1</f>
        <v>15</v>
      </c>
      <c r="C31" s="2" t="s">
        <v>78</v>
      </c>
      <c r="E31" s="43">
        <f>SUM(E16:E29)</f>
        <v>3922421.0899160812</v>
      </c>
      <c r="F31" s="17"/>
      <c r="G31" s="43">
        <f>SUM(G16:G29)</f>
        <v>1007</v>
      </c>
      <c r="H31" s="17"/>
      <c r="I31" s="43">
        <f>SUM(I16:I29)</f>
        <v>3922421.0899160812</v>
      </c>
      <c r="J31" s="17"/>
    </row>
    <row r="32" spans="1:10" ht="13.5" thickTop="1" x14ac:dyDescent="0.2">
      <c r="C32" s="1"/>
      <c r="D32" s="17"/>
      <c r="E32" s="17"/>
      <c r="F32" s="17"/>
      <c r="G32" s="17"/>
      <c r="H32" s="17"/>
      <c r="I32" s="17"/>
      <c r="J32" s="17"/>
    </row>
    <row r="33" spans="1:10" x14ac:dyDescent="0.2">
      <c r="A33" s="12" t="s">
        <v>50</v>
      </c>
      <c r="C33" s="19"/>
      <c r="D33" s="17"/>
      <c r="F33" s="17"/>
      <c r="G33" s="17"/>
      <c r="H33" s="17"/>
      <c r="I33" s="17"/>
      <c r="J33" s="17"/>
    </row>
    <row r="34" spans="1:10" x14ac:dyDescent="0.2">
      <c r="A34" s="10" t="s">
        <v>51</v>
      </c>
      <c r="C34" s="42" t="s">
        <v>231</v>
      </c>
      <c r="D34" s="17"/>
      <c r="F34" s="17"/>
      <c r="G34" s="17"/>
      <c r="H34" s="17"/>
      <c r="I34" s="17"/>
      <c r="J34" s="17"/>
    </row>
    <row r="35" spans="1:10" x14ac:dyDescent="0.2">
      <c r="A35" s="10"/>
      <c r="C35" s="42" t="s">
        <v>232</v>
      </c>
      <c r="D35" s="17"/>
      <c r="F35" s="17"/>
      <c r="G35" s="17"/>
      <c r="H35" s="17"/>
      <c r="I35" s="17"/>
      <c r="J35" s="17"/>
    </row>
    <row r="36" spans="1:10" x14ac:dyDescent="0.2">
      <c r="A36" s="10" t="s">
        <v>53</v>
      </c>
      <c r="C36" s="2" t="s">
        <v>233</v>
      </c>
      <c r="D36" s="17"/>
      <c r="F36" s="17"/>
      <c r="G36" s="17"/>
      <c r="H36" s="17"/>
      <c r="I36" s="17"/>
      <c r="J36" s="17"/>
    </row>
    <row r="37" spans="1:10" x14ac:dyDescent="0.2">
      <c r="A37" s="10" t="s">
        <v>55</v>
      </c>
      <c r="C37" s="42" t="s">
        <v>234</v>
      </c>
      <c r="D37" s="17"/>
      <c r="E37" s="17"/>
      <c r="F37" s="17"/>
      <c r="G37" s="17"/>
      <c r="H37" s="17"/>
      <c r="I37" s="17"/>
      <c r="J37" s="17"/>
    </row>
    <row r="38" spans="1:10" x14ac:dyDescent="0.2">
      <c r="A38" s="10"/>
      <c r="C38" s="42" t="s">
        <v>235</v>
      </c>
      <c r="D38" s="17"/>
      <c r="E38" s="17"/>
      <c r="F38" s="17"/>
      <c r="G38" s="17"/>
      <c r="H38" s="17"/>
      <c r="I38" s="17"/>
      <c r="J38" s="17"/>
    </row>
    <row r="39" spans="1:10" x14ac:dyDescent="0.2">
      <c r="A39" s="10" t="s">
        <v>40</v>
      </c>
      <c r="C39" s="2" t="s">
        <v>233</v>
      </c>
      <c r="D39" s="17"/>
      <c r="E39" s="17"/>
      <c r="F39" s="17"/>
      <c r="G39" s="17"/>
      <c r="H39" s="17"/>
      <c r="I39" s="17"/>
      <c r="J39" s="17"/>
    </row>
    <row r="40" spans="1:10" x14ac:dyDescent="0.2">
      <c r="D40" s="17"/>
      <c r="E40" s="17"/>
      <c r="F40" s="17"/>
      <c r="G40" s="17"/>
      <c r="H40" s="17"/>
      <c r="I40" s="17"/>
      <c r="J40" s="17"/>
    </row>
    <row r="41" spans="1:10" x14ac:dyDescent="0.2">
      <c r="C41" s="19"/>
      <c r="D41" s="17"/>
      <c r="E41" s="17"/>
      <c r="F41" s="17"/>
      <c r="G41" s="17"/>
      <c r="H41" s="17"/>
      <c r="I41" s="17"/>
      <c r="J41" s="17"/>
    </row>
    <row r="42" spans="1:10" x14ac:dyDescent="0.2">
      <c r="C42" s="19"/>
      <c r="D42" s="17"/>
      <c r="E42" s="17"/>
      <c r="F42" s="17"/>
      <c r="G42" s="17"/>
      <c r="H42" s="17"/>
      <c r="I42" s="17"/>
      <c r="J42" s="17"/>
    </row>
    <row r="43" spans="1:10" x14ac:dyDescent="0.2">
      <c r="C43" s="21"/>
      <c r="D43" s="17"/>
      <c r="E43" s="17"/>
      <c r="F43" s="17"/>
      <c r="G43" s="17"/>
      <c r="H43" s="17"/>
      <c r="I43" s="17"/>
      <c r="J43" s="17"/>
    </row>
    <row r="44" spans="1:10" x14ac:dyDescent="0.2">
      <c r="C44" s="19"/>
      <c r="D44" s="17"/>
      <c r="E44" s="17"/>
      <c r="F44" s="17"/>
      <c r="G44" s="17"/>
      <c r="H44" s="17"/>
      <c r="I44" s="17"/>
      <c r="J44" s="17"/>
    </row>
    <row r="45" spans="1:10" x14ac:dyDescent="0.2">
      <c r="C45" s="19"/>
      <c r="D45" s="17"/>
      <c r="E45" s="17"/>
      <c r="F45" s="17"/>
      <c r="G45" s="17"/>
      <c r="H45" s="17"/>
      <c r="I45" s="17"/>
      <c r="J45" s="17"/>
    </row>
    <row r="46" spans="1:10" x14ac:dyDescent="0.2">
      <c r="C46" s="19"/>
      <c r="D46" s="17"/>
      <c r="E46" s="17"/>
      <c r="F46" s="17"/>
      <c r="G46" s="17"/>
      <c r="H46" s="17"/>
      <c r="I46" s="17"/>
      <c r="J46" s="17"/>
    </row>
    <row r="47" spans="1:10" x14ac:dyDescent="0.2">
      <c r="C47" s="19"/>
      <c r="D47" s="17"/>
      <c r="E47" s="17"/>
      <c r="F47" s="17"/>
      <c r="G47" s="17"/>
      <c r="H47" s="17"/>
      <c r="I47" s="17"/>
      <c r="J47" s="17"/>
    </row>
    <row r="48" spans="1:10" x14ac:dyDescent="0.2">
      <c r="C48" s="21"/>
      <c r="D48" s="17"/>
      <c r="E48" s="17"/>
      <c r="F48" s="17"/>
      <c r="G48" s="17"/>
      <c r="H48" s="17"/>
      <c r="I48" s="17"/>
      <c r="J48" s="17"/>
    </row>
    <row r="49" spans="3:10" x14ac:dyDescent="0.2">
      <c r="C49" s="19"/>
      <c r="D49" s="17"/>
      <c r="E49" s="17"/>
      <c r="F49" s="17"/>
      <c r="G49" s="17"/>
      <c r="H49" s="17"/>
      <c r="I49" s="17"/>
      <c r="J49" s="17"/>
    </row>
    <row r="50" spans="3:10" x14ac:dyDescent="0.2">
      <c r="C50" s="19"/>
      <c r="D50" s="17"/>
      <c r="E50" s="17"/>
      <c r="F50" s="17"/>
      <c r="G50" s="17"/>
      <c r="H50" s="17"/>
      <c r="I50" s="17"/>
      <c r="J50" s="17"/>
    </row>
    <row r="51" spans="3:10" x14ac:dyDescent="0.2">
      <c r="C51" s="19"/>
      <c r="D51" s="17"/>
      <c r="E51" s="17"/>
      <c r="F51" s="17"/>
      <c r="G51" s="17"/>
      <c r="H51" s="17"/>
      <c r="I51" s="17"/>
      <c r="J51" s="17"/>
    </row>
    <row r="52" spans="3:10" x14ac:dyDescent="0.2">
      <c r="C52" s="19"/>
      <c r="D52" s="17"/>
      <c r="E52" s="17"/>
      <c r="F52" s="17"/>
      <c r="G52" s="17"/>
      <c r="H52" s="17"/>
      <c r="I52" s="17"/>
      <c r="J52" s="17"/>
    </row>
    <row r="53" spans="3:10" x14ac:dyDescent="0.2">
      <c r="C53" s="19"/>
      <c r="D53" s="17"/>
      <c r="E53" s="17"/>
      <c r="F53" s="17"/>
      <c r="G53" s="17"/>
      <c r="H53" s="17"/>
      <c r="I53" s="17"/>
      <c r="J53" s="17"/>
    </row>
    <row r="54" spans="3:10" x14ac:dyDescent="0.2">
      <c r="C54" s="19"/>
      <c r="D54" s="17"/>
      <c r="E54" s="17"/>
      <c r="F54" s="17"/>
      <c r="G54" s="17"/>
      <c r="H54" s="17"/>
      <c r="I54" s="17"/>
      <c r="J54" s="17"/>
    </row>
    <row r="55" spans="3:10" x14ac:dyDescent="0.2">
      <c r="C55" s="19"/>
      <c r="D55" s="17"/>
      <c r="E55" s="17"/>
      <c r="F55" s="17"/>
      <c r="G55" s="17"/>
      <c r="H55" s="17"/>
      <c r="I55" s="17"/>
      <c r="J55" s="17"/>
    </row>
    <row r="56" spans="3:10" x14ac:dyDescent="0.2">
      <c r="C56" s="19"/>
      <c r="D56" s="17"/>
      <c r="E56" s="17"/>
      <c r="F56" s="17"/>
      <c r="G56" s="17"/>
      <c r="H56" s="17"/>
      <c r="I56" s="17"/>
      <c r="J56" s="17"/>
    </row>
    <row r="57" spans="3:10" x14ac:dyDescent="0.2">
      <c r="C57" s="21"/>
      <c r="D57" s="17"/>
      <c r="E57" s="17"/>
      <c r="F57" s="17"/>
      <c r="G57" s="17"/>
      <c r="H57" s="17"/>
      <c r="I57" s="17"/>
      <c r="J57" s="17"/>
    </row>
    <row r="58" spans="3:10" x14ac:dyDescent="0.2">
      <c r="C58" s="21"/>
      <c r="D58" s="17"/>
      <c r="E58" s="17"/>
      <c r="F58" s="17"/>
      <c r="G58" s="17"/>
      <c r="H58" s="17"/>
      <c r="I58" s="17"/>
      <c r="J58" s="17"/>
    </row>
    <row r="59" spans="3:10" x14ac:dyDescent="0.2">
      <c r="C59" s="19"/>
      <c r="D59" s="17"/>
      <c r="E59" s="17"/>
      <c r="F59" s="17"/>
      <c r="G59" s="17"/>
      <c r="H59" s="17"/>
      <c r="I59" s="17"/>
      <c r="J59" s="17"/>
    </row>
    <row r="60" spans="3:10" x14ac:dyDescent="0.2">
      <c r="C60" s="21"/>
      <c r="D60" s="17"/>
      <c r="E60" s="17"/>
      <c r="F60" s="17"/>
      <c r="G60" s="17"/>
      <c r="H60" s="17"/>
      <c r="I60" s="17"/>
      <c r="J60" s="17"/>
    </row>
    <row r="61" spans="3:10" x14ac:dyDescent="0.2">
      <c r="C61" s="19"/>
      <c r="D61" s="17"/>
      <c r="E61" s="17"/>
      <c r="F61" s="17"/>
      <c r="G61" s="17"/>
      <c r="H61" s="17"/>
      <c r="I61" s="17"/>
      <c r="J61" s="17"/>
    </row>
    <row r="62" spans="3:10" x14ac:dyDescent="0.2">
      <c r="C62" s="19"/>
      <c r="D62" s="17"/>
      <c r="E62" s="17"/>
      <c r="F62" s="17"/>
      <c r="G62" s="17"/>
      <c r="H62" s="17"/>
      <c r="I62" s="17"/>
      <c r="J62" s="17"/>
    </row>
    <row r="63" spans="3:10" x14ac:dyDescent="0.2">
      <c r="C63" s="19"/>
      <c r="D63" s="17"/>
      <c r="E63" s="17"/>
      <c r="F63" s="17"/>
      <c r="G63" s="17"/>
      <c r="H63" s="17"/>
      <c r="I63" s="17"/>
      <c r="J63" s="17"/>
    </row>
    <row r="64" spans="3:10" x14ac:dyDescent="0.2">
      <c r="C64" s="19"/>
      <c r="D64" s="17"/>
      <c r="E64" s="17"/>
      <c r="F64" s="17"/>
      <c r="G64" s="17"/>
      <c r="H64" s="17"/>
      <c r="I64" s="17"/>
      <c r="J64" s="17"/>
    </row>
    <row r="65" spans="3:10" x14ac:dyDescent="0.2">
      <c r="C65" s="19"/>
      <c r="D65" s="17"/>
      <c r="E65" s="17"/>
      <c r="F65" s="17"/>
      <c r="G65" s="17"/>
      <c r="H65" s="17"/>
      <c r="I65" s="17"/>
      <c r="J65" s="17"/>
    </row>
    <row r="66" spans="3:10" x14ac:dyDescent="0.2">
      <c r="C66" s="19"/>
      <c r="D66" s="17"/>
      <c r="E66" s="17"/>
      <c r="F66" s="17"/>
      <c r="G66" s="17"/>
      <c r="H66" s="17"/>
      <c r="I66" s="17"/>
      <c r="J66" s="17"/>
    </row>
    <row r="67" spans="3:10" x14ac:dyDescent="0.2">
      <c r="C67" s="19"/>
      <c r="D67" s="17"/>
      <c r="E67" s="17"/>
      <c r="F67" s="17"/>
      <c r="G67" s="17"/>
      <c r="H67" s="17"/>
      <c r="I67" s="17"/>
      <c r="J67" s="17"/>
    </row>
    <row r="68" spans="3:10" x14ac:dyDescent="0.2">
      <c r="C68" s="19"/>
      <c r="D68" s="17"/>
      <c r="E68" s="17"/>
      <c r="F68" s="17"/>
      <c r="G68" s="17"/>
      <c r="H68" s="17"/>
      <c r="I68" s="17"/>
      <c r="J68" s="17"/>
    </row>
    <row r="69" spans="3:10" x14ac:dyDescent="0.2">
      <c r="C69" s="19"/>
      <c r="D69" s="17"/>
      <c r="E69" s="17"/>
      <c r="F69" s="17"/>
      <c r="G69" s="17"/>
      <c r="H69" s="17"/>
      <c r="I69" s="17"/>
      <c r="J69" s="17"/>
    </row>
    <row r="70" spans="3:10" x14ac:dyDescent="0.2">
      <c r="C70" s="19"/>
      <c r="D70" s="17"/>
      <c r="E70" s="17"/>
      <c r="F70" s="17"/>
      <c r="G70" s="17"/>
      <c r="H70" s="17"/>
      <c r="I70" s="17"/>
      <c r="J70" s="17"/>
    </row>
    <row r="71" spans="3:10" x14ac:dyDescent="0.2">
      <c r="C71" s="19"/>
      <c r="D71" s="17"/>
      <c r="E71" s="17"/>
      <c r="F71" s="17"/>
      <c r="G71" s="17"/>
      <c r="H71" s="17"/>
      <c r="I71" s="17"/>
      <c r="J71" s="17"/>
    </row>
    <row r="72" spans="3:10" x14ac:dyDescent="0.2">
      <c r="C72" s="19"/>
      <c r="D72" s="17"/>
      <c r="E72" s="17"/>
      <c r="F72" s="17"/>
      <c r="G72" s="17"/>
      <c r="H72" s="17"/>
      <c r="I72" s="17"/>
      <c r="J72" s="17"/>
    </row>
    <row r="73" spans="3:10" x14ac:dyDescent="0.2">
      <c r="C73" s="22"/>
      <c r="D73" s="17"/>
      <c r="E73" s="17"/>
      <c r="F73" s="17"/>
      <c r="G73" s="17"/>
      <c r="H73" s="17"/>
      <c r="I73" s="17"/>
      <c r="J73" s="17"/>
    </row>
    <row r="74" spans="3:10" x14ac:dyDescent="0.2">
      <c r="C74" s="22"/>
      <c r="D74" s="17"/>
      <c r="E74" s="17"/>
      <c r="F74" s="17"/>
      <c r="G74" s="17"/>
      <c r="H74" s="17"/>
      <c r="I74" s="17"/>
      <c r="J74" s="17"/>
    </row>
    <row r="75" spans="3:10" x14ac:dyDescent="0.2">
      <c r="C75" s="22"/>
      <c r="D75" s="17"/>
      <c r="E75" s="17"/>
      <c r="F75" s="17"/>
      <c r="G75" s="17"/>
      <c r="H75" s="17"/>
      <c r="I75" s="17"/>
      <c r="J75" s="17"/>
    </row>
    <row r="76" spans="3:10" x14ac:dyDescent="0.2">
      <c r="C76" s="22"/>
      <c r="D76" s="17"/>
      <c r="E76" s="17"/>
      <c r="F76" s="17"/>
      <c r="G76" s="17"/>
      <c r="H76" s="17"/>
      <c r="I76" s="17"/>
      <c r="J76" s="17"/>
    </row>
    <row r="77" spans="3:10" x14ac:dyDescent="0.2">
      <c r="C77" s="37"/>
      <c r="D77" s="37"/>
      <c r="E77" s="17"/>
      <c r="F77" s="17"/>
      <c r="G77" s="17"/>
      <c r="H77" s="17"/>
      <c r="I77" s="17"/>
      <c r="J77" s="17"/>
    </row>
    <row r="78" spans="3:10" x14ac:dyDescent="0.2">
      <c r="C78" s="26"/>
      <c r="D78" s="26"/>
      <c r="E78" s="17"/>
      <c r="F78" s="17"/>
      <c r="G78" s="17"/>
      <c r="H78" s="17"/>
      <c r="I78" s="17"/>
      <c r="J78" s="17"/>
    </row>
    <row r="79" spans="3:10" x14ac:dyDescent="0.2">
      <c r="E79" s="17"/>
      <c r="F79" s="17"/>
      <c r="G79" s="17"/>
      <c r="H79" s="17"/>
      <c r="I79" s="17"/>
      <c r="J79" s="17"/>
    </row>
    <row r="80" spans="3:10" x14ac:dyDescent="0.2">
      <c r="E80" s="17"/>
      <c r="F80" s="17"/>
      <c r="G80" s="17"/>
      <c r="H80" s="17"/>
      <c r="I80" s="17"/>
      <c r="J80" s="17"/>
    </row>
    <row r="81" spans="2:10" x14ac:dyDescent="0.2">
      <c r="E81" s="17"/>
      <c r="F81" s="17"/>
      <c r="G81" s="17"/>
      <c r="H81" s="17"/>
      <c r="I81" s="17"/>
      <c r="J81" s="17"/>
    </row>
    <row r="82" spans="2:10" x14ac:dyDescent="0.2">
      <c r="E82" s="17"/>
      <c r="F82" s="17"/>
      <c r="G82" s="17"/>
      <c r="H82" s="17"/>
      <c r="I82" s="17"/>
      <c r="J82" s="17"/>
    </row>
    <row r="83" spans="2:10" x14ac:dyDescent="0.2">
      <c r="E83" s="17"/>
      <c r="F83" s="17"/>
      <c r="G83" s="17"/>
      <c r="H83" s="17"/>
      <c r="I83" s="17"/>
      <c r="J83" s="17"/>
    </row>
    <row r="84" spans="2:10" x14ac:dyDescent="0.2">
      <c r="E84" s="17"/>
      <c r="F84" s="17"/>
      <c r="G84" s="17"/>
      <c r="H84" s="17"/>
      <c r="I84" s="17"/>
      <c r="J84" s="17"/>
    </row>
    <row r="85" spans="2:10" x14ac:dyDescent="0.2">
      <c r="E85" s="17"/>
      <c r="F85" s="17"/>
      <c r="G85" s="17"/>
      <c r="H85" s="17"/>
      <c r="I85" s="17"/>
      <c r="J85" s="17"/>
    </row>
    <row r="86" spans="2:10" x14ac:dyDescent="0.2">
      <c r="E86" s="17"/>
      <c r="F86" s="17"/>
      <c r="G86" s="17"/>
      <c r="H86" s="17"/>
      <c r="I86" s="17"/>
      <c r="J86" s="17"/>
    </row>
    <row r="87" spans="2:10" x14ac:dyDescent="0.2">
      <c r="E87" s="17"/>
      <c r="F87" s="17"/>
      <c r="G87" s="17"/>
      <c r="H87" s="17"/>
      <c r="I87" s="17"/>
      <c r="J87" s="17"/>
    </row>
    <row r="88" spans="2:10" x14ac:dyDescent="0.2">
      <c r="E88" s="17"/>
      <c r="F88" s="17"/>
      <c r="G88" s="17"/>
      <c r="H88" s="17"/>
      <c r="I88" s="17"/>
      <c r="J88" s="17"/>
    </row>
    <row r="89" spans="2:10" x14ac:dyDescent="0.2">
      <c r="E89" s="37"/>
      <c r="F89" s="37"/>
      <c r="G89" s="37"/>
      <c r="H89" s="37"/>
      <c r="I89" s="37"/>
      <c r="J89" s="37"/>
    </row>
    <row r="90" spans="2:10" x14ac:dyDescent="0.2">
      <c r="E90" s="26"/>
      <c r="F90" s="26"/>
      <c r="G90" s="26"/>
      <c r="H90" s="26"/>
      <c r="I90" s="26"/>
      <c r="J90" s="26"/>
    </row>
    <row r="91" spans="2:10" x14ac:dyDescent="0.2">
      <c r="J91" s="26"/>
    </row>
    <row r="92" spans="2:10" x14ac:dyDescent="0.2">
      <c r="J92" s="17"/>
    </row>
    <row r="93" spans="2:10" x14ac:dyDescent="0.2">
      <c r="B93" s="3"/>
      <c r="J93" s="17"/>
    </row>
    <row r="94" spans="2:10" x14ac:dyDescent="0.2">
      <c r="J94" s="17"/>
    </row>
    <row r="95" spans="2:10" x14ac:dyDescent="0.2">
      <c r="J95" s="17"/>
    </row>
    <row r="96" spans="2:10" x14ac:dyDescent="0.2">
      <c r="J96" s="17"/>
    </row>
    <row r="97" spans="10:10" x14ac:dyDescent="0.2">
      <c r="J97" s="17"/>
    </row>
    <row r="98" spans="10:10" x14ac:dyDescent="0.2">
      <c r="J98" s="17"/>
    </row>
    <row r="99" spans="10:10" x14ac:dyDescent="0.2">
      <c r="J99" s="17"/>
    </row>
    <row r="100" spans="10:10" x14ac:dyDescent="0.2">
      <c r="J100" s="17"/>
    </row>
    <row r="101" spans="10:10" x14ac:dyDescent="0.2">
      <c r="J101" s="17"/>
    </row>
    <row r="102" spans="10:10" x14ac:dyDescent="0.2">
      <c r="J102" s="17"/>
    </row>
    <row r="103" spans="10:10" x14ac:dyDescent="0.2">
      <c r="J103" s="17"/>
    </row>
  </sheetData>
  <mergeCells count="3">
    <mergeCell ref="C5:D5"/>
    <mergeCell ref="A6:I6"/>
    <mergeCell ref="A7:I7"/>
  </mergeCells>
  <pageMargins left="0.7" right="0.7" top="0.75" bottom="0.75" header="0.3" footer="0.3"/>
  <pageSetup firstPageNumber="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Attachment 1</vt:lpstr>
      <vt:lpstr>Attachment 2</vt:lpstr>
      <vt:lpstr>Attachment 3 p.1</vt:lpstr>
      <vt:lpstr>Attachment 3 p.2</vt:lpstr>
      <vt:lpstr>Attachment 4 p.2</vt:lpstr>
      <vt:lpstr>Attachment 4 p.3</vt:lpstr>
      <vt:lpstr>Attachment 5</vt:lpstr>
      <vt:lpstr>Attachment 6</vt:lpstr>
      <vt:lpstr>Attachment 7</vt:lpstr>
      <vt:lpstr>Attachment 8 p.1</vt:lpstr>
      <vt:lpstr>Attachment 8 p.2</vt:lpstr>
      <vt:lpstr>Attachment 9</vt:lpstr>
      <vt:lpstr>Attachment 10 p.1</vt:lpstr>
      <vt:lpstr>Attachment 10 p.2</vt:lpstr>
      <vt:lpstr>Attachment 11</vt:lpstr>
      <vt:lpstr>Attachment 12</vt:lpstr>
      <vt:lpstr>Attachment 4 p.1</vt:lpstr>
      <vt:lpstr>Attachment 13</vt:lpstr>
      <vt:lpstr>Attachment 14 p.1</vt:lpstr>
      <vt:lpstr>Attachment 14 p.2</vt:lpstr>
      <vt:lpstr>Attachment 15 p.1</vt:lpstr>
      <vt:lpstr>Attachment 15 p.2</vt:lpstr>
      <vt:lpstr>Attachment 15 p.3</vt:lpstr>
      <vt:lpstr>Attachment 15 p.4</vt:lpstr>
      <vt:lpstr>Attachment 15 p.5</vt:lpstr>
      <vt:lpstr>Attachment 15 p.6</vt:lpstr>
      <vt:lpstr>Attachment 16</vt:lpstr>
      <vt:lpstr>Attachment 17</vt:lpstr>
      <vt:lpstr>Attachment 18</vt:lpstr>
      <vt:lpstr>Attachment 19 p.1</vt:lpstr>
      <vt:lpstr>Attachment 19 p.2</vt:lpstr>
      <vt:lpstr>Attachment 20</vt:lpstr>
      <vt:lpstr>Attachment 21 p.1</vt:lpstr>
      <vt:lpstr>Attachment 21 p.2</vt:lpstr>
      <vt:lpstr>Attachment 22</vt:lpstr>
      <vt:lpstr>Attachment 23</vt:lpstr>
      <vt:lpstr>Attachment 24</vt:lpstr>
      <vt:lpstr>Attachment 25 p.1</vt:lpstr>
      <vt:lpstr>Attachment 25 p.2</vt:lpstr>
      <vt:lpstr>Attachment 26</vt:lpstr>
      <vt:lpstr>'Attachment 1'!Print_Area</vt:lpstr>
      <vt:lpstr>'Attachment 10 p.1'!Print_Area</vt:lpstr>
      <vt:lpstr>'Attachment 10 p.2'!Print_Area</vt:lpstr>
      <vt:lpstr>'Attachment 11'!Print_Area</vt:lpstr>
      <vt:lpstr>'Attachment 12'!Print_Area</vt:lpstr>
      <vt:lpstr>'Attachment 13'!Print_Area</vt:lpstr>
      <vt:lpstr>'Attachment 14 p.1'!Print_Area</vt:lpstr>
      <vt:lpstr>'Attachment 14 p.2'!Print_Area</vt:lpstr>
      <vt:lpstr>'Attachment 15 p.1'!Print_Area</vt:lpstr>
      <vt:lpstr>'Attachment 15 p.2'!Print_Area</vt:lpstr>
      <vt:lpstr>'Attachment 15 p.3'!Print_Area</vt:lpstr>
      <vt:lpstr>'Attachment 15 p.4'!Print_Area</vt:lpstr>
      <vt:lpstr>'Attachment 15 p.5'!Print_Area</vt:lpstr>
      <vt:lpstr>'Attachment 15 p.6'!Print_Area</vt:lpstr>
      <vt:lpstr>'Attachment 16'!Print_Area</vt:lpstr>
      <vt:lpstr>'Attachment 17'!Print_Area</vt:lpstr>
      <vt:lpstr>'Attachment 18'!Print_Area</vt:lpstr>
      <vt:lpstr>'Attachment 19 p.1'!Print_Area</vt:lpstr>
      <vt:lpstr>'Attachment 19 p.2'!Print_Area</vt:lpstr>
      <vt:lpstr>'Attachment 2'!Print_Area</vt:lpstr>
      <vt:lpstr>'Attachment 20'!Print_Area</vt:lpstr>
      <vt:lpstr>'Attachment 21 p.1'!Print_Area</vt:lpstr>
      <vt:lpstr>'Attachment 21 p.2'!Print_Area</vt:lpstr>
      <vt:lpstr>'Attachment 22'!Print_Area</vt:lpstr>
      <vt:lpstr>'Attachment 23'!Print_Area</vt:lpstr>
      <vt:lpstr>'Attachment 24'!Print_Area</vt:lpstr>
      <vt:lpstr>'Attachment 25 p.1'!Print_Area</vt:lpstr>
      <vt:lpstr>'Attachment 25 p.2'!Print_Area</vt:lpstr>
      <vt:lpstr>'Attachment 26'!Print_Area</vt:lpstr>
      <vt:lpstr>'Attachment 3 p.1'!Print_Area</vt:lpstr>
      <vt:lpstr>'Attachment 3 p.2'!Print_Area</vt:lpstr>
      <vt:lpstr>'Attachment 4 p.1'!Print_Area</vt:lpstr>
      <vt:lpstr>'Attachment 4 p.2'!Print_Area</vt:lpstr>
      <vt:lpstr>'Attachment 4 p.3'!Print_Area</vt:lpstr>
      <vt:lpstr>'Attachment 5'!Print_Area</vt:lpstr>
      <vt:lpstr>'Attachment 6'!Print_Area</vt:lpstr>
      <vt:lpstr>'Attachment 7'!Print_Area</vt:lpstr>
      <vt:lpstr>'Attachment 8 p.1'!Print_Area</vt:lpstr>
      <vt:lpstr>'Attachment 8 p.2'!Print_Area</vt:lpstr>
      <vt:lpstr>'Attachment 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2025-08-01T13:58:19Z</dcterms:created>
  <dcterms:modified xsi:type="dcterms:W3CDTF">2025-08-01T13:59:21Z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2025-08-01T13:59:02Z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e1e5612d-a5ae-4993-b3c5-1a77559de6ec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</Properties>
</file>