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/>
  <mc:AlternateContent xmlns:mc="http://schemas.openxmlformats.org/markup-compatibility/2006">
    <mc:Choice Requires="x15">
      <x15ac:absPath xmlns:x15ac="http://schemas.microsoft.com/office/spreadsheetml/2010/11/ac" url="C:\Users\natashat\Downloads\"/>
    </mc:Choice>
  </mc:AlternateContent>
  <xr:revisionPtr revIDLastSave="0" documentId="13_ncr:1_{07E9C563-8031-46CE-A9DF-3BBBFAAEF9C2}" xr6:coauthVersionLast="47" xr6:coauthVersionMax="47" xr10:uidLastSave="{00000000-0000-0000-0000-000000000000}"/>
  <bookViews>
    <workbookView xWindow="-120" yWindow="-120" windowWidth="29040" windowHeight="15840" firstSheet="36" activeTab="40" xr2:uid="{00000000-000D-0000-FFFF-FFFF00000000}"/>
  </bookViews>
  <sheets>
    <sheet name="NEW RESIDENTIALBUSINESS CONNECT" sheetId="3" r:id="rId1"/>
    <sheet name="SCHEDULED APPOINTMENTS MET" sheetId="4" r:id="rId2"/>
    <sheet name="TELEPHONE CALLS ANSWERED" sheetId="5" r:id="rId3"/>
    <sheet name="FIRST CONTACT RESOLUTION" sheetId="6" r:id="rId4"/>
    <sheet name="BILLING ACCURACY" sheetId="8" r:id="rId5"/>
    <sheet name="CUSTOMER SATISFACTION SURVEY" sheetId="7" r:id="rId6"/>
    <sheet name="LEVEL OF PUBLIC AWARENESS" sheetId="9" r:id="rId7"/>
    <sheet name="SAIDI" sheetId="10" r:id="rId8"/>
    <sheet name="SAIFI" sheetId="11" r:id="rId9"/>
    <sheet name="DSP PROGRESS" sheetId="12" r:id="rId10"/>
    <sheet name="TOTAL COST PER CUSTOMER" sheetId="13" r:id="rId11"/>
    <sheet name="TOTAL COST PER KM OF LINE" sheetId="14" r:id="rId12"/>
    <sheet name="New Micro-embedded Generation F" sheetId="15" r:id="rId13"/>
    <sheet name="ROE" sheetId="16" r:id="rId14"/>
    <sheet name="Current Ratio" sheetId="17" r:id="rId15"/>
    <sheet name="Debt to Equity" sheetId="18" r:id="rId16"/>
    <sheet name="2019 SCORECARD" sheetId="19" r:id="rId17"/>
    <sheet name="2019 PIVOT TABLE INDUSTRY" sheetId="20" r:id="rId18"/>
    <sheet name="2019 PIVOT - Load distributionC" sheetId="21" r:id="rId19"/>
    <sheet name="2019 PIVOT - Circuit km &amp; Rural" sheetId="22" r:id="rId20"/>
    <sheet name="2019 PIVOT - Customer Count" sheetId="23" r:id="rId21"/>
    <sheet name="2020 SCORECARD" sheetId="24" r:id="rId22"/>
    <sheet name="2020 PIVOT TABLE" sheetId="25" r:id="rId23"/>
    <sheet name="2020 PIVOT - Load distributionC" sheetId="26" r:id="rId24"/>
    <sheet name="2020 PIVOT - Circuit km &amp; Rural" sheetId="27" r:id="rId25"/>
    <sheet name="2020 PIVOT - Customer Count" sheetId="28" r:id="rId26"/>
    <sheet name="2021 SCORECARD" sheetId="29" r:id="rId27"/>
    <sheet name="2021 PIVOT TABLE" sheetId="30" r:id="rId28"/>
    <sheet name="2021 PIVOT - Load distributionC" sheetId="31" r:id="rId29"/>
    <sheet name="2021 PIVOT - Circuit km &amp; Rural" sheetId="32" r:id="rId30"/>
    <sheet name="2021 PIVOT - Customer Count" sheetId="33" r:id="rId31"/>
    <sheet name="2022 SCORECARD" sheetId="34" r:id="rId32"/>
    <sheet name="2022 PIVOT TABLE" sheetId="35" r:id="rId33"/>
    <sheet name="2022 PIVOT - Load distributionC" sheetId="36" r:id="rId34"/>
    <sheet name="2022 PIVOT - Circuit km &amp; Rural" sheetId="37" r:id="rId35"/>
    <sheet name="2022 PIVOT - Customer Count" sheetId="38" r:id="rId36"/>
    <sheet name="2023 SCORECARD" sheetId="39" r:id="rId37"/>
    <sheet name="2023 PIVOT TABLE" sheetId="40" r:id="rId38"/>
    <sheet name="2023 PIVOT - Load distributionC" sheetId="41" r:id="rId39"/>
    <sheet name="2023 PIVOT - Circuit km &amp; Rural" sheetId="42" r:id="rId40"/>
    <sheet name="2023 PIVOT - Customer Count" sheetId="43" r:id="rId41"/>
  </sheets>
  <calcPr calcId="191029"/>
  <pivotCaches>
    <pivotCache cacheId="9" r:id="rId42"/>
    <pivotCache cacheId="12" r:id="rId43"/>
    <pivotCache cacheId="15" r:id="rId44"/>
    <pivotCache cacheId="18" r:id="rId45"/>
    <pivotCache cacheId="21" r:id="rId46"/>
    <pivotCache cacheId="24" r:id="rId47"/>
    <pivotCache cacheId="27" r:id="rId4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8" l="1"/>
  <c r="F20" i="18" s="1"/>
  <c r="E11" i="18"/>
  <c r="E20" i="18" s="1"/>
  <c r="D11" i="18"/>
  <c r="D20" i="18" s="1"/>
  <c r="C11" i="18"/>
  <c r="C20" i="18" s="1"/>
  <c r="B11" i="18"/>
  <c r="B20" i="18" s="1"/>
  <c r="F10" i="18"/>
  <c r="F19" i="18" s="1"/>
  <c r="E10" i="18"/>
  <c r="E19" i="18" s="1"/>
  <c r="C10" i="18"/>
  <c r="C19" i="18" s="1"/>
  <c r="B10" i="18"/>
  <c r="B7" i="18"/>
  <c r="C7" i="18"/>
  <c r="D7" i="18"/>
  <c r="E7" i="18"/>
  <c r="F7" i="18"/>
  <c r="D13" i="17"/>
  <c r="C12" i="17"/>
  <c r="D12" i="17"/>
  <c r="E12" i="17"/>
  <c r="F12" i="17"/>
  <c r="C13" i="17"/>
  <c r="E13" i="17"/>
  <c r="F13" i="17" s="1"/>
  <c r="B12" i="17"/>
  <c r="F11" i="17"/>
  <c r="E11" i="17"/>
  <c r="D11" i="17"/>
  <c r="C11" i="17"/>
  <c r="B11" i="17"/>
  <c r="F10" i="17"/>
  <c r="F19" i="17" s="1"/>
  <c r="E10" i="17"/>
  <c r="C10" i="17"/>
  <c r="B10" i="17"/>
  <c r="B7" i="17"/>
  <c r="C7" i="17"/>
  <c r="D7" i="17"/>
  <c r="E7" i="17"/>
  <c r="F7" i="17"/>
  <c r="C12" i="16"/>
  <c r="D12" i="16"/>
  <c r="E12" i="16"/>
  <c r="F12" i="16"/>
  <c r="F11" i="16"/>
  <c r="E11" i="16"/>
  <c r="D11" i="16"/>
  <c r="C11" i="16"/>
  <c r="C20" i="16" s="1"/>
  <c r="B11" i="16"/>
  <c r="F10" i="16"/>
  <c r="E10" i="16"/>
  <c r="E19" i="16" s="1"/>
  <c r="C10" i="16"/>
  <c r="B10" i="16"/>
  <c r="B7" i="16"/>
  <c r="C7" i="16"/>
  <c r="D7" i="16"/>
  <c r="E7" i="16"/>
  <c r="F7" i="16"/>
  <c r="C16" i="14"/>
  <c r="D16" i="14"/>
  <c r="E16" i="14"/>
  <c r="F16" i="14"/>
  <c r="F15" i="14"/>
  <c r="F25" i="14" s="1"/>
  <c r="E15" i="14"/>
  <c r="E25" i="14" s="1"/>
  <c r="D15" i="14"/>
  <c r="D25" i="14" s="1"/>
  <c r="C15" i="14"/>
  <c r="C25" i="14" s="1"/>
  <c r="B15" i="14"/>
  <c r="F13" i="14"/>
  <c r="E13" i="14"/>
  <c r="C13" i="14"/>
  <c r="B13" i="14"/>
  <c r="B7" i="14"/>
  <c r="C7" i="14"/>
  <c r="D7" i="14"/>
  <c r="E7" i="14"/>
  <c r="F7" i="14"/>
  <c r="B4" i="14"/>
  <c r="C4" i="14"/>
  <c r="D4" i="14"/>
  <c r="E4" i="14"/>
  <c r="F4" i="14"/>
  <c r="F19" i="13"/>
  <c r="F28" i="13" s="1"/>
  <c r="E19" i="13"/>
  <c r="E28" i="13" s="1"/>
  <c r="D19" i="13"/>
  <c r="D28" i="13" s="1"/>
  <c r="C19" i="13"/>
  <c r="C28" i="13" s="1"/>
  <c r="B19" i="13"/>
  <c r="F18" i="13"/>
  <c r="E18" i="13"/>
  <c r="E27" i="13" s="1"/>
  <c r="C18" i="13"/>
  <c r="B18" i="13"/>
  <c r="B14" i="13"/>
  <c r="C14" i="13"/>
  <c r="D14" i="13"/>
  <c r="E14" i="13"/>
  <c r="F14" i="13"/>
  <c r="C15" i="11"/>
  <c r="D15" i="11"/>
  <c r="E15" i="11"/>
  <c r="F15" i="11"/>
  <c r="B15" i="11"/>
  <c r="F14" i="11"/>
  <c r="E14" i="11"/>
  <c r="D14" i="11"/>
  <c r="D22" i="11" s="1"/>
  <c r="C14" i="11"/>
  <c r="B14" i="11"/>
  <c r="F13" i="11"/>
  <c r="F21" i="11" s="1"/>
  <c r="E13" i="11"/>
  <c r="C13" i="11"/>
  <c r="B13" i="11"/>
  <c r="B21" i="11" s="1"/>
  <c r="B9" i="11"/>
  <c r="C9" i="11"/>
  <c r="D9" i="11"/>
  <c r="E9" i="11"/>
  <c r="F9" i="11"/>
  <c r="C20" i="10"/>
  <c r="D20" i="10"/>
  <c r="E20" i="10"/>
  <c r="F20" i="10"/>
  <c r="B20" i="10"/>
  <c r="F19" i="10"/>
  <c r="E19" i="10"/>
  <c r="D19" i="10"/>
  <c r="D14" i="10" s="1"/>
  <c r="C19" i="10"/>
  <c r="B19" i="10"/>
  <c r="F18" i="10"/>
  <c r="E18" i="10"/>
  <c r="C18" i="10"/>
  <c r="B18" i="10"/>
  <c r="B9" i="10"/>
  <c r="C9" i="10"/>
  <c r="D9" i="10"/>
  <c r="E9" i="10"/>
  <c r="F9" i="10"/>
  <c r="F19" i="9"/>
  <c r="F28" i="9" s="1"/>
  <c r="E19" i="9"/>
  <c r="E28" i="9" s="1"/>
  <c r="D19" i="9"/>
  <c r="D28" i="9" s="1"/>
  <c r="C19" i="9"/>
  <c r="C28" i="9" s="1"/>
  <c r="B19" i="9"/>
  <c r="B28" i="9" s="1"/>
  <c r="F18" i="9"/>
  <c r="E18" i="9"/>
  <c r="C18" i="9"/>
  <c r="B14" i="9"/>
  <c r="C14" i="9"/>
  <c r="D14" i="9"/>
  <c r="E14" i="9"/>
  <c r="F14" i="9"/>
  <c r="F20" i="8"/>
  <c r="B20" i="8"/>
  <c r="F19" i="8"/>
  <c r="E19" i="8"/>
  <c r="D19" i="8"/>
  <c r="C19" i="8"/>
  <c r="B19" i="8"/>
  <c r="D18" i="8"/>
  <c r="F18" i="8"/>
  <c r="F27" i="8" s="1"/>
  <c r="E18" i="8"/>
  <c r="C18" i="8"/>
  <c r="B18" i="8"/>
  <c r="B14" i="8"/>
  <c r="C14" i="8"/>
  <c r="D14" i="8"/>
  <c r="E14" i="8"/>
  <c r="F14" i="8"/>
  <c r="F7" i="6"/>
  <c r="F5" i="6" s="1"/>
  <c r="E7" i="6"/>
  <c r="E5" i="6" s="1"/>
  <c r="C7" i="6"/>
  <c r="D7" i="6"/>
  <c r="D5" i="6" s="1"/>
  <c r="B7" i="6"/>
  <c r="B5" i="6" s="1"/>
  <c r="F19" i="5"/>
  <c r="E19" i="5"/>
  <c r="D19" i="5"/>
  <c r="C19" i="5"/>
  <c r="C28" i="5" s="1"/>
  <c r="B19" i="5"/>
  <c r="B28" i="5" s="1"/>
  <c r="D18" i="5"/>
  <c r="F18" i="5"/>
  <c r="F27" i="5" s="1"/>
  <c r="E18" i="5"/>
  <c r="C18" i="5"/>
  <c r="C27" i="5" s="1"/>
  <c r="B18" i="5"/>
  <c r="B14" i="5"/>
  <c r="C14" i="5"/>
  <c r="D14" i="5"/>
  <c r="E14" i="5"/>
  <c r="F14" i="5"/>
  <c r="B6" i="5"/>
  <c r="C6" i="5"/>
  <c r="D6" i="5"/>
  <c r="E6" i="5"/>
  <c r="F6" i="5"/>
  <c r="F5" i="5"/>
  <c r="E5" i="5"/>
  <c r="B4" i="5"/>
  <c r="C4" i="5"/>
  <c r="D4" i="5"/>
  <c r="E4" i="5"/>
  <c r="F4" i="5"/>
  <c r="F19" i="4"/>
  <c r="E19" i="4"/>
  <c r="D19" i="4"/>
  <c r="C19" i="4"/>
  <c r="C28" i="4" s="1"/>
  <c r="B19" i="4"/>
  <c r="B28" i="4" s="1"/>
  <c r="F18" i="4"/>
  <c r="F27" i="4" s="1"/>
  <c r="E18" i="4"/>
  <c r="E27" i="4" s="1"/>
  <c r="C18" i="4"/>
  <c r="B18" i="4"/>
  <c r="B27" i="4" s="1"/>
  <c r="B8" i="4"/>
  <c r="C8" i="4"/>
  <c r="D8" i="4"/>
  <c r="E8" i="4"/>
  <c r="F8" i="4"/>
  <c r="B9" i="4"/>
  <c r="C9" i="4"/>
  <c r="D9" i="4"/>
  <c r="E9" i="4"/>
  <c r="F9" i="4"/>
  <c r="B10" i="4"/>
  <c r="C10" i="4"/>
  <c r="D10" i="4"/>
  <c r="E10" i="4"/>
  <c r="F10" i="4"/>
  <c r="B11" i="4"/>
  <c r="C11" i="4"/>
  <c r="D11" i="4"/>
  <c r="E11" i="4"/>
  <c r="F11" i="4"/>
  <c r="B12" i="4"/>
  <c r="C12" i="4"/>
  <c r="D12" i="4"/>
  <c r="E12" i="4"/>
  <c r="F12" i="4"/>
  <c r="B13" i="4"/>
  <c r="C13" i="4"/>
  <c r="D13" i="4"/>
  <c r="E13" i="4"/>
  <c r="F13" i="4"/>
  <c r="B14" i="4"/>
  <c r="C14" i="4"/>
  <c r="D14" i="4"/>
  <c r="E14" i="4"/>
  <c r="F14" i="4"/>
  <c r="C7" i="4"/>
  <c r="D7" i="4"/>
  <c r="E7" i="4"/>
  <c r="F7" i="4"/>
  <c r="B7" i="4"/>
  <c r="D6" i="4"/>
  <c r="E6" i="4"/>
  <c r="F6" i="4"/>
  <c r="C6" i="4"/>
  <c r="B4" i="4"/>
  <c r="C4" i="4"/>
  <c r="B6" i="4"/>
  <c r="D4" i="4"/>
  <c r="E4" i="4"/>
  <c r="F4" i="4"/>
  <c r="F18" i="3"/>
  <c r="E18" i="3"/>
  <c r="E28" i="3" s="1"/>
  <c r="D18" i="3"/>
  <c r="D28" i="3" s="1"/>
  <c r="C18" i="3"/>
  <c r="B18" i="3"/>
  <c r="B19" i="3"/>
  <c r="B14" i="3"/>
  <c r="C14" i="3"/>
  <c r="D14" i="3"/>
  <c r="E14" i="3"/>
  <c r="F14" i="3"/>
  <c r="B13" i="3"/>
  <c r="B3" i="3"/>
  <c r="D10" i="18"/>
  <c r="D19" i="18" s="1"/>
  <c r="B19" i="18"/>
  <c r="F6" i="18"/>
  <c r="E6" i="18"/>
  <c r="D6" i="18"/>
  <c r="C6" i="18"/>
  <c r="B6" i="18"/>
  <c r="F5" i="18"/>
  <c r="E5" i="18"/>
  <c r="D4" i="18"/>
  <c r="C4" i="18"/>
  <c r="B4" i="18"/>
  <c r="F4" i="18"/>
  <c r="E4" i="18"/>
  <c r="F3" i="18"/>
  <c r="F12" i="18" s="1"/>
  <c r="E3" i="18"/>
  <c r="E12" i="18" s="1"/>
  <c r="D3" i="18"/>
  <c r="D12" i="18" s="1"/>
  <c r="D21" i="18" s="1"/>
  <c r="C3" i="18"/>
  <c r="C12" i="18" s="1"/>
  <c r="B3" i="18"/>
  <c r="E2" i="18"/>
  <c r="D2" i="18"/>
  <c r="C2" i="18" s="1"/>
  <c r="B2" i="18" s="1"/>
  <c r="F20" i="17"/>
  <c r="E20" i="17"/>
  <c r="D20" i="17"/>
  <c r="C20" i="17"/>
  <c r="B20" i="17"/>
  <c r="E19" i="17"/>
  <c r="D10" i="17"/>
  <c r="D19" i="17" s="1"/>
  <c r="C19" i="17"/>
  <c r="F6" i="17"/>
  <c r="E6" i="17"/>
  <c r="D6" i="17"/>
  <c r="C6" i="17"/>
  <c r="B6" i="17"/>
  <c r="F5" i="17"/>
  <c r="E5" i="17"/>
  <c r="D4" i="17"/>
  <c r="C4" i="17"/>
  <c r="B4" i="17"/>
  <c r="F4" i="17"/>
  <c r="E4" i="17"/>
  <c r="F3" i="17"/>
  <c r="E3" i="17"/>
  <c r="D3" i="17"/>
  <c r="C3" i="17"/>
  <c r="B3" i="17"/>
  <c r="E2" i="17"/>
  <c r="D2" i="17"/>
  <c r="C2" i="17"/>
  <c r="B2" i="17"/>
  <c r="F20" i="16"/>
  <c r="E20" i="16"/>
  <c r="D20" i="16"/>
  <c r="B20" i="16"/>
  <c r="F19" i="16"/>
  <c r="D10" i="16"/>
  <c r="D19" i="16" s="1"/>
  <c r="C19" i="16"/>
  <c r="F6" i="16"/>
  <c r="E6" i="16"/>
  <c r="D6" i="16"/>
  <c r="C6" i="16"/>
  <c r="B6" i="16"/>
  <c r="F5" i="16"/>
  <c r="E5" i="16"/>
  <c r="D4" i="16"/>
  <c r="C4" i="16"/>
  <c r="B4" i="16"/>
  <c r="F4" i="16"/>
  <c r="E4" i="16"/>
  <c r="F3" i="16"/>
  <c r="E3" i="16"/>
  <c r="D3" i="16"/>
  <c r="C3" i="16"/>
  <c r="B3" i="16"/>
  <c r="B12" i="16" s="1"/>
  <c r="D21" i="16"/>
  <c r="E2" i="16"/>
  <c r="D2" i="16" s="1"/>
  <c r="C2" i="16" s="1"/>
  <c r="B2" i="16" s="1"/>
  <c r="F4" i="15"/>
  <c r="F7" i="15" s="1"/>
  <c r="E4" i="15"/>
  <c r="E7" i="15" s="1"/>
  <c r="D4" i="15"/>
  <c r="D7" i="15" s="1"/>
  <c r="C4" i="15"/>
  <c r="C7" i="15" s="1"/>
  <c r="B4" i="15"/>
  <c r="K37" i="14"/>
  <c r="C24" i="14" s="1"/>
  <c r="J37" i="14"/>
  <c r="B24" i="14" s="1"/>
  <c r="N35" i="14"/>
  <c r="N37" i="14" s="1"/>
  <c r="M35" i="14"/>
  <c r="M37" i="14" s="1"/>
  <c r="L35" i="14"/>
  <c r="L37" i="14" s="1"/>
  <c r="K35" i="14"/>
  <c r="J35" i="14"/>
  <c r="M31" i="14"/>
  <c r="L31" i="14" s="1"/>
  <c r="K31" i="14" s="1"/>
  <c r="J31" i="14" s="1"/>
  <c r="F23" i="14"/>
  <c r="D23" i="14"/>
  <c r="B25" i="14"/>
  <c r="D13" i="14"/>
  <c r="C23" i="14"/>
  <c r="F6" i="14"/>
  <c r="E6" i="14"/>
  <c r="D6" i="14"/>
  <c r="C6" i="14"/>
  <c r="B6" i="14"/>
  <c r="B16" i="14" s="1"/>
  <c r="B20" i="14" s="1"/>
  <c r="F5" i="14"/>
  <c r="E5" i="14"/>
  <c r="F3" i="14"/>
  <c r="E3" i="14"/>
  <c r="D3" i="14"/>
  <c r="C3" i="14"/>
  <c r="C26" i="14" s="1"/>
  <c r="B3" i="14"/>
  <c r="E2" i="14"/>
  <c r="D2" i="14"/>
  <c r="C2" i="14" s="1"/>
  <c r="B2" i="14" s="1"/>
  <c r="B27" i="13"/>
  <c r="F27" i="13"/>
  <c r="D18" i="13"/>
  <c r="D27" i="13" s="1"/>
  <c r="C27" i="13"/>
  <c r="F13" i="13"/>
  <c r="E13" i="13"/>
  <c r="D13" i="13"/>
  <c r="C13" i="13"/>
  <c r="B13" i="13"/>
  <c r="F12" i="13"/>
  <c r="E12" i="13"/>
  <c r="D12" i="13"/>
  <c r="C12" i="13"/>
  <c r="B12" i="13"/>
  <c r="F11" i="13"/>
  <c r="E11" i="13"/>
  <c r="D11" i="13"/>
  <c r="C11" i="13"/>
  <c r="B11" i="13"/>
  <c r="F10" i="13"/>
  <c r="E10" i="13"/>
  <c r="D10" i="13"/>
  <c r="C10" i="13"/>
  <c r="B10" i="13"/>
  <c r="F9" i="13"/>
  <c r="E9" i="13"/>
  <c r="D9" i="13"/>
  <c r="C9" i="13"/>
  <c r="B9" i="13"/>
  <c r="F8" i="13"/>
  <c r="E8" i="13"/>
  <c r="D8" i="13"/>
  <c r="C8" i="13"/>
  <c r="B8" i="13"/>
  <c r="F7" i="13"/>
  <c r="E7" i="13"/>
  <c r="D7" i="13"/>
  <c r="C7" i="13"/>
  <c r="B7" i="13"/>
  <c r="F6" i="13"/>
  <c r="E6" i="13"/>
  <c r="D6" i="13"/>
  <c r="C6" i="13"/>
  <c r="B6" i="13"/>
  <c r="F5" i="13"/>
  <c r="E5" i="13"/>
  <c r="D4" i="13"/>
  <c r="C4" i="13"/>
  <c r="B4" i="13"/>
  <c r="B20" i="13" s="1"/>
  <c r="F4" i="13"/>
  <c r="E4" i="13"/>
  <c r="F3" i="13"/>
  <c r="F20" i="13" s="1"/>
  <c r="E3" i="13"/>
  <c r="D3" i="13"/>
  <c r="C3" i="13"/>
  <c r="B3" i="13"/>
  <c r="E2" i="13"/>
  <c r="D2" i="13" s="1"/>
  <c r="C2" i="13" s="1"/>
  <c r="B2" i="13" s="1"/>
  <c r="G7" i="12"/>
  <c r="F22" i="11"/>
  <c r="E22" i="11"/>
  <c r="C22" i="11"/>
  <c r="B22" i="11"/>
  <c r="E21" i="11"/>
  <c r="D13" i="11"/>
  <c r="D21" i="11" s="1"/>
  <c r="C21" i="11"/>
  <c r="F8" i="11"/>
  <c r="E8" i="11"/>
  <c r="D8" i="11"/>
  <c r="C8" i="11"/>
  <c r="B8" i="11"/>
  <c r="F7" i="11"/>
  <c r="E7" i="11"/>
  <c r="D7" i="11"/>
  <c r="C7" i="11"/>
  <c r="B7" i="11"/>
  <c r="F6" i="11"/>
  <c r="E6" i="11"/>
  <c r="D6" i="11"/>
  <c r="C6" i="11"/>
  <c r="B6" i="11"/>
  <c r="F5" i="11"/>
  <c r="E5" i="11"/>
  <c r="D5" i="11"/>
  <c r="C5" i="11"/>
  <c r="B5" i="11"/>
  <c r="F4" i="11"/>
  <c r="E4" i="11"/>
  <c r="D4" i="11"/>
  <c r="C4" i="11"/>
  <c r="B4" i="11"/>
  <c r="F3" i="11"/>
  <c r="E3" i="11"/>
  <c r="D3" i="11"/>
  <c r="C3" i="11"/>
  <c r="B3" i="11"/>
  <c r="E2" i="11"/>
  <c r="D2" i="11" s="1"/>
  <c r="C2" i="11" s="1"/>
  <c r="B2" i="11" s="1"/>
  <c r="F14" i="10"/>
  <c r="E14" i="10"/>
  <c r="B14" i="10"/>
  <c r="F13" i="10"/>
  <c r="D18" i="10"/>
  <c r="C13" i="10"/>
  <c r="E13" i="10"/>
  <c r="D13" i="10"/>
  <c r="F8" i="10"/>
  <c r="E8" i="10"/>
  <c r="D8" i="10"/>
  <c r="C8" i="10"/>
  <c r="B8" i="10"/>
  <c r="F7" i="10"/>
  <c r="E7" i="10"/>
  <c r="D7" i="10"/>
  <c r="C7" i="10"/>
  <c r="B7" i="10"/>
  <c r="F6" i="10"/>
  <c r="E6" i="10"/>
  <c r="D6" i="10"/>
  <c r="C6" i="10"/>
  <c r="B6" i="10"/>
  <c r="F5" i="10"/>
  <c r="E5" i="10"/>
  <c r="D5" i="10"/>
  <c r="C5" i="10"/>
  <c r="B5" i="10"/>
  <c r="F4" i="10"/>
  <c r="E4" i="10"/>
  <c r="D4" i="10"/>
  <c r="C4" i="10"/>
  <c r="B4" i="10"/>
  <c r="F3" i="10"/>
  <c r="E3" i="10"/>
  <c r="D3" i="10"/>
  <c r="C3" i="10"/>
  <c r="B3" i="10"/>
  <c r="E2" i="10"/>
  <c r="D2" i="10" s="1"/>
  <c r="C2" i="10" s="1"/>
  <c r="B2" i="10" s="1"/>
  <c r="F27" i="9"/>
  <c r="E27" i="9"/>
  <c r="D18" i="9"/>
  <c r="D27" i="9" s="1"/>
  <c r="C27" i="9"/>
  <c r="B18" i="9"/>
  <c r="B27" i="9" s="1"/>
  <c r="F13" i="9"/>
  <c r="E13" i="9"/>
  <c r="D13" i="9"/>
  <c r="C13" i="9"/>
  <c r="B13" i="9"/>
  <c r="F12" i="9"/>
  <c r="E12" i="9"/>
  <c r="D12" i="9"/>
  <c r="C12" i="9"/>
  <c r="B12" i="9"/>
  <c r="F11" i="9"/>
  <c r="E11" i="9"/>
  <c r="D11" i="9"/>
  <c r="C11" i="9"/>
  <c r="B11" i="9"/>
  <c r="F10" i="9"/>
  <c r="E10" i="9"/>
  <c r="D10" i="9"/>
  <c r="C10" i="9"/>
  <c r="B10" i="9"/>
  <c r="F9" i="9"/>
  <c r="E9" i="9"/>
  <c r="D9" i="9"/>
  <c r="C9" i="9"/>
  <c r="B9" i="9"/>
  <c r="F8" i="9"/>
  <c r="E8" i="9"/>
  <c r="D8" i="9"/>
  <c r="C8" i="9"/>
  <c r="B8" i="9"/>
  <c r="F7" i="9"/>
  <c r="E7" i="9"/>
  <c r="D7" i="9"/>
  <c r="C7" i="9"/>
  <c r="B7" i="9"/>
  <c r="F6" i="9"/>
  <c r="E6" i="9"/>
  <c r="D6" i="9"/>
  <c r="C6" i="9"/>
  <c r="B6" i="9"/>
  <c r="F5" i="9"/>
  <c r="E5" i="9"/>
  <c r="D4" i="9"/>
  <c r="C4" i="9"/>
  <c r="B4" i="9"/>
  <c r="B20" i="9" s="1"/>
  <c r="F4" i="9"/>
  <c r="E4" i="9"/>
  <c r="F3" i="9"/>
  <c r="F20" i="9" s="1"/>
  <c r="E3" i="9"/>
  <c r="D3" i="9"/>
  <c r="C3" i="9"/>
  <c r="B3" i="9"/>
  <c r="E2" i="9"/>
  <c r="D2" i="9"/>
  <c r="C2" i="9" s="1"/>
  <c r="B2" i="9" s="1"/>
  <c r="E27" i="8"/>
  <c r="C27" i="8"/>
  <c r="F28" i="8"/>
  <c r="E28" i="8"/>
  <c r="D28" i="8"/>
  <c r="C28" i="8"/>
  <c r="B28" i="8"/>
  <c r="D27" i="8"/>
  <c r="F13" i="8"/>
  <c r="E13" i="8"/>
  <c r="D13" i="8"/>
  <c r="C13" i="8"/>
  <c r="B13" i="8"/>
  <c r="F12" i="8"/>
  <c r="E12" i="8"/>
  <c r="D12" i="8"/>
  <c r="C12" i="8"/>
  <c r="B12" i="8"/>
  <c r="F11" i="8"/>
  <c r="E11" i="8"/>
  <c r="D11" i="8"/>
  <c r="C11" i="8"/>
  <c r="B11" i="8"/>
  <c r="F10" i="8"/>
  <c r="E10" i="8"/>
  <c r="D10" i="8"/>
  <c r="C10" i="8"/>
  <c r="B10" i="8"/>
  <c r="F9" i="8"/>
  <c r="E9" i="8"/>
  <c r="D9" i="8"/>
  <c r="C9" i="8"/>
  <c r="B9" i="8"/>
  <c r="F8" i="8"/>
  <c r="E8" i="8"/>
  <c r="D8" i="8"/>
  <c r="C8" i="8"/>
  <c r="B8" i="8"/>
  <c r="F7" i="8"/>
  <c r="E7" i="8"/>
  <c r="D7" i="8"/>
  <c r="C7" i="8"/>
  <c r="B7" i="8"/>
  <c r="F6" i="8"/>
  <c r="E6" i="8"/>
  <c r="D6" i="8"/>
  <c r="C6" i="8"/>
  <c r="B6" i="8"/>
  <c r="F5" i="8"/>
  <c r="E5" i="8"/>
  <c r="D4" i="8"/>
  <c r="D20" i="8" s="1"/>
  <c r="C4" i="8"/>
  <c r="B4" i="8"/>
  <c r="F4" i="8"/>
  <c r="E4" i="8"/>
  <c r="F3" i="8"/>
  <c r="E3" i="8"/>
  <c r="E20" i="8" s="1"/>
  <c r="D3" i="8"/>
  <c r="C3" i="8"/>
  <c r="C20" i="8" s="1"/>
  <c r="B3" i="8"/>
  <c r="E2" i="8"/>
  <c r="D2" i="8" s="1"/>
  <c r="C2" i="8" s="1"/>
  <c r="B2" i="8" s="1"/>
  <c r="F7" i="7"/>
  <c r="F4" i="7" s="1"/>
  <c r="E7" i="7"/>
  <c r="E4" i="7" s="1"/>
  <c r="D7" i="7"/>
  <c r="D4" i="7" s="1"/>
  <c r="C7" i="7"/>
  <c r="C4" i="7" s="1"/>
  <c r="B7" i="7"/>
  <c r="B4" i="7" s="1"/>
  <c r="C5" i="6"/>
  <c r="F28" i="5"/>
  <c r="E28" i="5"/>
  <c r="D28" i="5"/>
  <c r="E27" i="5"/>
  <c r="D27" i="5"/>
  <c r="B27" i="5"/>
  <c r="F13" i="5"/>
  <c r="E13" i="5"/>
  <c r="D13" i="5"/>
  <c r="C13" i="5"/>
  <c r="B13" i="5"/>
  <c r="F12" i="5"/>
  <c r="E12" i="5"/>
  <c r="D12" i="5"/>
  <c r="C12" i="5"/>
  <c r="B12" i="5"/>
  <c r="F11" i="5"/>
  <c r="E11" i="5"/>
  <c r="D11" i="5"/>
  <c r="C11" i="5"/>
  <c r="B11" i="5"/>
  <c r="F10" i="5"/>
  <c r="E10" i="5"/>
  <c r="D10" i="5"/>
  <c r="C10" i="5"/>
  <c r="B10" i="5"/>
  <c r="F9" i="5"/>
  <c r="E9" i="5"/>
  <c r="D9" i="5"/>
  <c r="C9" i="5"/>
  <c r="B9" i="5"/>
  <c r="F8" i="5"/>
  <c r="E8" i="5"/>
  <c r="D8" i="5"/>
  <c r="C8" i="5"/>
  <c r="B8" i="5"/>
  <c r="F7" i="5"/>
  <c r="E7" i="5"/>
  <c r="D7" i="5"/>
  <c r="C7" i="5"/>
  <c r="B7" i="5"/>
  <c r="F3" i="5"/>
  <c r="F20" i="5" s="1"/>
  <c r="E3" i="5"/>
  <c r="D3" i="5"/>
  <c r="C3" i="5"/>
  <c r="B3" i="5"/>
  <c r="B20" i="5" s="1"/>
  <c r="E2" i="5"/>
  <c r="D2" i="5" s="1"/>
  <c r="C2" i="5" s="1"/>
  <c r="B2" i="5" s="1"/>
  <c r="D27" i="4"/>
  <c r="C27" i="4"/>
  <c r="F28" i="4"/>
  <c r="E28" i="4"/>
  <c r="D18" i="4"/>
  <c r="F5" i="4"/>
  <c r="E5" i="4"/>
  <c r="F3" i="4"/>
  <c r="E3" i="4"/>
  <c r="D3" i="4"/>
  <c r="C3" i="4"/>
  <c r="B3" i="4"/>
  <c r="E2" i="4"/>
  <c r="D2" i="4"/>
  <c r="C2" i="4" s="1"/>
  <c r="B2" i="4" s="1"/>
  <c r="F28" i="3"/>
  <c r="C28" i="3"/>
  <c r="B28" i="3"/>
  <c r="F17" i="3"/>
  <c r="F27" i="3" s="1"/>
  <c r="E17" i="3"/>
  <c r="E27" i="3" s="1"/>
  <c r="D17" i="3"/>
  <c r="D27" i="3" s="1"/>
  <c r="C17" i="3"/>
  <c r="C27" i="3" s="1"/>
  <c r="B17" i="3"/>
  <c r="B27" i="3" s="1"/>
  <c r="F13" i="3"/>
  <c r="E13" i="3"/>
  <c r="D13" i="3"/>
  <c r="C13" i="3"/>
  <c r="F12" i="3"/>
  <c r="E12" i="3"/>
  <c r="D12" i="3"/>
  <c r="C12" i="3"/>
  <c r="B12" i="3"/>
  <c r="F11" i="3"/>
  <c r="E11" i="3"/>
  <c r="D11" i="3"/>
  <c r="C11" i="3"/>
  <c r="B11" i="3"/>
  <c r="F10" i="3"/>
  <c r="E10" i="3"/>
  <c r="D10" i="3"/>
  <c r="C10" i="3"/>
  <c r="B10" i="3"/>
  <c r="F9" i="3"/>
  <c r="E9" i="3"/>
  <c r="D9" i="3"/>
  <c r="C9" i="3"/>
  <c r="B9" i="3"/>
  <c r="F8" i="3"/>
  <c r="E8" i="3"/>
  <c r="D8" i="3"/>
  <c r="C8" i="3"/>
  <c r="B8" i="3"/>
  <c r="F7" i="3"/>
  <c r="E7" i="3"/>
  <c r="D7" i="3"/>
  <c r="C7" i="3"/>
  <c r="C19" i="3" s="1"/>
  <c r="B7" i="3"/>
  <c r="F6" i="3"/>
  <c r="E6" i="3"/>
  <c r="D6" i="3"/>
  <c r="C6" i="3"/>
  <c r="B6" i="3"/>
  <c r="F5" i="3"/>
  <c r="E5" i="3"/>
  <c r="D4" i="3"/>
  <c r="C4" i="3"/>
  <c r="B4" i="3"/>
  <c r="F4" i="3"/>
  <c r="E4" i="3"/>
  <c r="F3" i="3"/>
  <c r="F19" i="3" s="1"/>
  <c r="E3" i="3"/>
  <c r="D3" i="3"/>
  <c r="C3" i="3"/>
  <c r="E20" i="9" l="1"/>
  <c r="E20" i="13"/>
  <c r="E19" i="3"/>
  <c r="E29" i="3" s="1"/>
  <c r="E29" i="8"/>
  <c r="E20" i="5"/>
  <c r="E29" i="5" s="1"/>
  <c r="D20" i="9"/>
  <c r="D20" i="5"/>
  <c r="D19" i="3"/>
  <c r="D20" i="13"/>
  <c r="C20" i="5"/>
  <c r="C20" i="13"/>
  <c r="C20" i="9"/>
  <c r="B12" i="18"/>
  <c r="E21" i="18"/>
  <c r="F21" i="18"/>
  <c r="C21" i="17"/>
  <c r="D21" i="17"/>
  <c r="C21" i="16"/>
  <c r="B17" i="14"/>
  <c r="C17" i="14" s="1"/>
  <c r="D17" i="14" s="1"/>
  <c r="E17" i="14" s="1"/>
  <c r="F17" i="14" s="1"/>
  <c r="E23" i="14"/>
  <c r="E26" i="14"/>
  <c r="C14" i="14"/>
  <c r="B22" i="10"/>
  <c r="C22" i="10" s="1"/>
  <c r="D22" i="10" s="1"/>
  <c r="E22" i="10" s="1"/>
  <c r="F22" i="10" s="1"/>
  <c r="D15" i="10"/>
  <c r="B21" i="8"/>
  <c r="C21" i="8" s="1"/>
  <c r="D21" i="8" s="1"/>
  <c r="E21" i="8" s="1"/>
  <c r="F21" i="8" s="1"/>
  <c r="G27" i="5"/>
  <c r="F29" i="5"/>
  <c r="D29" i="5"/>
  <c r="B20" i="3"/>
  <c r="C20" i="3" s="1"/>
  <c r="D20" i="3" s="1"/>
  <c r="E20" i="3" s="1"/>
  <c r="F20" i="3" s="1"/>
  <c r="D20" i="4"/>
  <c r="D29" i="4" s="1"/>
  <c r="B29" i="3"/>
  <c r="F20" i="4"/>
  <c r="F29" i="4" s="1"/>
  <c r="B22" i="4"/>
  <c r="C22" i="4" s="1"/>
  <c r="D22" i="4" s="1"/>
  <c r="E22" i="4" s="1"/>
  <c r="F22" i="4" s="1"/>
  <c r="F29" i="8"/>
  <c r="B21" i="9"/>
  <c r="C21" i="9" s="1"/>
  <c r="D21" i="9" s="1"/>
  <c r="E21" i="9" s="1"/>
  <c r="F21" i="9" s="1"/>
  <c r="D29" i="13"/>
  <c r="B22" i="13"/>
  <c r="C22" i="13" s="1"/>
  <c r="D22" i="13" s="1"/>
  <c r="E22" i="13" s="1"/>
  <c r="F22" i="13" s="1"/>
  <c r="B15" i="10"/>
  <c r="E29" i="13"/>
  <c r="F21" i="16"/>
  <c r="B14" i="16"/>
  <c r="C14" i="16" s="1"/>
  <c r="D14" i="16" s="1"/>
  <c r="E14" i="16" s="1"/>
  <c r="F14" i="16" s="1"/>
  <c r="B13" i="17"/>
  <c r="B19" i="17"/>
  <c r="G19" i="17" s="1"/>
  <c r="B21" i="3"/>
  <c r="C21" i="3" s="1"/>
  <c r="D21" i="3" s="1"/>
  <c r="E21" i="3" s="1"/>
  <c r="F21" i="3" s="1"/>
  <c r="D29" i="9"/>
  <c r="G28" i="9"/>
  <c r="C15" i="10"/>
  <c r="F29" i="13"/>
  <c r="D26" i="14"/>
  <c r="D29" i="8"/>
  <c r="C29" i="8"/>
  <c r="E29" i="9"/>
  <c r="C14" i="10"/>
  <c r="G14" i="10" s="1"/>
  <c r="B21" i="5"/>
  <c r="C21" i="5" s="1"/>
  <c r="D21" i="5" s="1"/>
  <c r="E21" i="5" s="1"/>
  <c r="F21" i="5" s="1"/>
  <c r="B27" i="8"/>
  <c r="F29" i="9"/>
  <c r="B23" i="11"/>
  <c r="C29" i="13"/>
  <c r="B29" i="13"/>
  <c r="F26" i="14"/>
  <c r="B21" i="10"/>
  <c r="C21" i="10" s="1"/>
  <c r="D21" i="10" s="1"/>
  <c r="E21" i="10" s="1"/>
  <c r="F21" i="10" s="1"/>
  <c r="F29" i="3"/>
  <c r="C29" i="9"/>
  <c r="E21" i="17"/>
  <c r="B14" i="17"/>
  <c r="C14" i="17" s="1"/>
  <c r="D14" i="17" s="1"/>
  <c r="E14" i="17" s="1"/>
  <c r="F14" i="17" s="1"/>
  <c r="E20" i="4"/>
  <c r="E29" i="4" s="1"/>
  <c r="B29" i="9"/>
  <c r="B29" i="5"/>
  <c r="G27" i="8"/>
  <c r="E15" i="10"/>
  <c r="E21" i="16"/>
  <c r="B13" i="16"/>
  <c r="C13" i="16" s="1"/>
  <c r="D13" i="16" s="1"/>
  <c r="E13" i="16" s="1"/>
  <c r="F13" i="16" s="1"/>
  <c r="F21" i="17"/>
  <c r="B21" i="4"/>
  <c r="C21" i="4" s="1"/>
  <c r="D21" i="4" s="1"/>
  <c r="E21" i="4" s="1"/>
  <c r="F21" i="4" s="1"/>
  <c r="C29" i="3"/>
  <c r="B20" i="4"/>
  <c r="B29" i="4" s="1"/>
  <c r="C29" i="5"/>
  <c r="F15" i="10"/>
  <c r="D23" i="11"/>
  <c r="C23" i="11"/>
  <c r="D29" i="3"/>
  <c r="C20" i="4"/>
  <c r="C29" i="4" s="1"/>
  <c r="E23" i="11"/>
  <c r="B13" i="18"/>
  <c r="C13" i="18" s="1"/>
  <c r="D13" i="18" s="1"/>
  <c r="E13" i="18" s="1"/>
  <c r="F13" i="18" s="1"/>
  <c r="B22" i="8"/>
  <c r="C22" i="8" s="1"/>
  <c r="D22" i="8" s="1"/>
  <c r="E22" i="8" s="1"/>
  <c r="F22" i="8" s="1"/>
  <c r="G27" i="9"/>
  <c r="F23" i="11"/>
  <c r="C21" i="18"/>
  <c r="G20" i="18"/>
  <c r="G27" i="3"/>
  <c r="G28" i="5"/>
  <c r="G27" i="4"/>
  <c r="G21" i="11"/>
  <c r="G25" i="14"/>
  <c r="G20" i="17"/>
  <c r="D14" i="14"/>
  <c r="D24" i="14"/>
  <c r="E14" i="14"/>
  <c r="E24" i="14"/>
  <c r="G19" i="18"/>
  <c r="G5" i="6"/>
  <c r="G28" i="8"/>
  <c r="G27" i="13"/>
  <c r="F14" i="14"/>
  <c r="F24" i="14"/>
  <c r="G20" i="16"/>
  <c r="G28" i="3"/>
  <c r="B21" i="16"/>
  <c r="B21" i="18"/>
  <c r="G22" i="11"/>
  <c r="B16" i="11"/>
  <c r="C16" i="11" s="1"/>
  <c r="D16" i="11" s="1"/>
  <c r="E16" i="11" s="1"/>
  <c r="F16" i="11" s="1"/>
  <c r="B23" i="14"/>
  <c r="G23" i="14" s="1"/>
  <c r="B7" i="15"/>
  <c r="G7" i="15" s="1"/>
  <c r="B22" i="5"/>
  <c r="C22" i="5" s="1"/>
  <c r="D22" i="5" s="1"/>
  <c r="E22" i="5" s="1"/>
  <c r="F22" i="5" s="1"/>
  <c r="G4" i="7"/>
  <c r="B17" i="11"/>
  <c r="C17" i="11" s="1"/>
  <c r="D17" i="11" s="1"/>
  <c r="E17" i="11" s="1"/>
  <c r="F17" i="11" s="1"/>
  <c r="B14" i="14"/>
  <c r="B14" i="18"/>
  <c r="C14" i="18" s="1"/>
  <c r="D14" i="18" s="1"/>
  <c r="E14" i="18" s="1"/>
  <c r="F14" i="18" s="1"/>
  <c r="B13" i="10"/>
  <c r="G13" i="10" s="1"/>
  <c r="B21" i="13"/>
  <c r="C21" i="13" s="1"/>
  <c r="D21" i="13" s="1"/>
  <c r="E21" i="13" s="1"/>
  <c r="F21" i="13" s="1"/>
  <c r="B19" i="14"/>
  <c r="C19" i="14" s="1"/>
  <c r="D19" i="14" s="1"/>
  <c r="E19" i="14" s="1"/>
  <c r="F19" i="14" s="1"/>
  <c r="B19" i="16"/>
  <c r="G19" i="16" s="1"/>
  <c r="D28" i="4"/>
  <c r="G28" i="4" s="1"/>
  <c r="B29" i="8"/>
  <c r="B28" i="13"/>
  <c r="G28" i="13" s="1"/>
  <c r="B21" i="17"/>
  <c r="B22" i="9"/>
  <c r="C22" i="9" s="1"/>
  <c r="D22" i="9" s="1"/>
  <c r="E22" i="9" s="1"/>
  <c r="F22" i="9" s="1"/>
  <c r="G21" i="18" l="1"/>
  <c r="B15" i="18"/>
  <c r="C15" i="18" s="1"/>
  <c r="D15" i="18" s="1"/>
  <c r="E15" i="18" s="1"/>
  <c r="F15" i="18" s="1"/>
  <c r="C20" i="14"/>
  <c r="D20" i="14" s="1"/>
  <c r="E20" i="14" s="1"/>
  <c r="F20" i="14" s="1"/>
  <c r="G24" i="14"/>
  <c r="G29" i="13"/>
  <c r="G23" i="11"/>
  <c r="B18" i="11"/>
  <c r="C18" i="11" s="1"/>
  <c r="D18" i="11" s="1"/>
  <c r="E18" i="11" s="1"/>
  <c r="F18" i="11" s="1"/>
  <c r="G29" i="9"/>
  <c r="B23" i="9"/>
  <c r="C23" i="9" s="1"/>
  <c r="D23" i="9" s="1"/>
  <c r="E23" i="9" s="1"/>
  <c r="F23" i="9" s="1"/>
  <c r="G29" i="8"/>
  <c r="G29" i="5"/>
  <c r="B26" i="14"/>
  <c r="G26" i="14" s="1"/>
  <c r="G21" i="16"/>
  <c r="B23" i="4"/>
  <c r="C23" i="4" s="1"/>
  <c r="D23" i="4" s="1"/>
  <c r="E23" i="4" s="1"/>
  <c r="F23" i="4" s="1"/>
  <c r="B15" i="16"/>
  <c r="C15" i="16" s="1"/>
  <c r="D15" i="16" s="1"/>
  <c r="E15" i="16" s="1"/>
  <c r="F15" i="16" s="1"/>
  <c r="G29" i="4"/>
  <c r="B22" i="3"/>
  <c r="C22" i="3" s="1"/>
  <c r="D22" i="3" s="1"/>
  <c r="E22" i="3" s="1"/>
  <c r="F22" i="3" s="1"/>
  <c r="G29" i="3"/>
  <c r="G15" i="10"/>
  <c r="B15" i="17"/>
  <c r="C15" i="17" s="1"/>
  <c r="D15" i="17" s="1"/>
  <c r="E15" i="17" s="1"/>
  <c r="F15" i="17" s="1"/>
  <c r="B23" i="10"/>
  <c r="C23" i="10" s="1"/>
  <c r="D23" i="10" s="1"/>
  <c r="E23" i="10" s="1"/>
  <c r="F23" i="10" s="1"/>
  <c r="B23" i="8"/>
  <c r="C23" i="8" s="1"/>
  <c r="D23" i="8" s="1"/>
  <c r="E23" i="8" s="1"/>
  <c r="F23" i="8" s="1"/>
  <c r="G21" i="17"/>
  <c r="B23" i="5"/>
  <c r="C23" i="5" s="1"/>
  <c r="D23" i="5" s="1"/>
  <c r="E23" i="5" s="1"/>
  <c r="F23" i="5" s="1"/>
  <c r="B18" i="14"/>
  <c r="C18" i="14" s="1"/>
  <c r="D18" i="14" s="1"/>
  <c r="E18" i="14" s="1"/>
  <c r="F18" i="14" s="1"/>
</calcChain>
</file>

<file path=xl/sharedStrings.xml><?xml version="1.0" encoding="utf-8"?>
<sst xmlns="http://schemas.openxmlformats.org/spreadsheetml/2006/main" count="2278" uniqueCount="207">
  <si>
    <t>N/A</t>
  </si>
  <si>
    <t>SAIDI</t>
  </si>
  <si>
    <t>SAIFI</t>
  </si>
  <si>
    <t>Efficiency Assessment</t>
  </si>
  <si>
    <t>Cohort 2 - Customer Counts</t>
  </si>
  <si>
    <t>Enova Power Corp.</t>
  </si>
  <si>
    <t>Alectra Utilities Corporation</t>
  </si>
  <si>
    <t>Bluewater Power Distribution Corporation</t>
  </si>
  <si>
    <t>Elexicon Energy Inc.</t>
  </si>
  <si>
    <t>ENWIN Utilities Ltd.</t>
  </si>
  <si>
    <t>Burlington Hydro Inc.</t>
  </si>
  <si>
    <t>Hydro Hawkesbury Inc.</t>
  </si>
  <si>
    <t>London Hydro Inc.</t>
  </si>
  <si>
    <t>Kingston Hydro Corporation</t>
  </si>
  <si>
    <t>InnPower Corporation</t>
  </si>
  <si>
    <t>Niagara Peninsula Energy Inc.</t>
  </si>
  <si>
    <t>Toronto Hydro-Electric System Limited</t>
  </si>
  <si>
    <t>Niagara-on-the-Lake Hydro Inc.</t>
  </si>
  <si>
    <t>Synergy North Corporation</t>
  </si>
  <si>
    <t>Orangeville Hydro Limited</t>
  </si>
  <si>
    <t>Welland Hydro-Electric System Corp.</t>
  </si>
  <si>
    <t>Renfrew Hydro Inc.</t>
  </si>
  <si>
    <t>Group 2 - Circuit km &amp; Rural/Urban Split</t>
  </si>
  <si>
    <t>NEW RESIDENTIAL/BUSINESS CONNECTIONS</t>
  </si>
  <si>
    <t>LDC</t>
  </si>
  <si>
    <t>Hydro Ottawa Limited</t>
  </si>
  <si>
    <t>Industry Average</t>
  </si>
  <si>
    <t>Peer Group Average</t>
  </si>
  <si>
    <t>5 Year Hydro Ottawa Average</t>
  </si>
  <si>
    <t>5 Year Industry Average</t>
  </si>
  <si>
    <t>5 Year Peer Group Average</t>
  </si>
  <si>
    <t>5 Yr Avg.</t>
  </si>
  <si>
    <t xml:space="preserve">Hydro Ottawa </t>
  </si>
  <si>
    <t>4- Load distribution &amp; Customer counts</t>
  </si>
  <si>
    <t>SCHEDULED APPOINTMENTS MET</t>
  </si>
  <si>
    <t>4 - Load distribution &amp; Customer counts</t>
  </si>
  <si>
    <t>TELEPHONE CALLS ANSWERED</t>
  </si>
  <si>
    <t>FIRST CONTACT RESOLUTION</t>
  </si>
  <si>
    <t>CUSTOMER SATISFACTION SURVEY</t>
  </si>
  <si>
    <t>A</t>
  </si>
  <si>
    <t>BILLING ACCURACY</t>
  </si>
  <si>
    <t>LEVEL OF PUBLIC AWARENESS</t>
  </si>
  <si>
    <t>DSP PROGRESS</t>
  </si>
  <si>
    <t>Hydro Ottawa</t>
  </si>
  <si>
    <t>TOTAL COST PER CUSTOMER</t>
  </si>
  <si>
    <t>TOTAL COST PER KM OF LINE</t>
  </si>
  <si>
    <t xml:space="preserve">Hydro Ottawa Limited Adjusted </t>
  </si>
  <si>
    <t>5 Year Hydro Ottawa Adjusted Average</t>
  </si>
  <si>
    <t xml:space="preserve">Hydro Ottawa Ltd.  </t>
  </si>
  <si>
    <t>Hydro Ottawa Ltd. Adjusted</t>
  </si>
  <si>
    <t>1 - Customer Counts</t>
  </si>
  <si>
    <t>ADJUSTED TOTAL COST PER KM OF LINE</t>
  </si>
  <si>
    <t>RESTATED CIRCUIT KM</t>
  </si>
  <si>
    <t>OM&amp;A</t>
  </si>
  <si>
    <t>CAPITAL</t>
  </si>
  <si>
    <t>TOTAL COST (PEG MODELs)</t>
  </si>
  <si>
    <t>TOTEX/CIRCUIT KM</t>
  </si>
  <si>
    <t>ROE ACHIEVED</t>
  </si>
  <si>
    <t>1 - Customer Counts/Captial Spend</t>
  </si>
  <si>
    <t>CURRENT RATIO</t>
  </si>
  <si>
    <t>DEBT TO EQUITY</t>
  </si>
  <si>
    <t xml:space="preserve"> </t>
  </si>
  <si>
    <t>New Residential
/ Small Business Services Connected on Time</t>
  </si>
  <si>
    <t>Scheduled Appointments Met On Time</t>
  </si>
  <si>
    <t>Telephone Calls Answered On Time</t>
  </si>
  <si>
    <t>Billing Accuracy</t>
  </si>
  <si>
    <t>First Contact Resolution3</t>
  </si>
  <si>
    <t>Customer Satisfaction Survey Results3</t>
  </si>
  <si>
    <t>Level of Public Awareness</t>
  </si>
  <si>
    <t>Level of Compliance with Ontario Regulation
22/044</t>
  </si>
  <si>
    <t>Number of General Public Incidents</t>
  </si>
  <si>
    <t>Rate per 10,
100, 1000 km of line</t>
  </si>
  <si>
    <t>Avg. Number of Times that Power to a Customer is Interrupted</t>
  </si>
  <si>
    <t>Avg. Number of Hours that Power to a Customer is Interrupted</t>
  </si>
  <si>
    <t>Distribution System Plan Implementation
Progress3</t>
  </si>
  <si>
    <t>Total Cost per Customer</t>
  </si>
  <si>
    <t>Total Cost per Km of Line</t>
  </si>
  <si>
    <t>Net Cumulative Energy Savings</t>
  </si>
  <si>
    <t>Renewable Generation CIA Completed on Time</t>
  </si>
  <si>
    <t>New Micro- embedded Generation Facilities Connected on Time</t>
  </si>
  <si>
    <t>Liquidity: Current Ratio (Current Assets
/ Current Liabilities)</t>
  </si>
  <si>
    <t>Leverage: Total Debt (short-term &amp; long-term) to Equity Ratio</t>
  </si>
  <si>
    <t>Regulatory ROE Deemed (included in rates)</t>
  </si>
  <si>
    <t>Regulatory ROE Achieved</t>
  </si>
  <si>
    <t>C</t>
  </si>
  <si>
    <t>Algoma Power Inc.</t>
  </si>
  <si>
    <t>Completed</t>
  </si>
  <si>
    <t>Atikokan Hydro Inc.</t>
  </si>
  <si>
    <t>On Target</t>
  </si>
  <si>
    <t>At Budget</t>
  </si>
  <si>
    <t>Brantford Power Inc.</t>
  </si>
  <si>
    <t>Canadian Niagara Power Inc.</t>
  </si>
  <si>
    <t>Centre Wellington Hydro Ltd.</t>
  </si>
  <si>
    <t>Chapleau Public Utilities Corporation</t>
  </si>
  <si>
    <t>Complete</t>
  </si>
  <si>
    <t>Cooperative Hydro Embrun Inc.</t>
  </si>
  <si>
    <t>E.L.K. Energy Inc.</t>
  </si>
  <si>
    <t>Excellent</t>
  </si>
  <si>
    <t>91% Satis</t>
  </si>
  <si>
    <t>In Progress</t>
  </si>
  <si>
    <t>Energy+ Inc.</t>
  </si>
  <si>
    <t>On Plan</t>
  </si>
  <si>
    <t>Entegrus Powerlines Inc.</t>
  </si>
  <si>
    <t>EnWin Utilities Ltd.</t>
  </si>
  <si>
    <t>EPCOR Electricity Distribution Ontario Inc.</t>
  </si>
  <si>
    <t>ERTH Power Corporation</t>
  </si>
  <si>
    <t>Espanola Regional Hydro Distribution Corporation</t>
  </si>
  <si>
    <t>On Track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</si>
  <si>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</si>
  <si>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</si>
  <si>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</si>
  <si>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</si>
  <si>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</si>
  <si>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Halton Hills Hydro Inc.</t>
  </si>
  <si>
    <t>Hearst Power Distribution Company Limited</t>
  </si>
  <si>
    <t>98.2% Good</t>
  </si>
  <si>
    <t>Established</t>
  </si>
  <si>
    <t>Hydro 2000 Inc.</t>
  </si>
  <si>
    <t>NI</t>
  </si>
  <si>
    <t>Hydro One Networks Inc.</t>
  </si>
  <si>
    <t>Hydro One Remote Communities Inc.</t>
  </si>
  <si>
    <t>$                -</t>
  </si>
  <si>
    <t>Innpower Corporation</t>
  </si>
  <si>
    <t>A'</t>
  </si>
  <si>
    <t>Trending Up</t>
  </si>
  <si>
    <t>Kitchener-Wilmot Hydro Inc.</t>
  </si>
  <si>
    <t>Lakefront Utilities Inc.</t>
  </si>
  <si>
    <t>NC</t>
  </si>
  <si>
    <t>Lakeland Power Distribution Ltd.</t>
  </si>
  <si>
    <t>Below Budget</t>
  </si>
  <si>
    <t>Milton Hydro Distribution Inc.</t>
  </si>
  <si>
    <t>Newmarket-Tay Power Distribution Ltd.</t>
  </si>
  <si>
    <t>North Bay Hydro Distribution Limited</t>
  </si>
  <si>
    <t>Northern Ontario Wires Inc.</t>
  </si>
  <si>
    <t>Oakville Hydro Electricity Distribution Inc.</t>
  </si>
  <si>
    <t>Above Target</t>
  </si>
  <si>
    <t>Orillia Power Distribution Corporation</t>
  </si>
  <si>
    <t>Pending</t>
  </si>
  <si>
    <t>Oshawa PUC Networks Inc.</t>
  </si>
  <si>
    <t>Ottawa River Power Corporation</t>
  </si>
  <si>
    <t>Implemented</t>
  </si>
  <si>
    <t>Peterborough Distribution Incorporated</t>
  </si>
  <si>
    <t>PUC Distribution Inc.</t>
  </si>
  <si>
    <t>Rideau St. Lawrence Distribution Inc.</t>
  </si>
  <si>
    <t>B</t>
  </si>
  <si>
    <t>Sioux Lookout Hydro Inc.</t>
  </si>
  <si>
    <t>A+</t>
  </si>
  <si>
    <t>Tillsonburg Hydro Inc.</t>
  </si>
  <si>
    <t>Satisfied</t>
  </si>
  <si>
    <t>In-Progress</t>
  </si>
  <si>
    <t>Wasaga Distribution Inc.</t>
  </si>
  <si>
    <t>Waterloo North Hydro Inc.</t>
  </si>
  <si>
    <t>Wellington North Power Inc.</t>
  </si>
  <si>
    <t>Westario Power Inc.</t>
  </si>
  <si>
    <t>AVERAGE of New Residential
/ Small Business Services Connected on Time</t>
  </si>
  <si>
    <t>AVERAGE of Scheduled Appointments Met On Time</t>
  </si>
  <si>
    <t>AVERAGE of Telephone Calls Answered On Time</t>
  </si>
  <si>
    <t>AVERAGE of Billing Accuracy</t>
  </si>
  <si>
    <t>AVERAGE of First Contact Resolution3</t>
  </si>
  <si>
    <t>AVERAGE of Level of Public Awareness</t>
  </si>
  <si>
    <t>AVERAGE of Avg. Number of Times that Power to a Customer is Interrupted</t>
  </si>
  <si>
    <t>AVERAGE of Avg. Number of Hours that Power to a Customer is Interrupted</t>
  </si>
  <si>
    <t>AVERAGE of Total Cost per Customer</t>
  </si>
  <si>
    <t>AVERAGE of Total Cost per Km of Line</t>
  </si>
  <si>
    <t>AVERAGE of Regulatory ROE Achieved</t>
  </si>
  <si>
    <t>AVERAGE of New Micro- embedded Generation Facilities Connected on Time</t>
  </si>
  <si>
    <t>AVERAGE of Liquidity: Current Ratio (Current Assets
/ Current Liabilities)</t>
  </si>
  <si>
    <t>AVERAGE of Leverage: Total Debt (short-term &amp; long-term) to Equity Ratio</t>
  </si>
  <si>
    <t>Grand Total</t>
  </si>
  <si>
    <t>Rate per 10,
100, 1000 km
of line</t>
  </si>
  <si>
    <t>Liquidity: Current Ratio (Current Assets / Current Liabilities)</t>
  </si>
  <si>
    <t>Leverage: Total Debt (short-term &amp; long- term) to Equity Ratio</t>
  </si>
  <si>
    <t>Near Budget</t>
  </si>
  <si>
    <t>n/a</t>
  </si>
  <si>
    <t>Energy Plus Inc.</t>
  </si>
  <si>
    <t>on track</t>
  </si>
  <si>
    <t>New DSP</t>
  </si>
  <si>
    <t>On track</t>
  </si>
  <si>
    <t>Compliant</t>
  </si>
  <si>
    <t>satisfied</t>
  </si>
  <si>
    <t>in-progress</t>
  </si>
  <si>
    <t>AVERAGE of Liquidity: Current Ratio (Current Assets / Current Liabilities)</t>
  </si>
  <si>
    <t>AVERAGE of Leverage: Total Debt (short-term &amp; long- term) to Equity Ratio</t>
  </si>
  <si>
    <t>SUM of First Contact Resolution3</t>
  </si>
  <si>
    <t>Distribution System Plan Implementation Progress3</t>
  </si>
  <si>
    <t>Renewable Generation CIA Completed on Time5</t>
  </si>
  <si>
    <t>On target</t>
  </si>
  <si>
    <t>92.4 Satis</t>
  </si>
  <si>
    <t>77 %</t>
  </si>
  <si>
    <t>97.4% Good</t>
  </si>
  <si>
    <t>completed</t>
  </si>
  <si>
    <t>B+</t>
  </si>
  <si>
    <t>na</t>
  </si>
  <si>
    <t>In progress</t>
  </si>
  <si>
    <t>A-</t>
  </si>
  <si>
    <t>In-progress</t>
  </si>
  <si>
    <t>76 %</t>
  </si>
  <si>
    <t>GrandBridge Energy Inc.</t>
  </si>
  <si>
    <t>complete.</t>
  </si>
  <si>
    <t>Above Budget</t>
  </si>
  <si>
    <t>New Micro-embedded Generation Facilities Connected on Time</t>
  </si>
  <si>
    <t>92.1% Satis</t>
  </si>
  <si>
    <t>98.4% Good</t>
  </si>
  <si>
    <t/>
  </si>
  <si>
    <t>(blank)</t>
  </si>
  <si>
    <t>Average of Liquidity: Current Ratio (Current Assets</t>
  </si>
  <si>
    <t>Average of First Contact Resolution3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</si>
</sst>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&quot;$&quot;#,##0"/>
  </numFmts>
  <fonts count="17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sz val="10"/>
      <color theme="0"/>
      <name val="Arial"/>
      <scheme val="minor"/>
    </font>
    <font>
      <sz val="10"/>
      <color rgb="FFFFFFFF"/>
      <name val="Arial"/>
      <scheme val="minor"/>
    </font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Calibri"/>
    </font>
    <font>
      <b/>
      <sz val="10"/>
      <color rgb="FF222222"/>
      <name val="Arial"/>
      <scheme val="minor"/>
    </font>
    <font>
      <b/>
      <sz val="10"/>
      <color theme="1"/>
      <name val="Arial"/>
    </font>
    <font>
      <i/>
      <sz val="10"/>
      <color rgb="FF005B9B"/>
      <name val="Arial"/>
      <scheme val="minor"/>
    </font>
    <font>
      <b/>
      <sz val="10"/>
      <color theme="1"/>
      <name val="Arial"/>
      <scheme val="minor"/>
    </font>
    <font>
      <sz val="11"/>
      <color theme="1"/>
      <name val="Calibri"/>
    </font>
    <font>
      <b/>
      <sz val="10"/>
      <color rgb="FFFFFFFF"/>
      <name val="Arial"/>
    </font>
    <font>
      <sz val="10"/>
      <color theme="1"/>
      <name val="&quot;MS Sans Serif&quot;"/>
    </font>
    <font>
      <b/>
      <sz val="10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5B9B"/>
        <bgColor rgb="FF005B9B"/>
      </patternFill>
    </fill>
    <fill>
      <patternFill patternType="solid">
        <fgColor rgb="FF3F2A56"/>
        <bgColor rgb="FF3F2A56"/>
      </patternFill>
    </fill>
    <fill>
      <patternFill patternType="solid">
        <fgColor rgb="FFF7941D"/>
        <bgColor rgb="FFF7941D"/>
      </patternFill>
    </fill>
    <fill>
      <patternFill patternType="solid">
        <fgColor rgb="FFBBC7D6"/>
        <bgColor rgb="FFBBC7D6"/>
      </patternFill>
    </fill>
    <fill>
      <patternFill patternType="solid">
        <fgColor rgb="FF19988B"/>
        <bgColor rgb="FF19988B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/>
    <xf numFmtId="10" fontId="2" fillId="0" borderId="0" xfId="0" applyNumberFormat="1" applyFont="1" applyAlignment="1"/>
    <xf numFmtId="10" fontId="2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" fontId="2" fillId="0" borderId="0" xfId="0" applyNumberFormat="1" applyFont="1"/>
    <xf numFmtId="2" fontId="2" fillId="0" borderId="0" xfId="0" applyNumberFormat="1" applyFont="1" applyAlignment="1"/>
    <xf numFmtId="0" fontId="3" fillId="0" borderId="0" xfId="0" applyFont="1" applyAlignment="1">
      <alignment horizontal="left"/>
    </xf>
    <xf numFmtId="4" fontId="2" fillId="0" borderId="0" xfId="0" applyNumberFormat="1" applyFont="1" applyAlignment="1"/>
    <xf numFmtId="0" fontId="3" fillId="0" borderId="0" xfId="0" applyFont="1" applyAlignment="1">
      <alignment horizontal="left"/>
    </xf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4" fillId="2" borderId="1" xfId="0" applyFont="1" applyFill="1" applyBorder="1"/>
    <xf numFmtId="0" fontId="5" fillId="2" borderId="1" xfId="0" applyFont="1" applyFill="1" applyBorder="1" applyAlignment="1"/>
    <xf numFmtId="0" fontId="4" fillId="2" borderId="1" xfId="0" applyFont="1" applyFill="1" applyBorder="1"/>
    <xf numFmtId="0" fontId="4" fillId="2" borderId="1" xfId="0" applyFont="1" applyFill="1" applyBorder="1" applyAlignment="1"/>
    <xf numFmtId="0" fontId="5" fillId="2" borderId="1" xfId="0" applyFont="1" applyFill="1" applyBorder="1" applyAlignment="1">
      <alignment horizontal="right"/>
    </xf>
    <xf numFmtId="0" fontId="2" fillId="0" borderId="1" xfId="0" applyFont="1" applyBorder="1" applyAlignment="1"/>
    <xf numFmtId="2" fontId="2" fillId="0" borderId="1" xfId="0" applyNumberFormat="1" applyFont="1" applyBorder="1" applyAlignment="1"/>
    <xf numFmtId="2" fontId="6" fillId="0" borderId="1" xfId="0" applyNumberFormat="1" applyFont="1" applyBorder="1" applyAlignment="1"/>
    <xf numFmtId="0" fontId="2" fillId="0" borderId="1" xfId="0" applyFont="1" applyBorder="1"/>
    <xf numFmtId="4" fontId="2" fillId="0" borderId="1" xfId="0" applyNumberFormat="1" applyFont="1" applyBorder="1" applyAlignment="1"/>
    <xf numFmtId="4" fontId="6" fillId="0" borderId="1" xfId="0" applyNumberFormat="1" applyFont="1" applyBorder="1" applyAlignment="1"/>
    <xf numFmtId="0" fontId="7" fillId="0" borderId="0" xfId="0" applyFont="1" applyAlignment="1"/>
    <xf numFmtId="0" fontId="8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/>
    <xf numFmtId="2" fontId="2" fillId="0" borderId="1" xfId="0" applyNumberFormat="1" applyFont="1" applyBorder="1"/>
    <xf numFmtId="0" fontId="9" fillId="0" borderId="0" xfId="0" applyFont="1" applyAlignment="1"/>
    <xf numFmtId="0" fontId="3" fillId="0" borderId="0" xfId="0" applyFont="1" applyAlignment="1"/>
    <xf numFmtId="0" fontId="10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11" fillId="0" borderId="1" xfId="0" applyNumberFormat="1" applyFont="1" applyBorder="1" applyAlignment="1"/>
    <xf numFmtId="164" fontId="2" fillId="0" borderId="0" xfId="0" applyNumberFormat="1" applyFont="1" applyAlignment="1"/>
    <xf numFmtId="164" fontId="2" fillId="0" borderId="0" xfId="0" applyNumberFormat="1" applyFont="1"/>
    <xf numFmtId="4" fontId="11" fillId="0" borderId="1" xfId="0" applyNumberFormat="1" applyFont="1" applyBorder="1" applyAlignment="1"/>
    <xf numFmtId="0" fontId="12" fillId="0" borderId="0" xfId="0" applyFont="1" applyAlignment="1"/>
    <xf numFmtId="0" fontId="13" fillId="0" borderId="0" xfId="0" applyFont="1" applyAlignment="1"/>
    <xf numFmtId="0" fontId="8" fillId="2" borderId="1" xfId="0" applyFont="1" applyFill="1" applyBorder="1" applyAlignment="1"/>
    <xf numFmtId="0" fontId="14" fillId="2" borderId="1" xfId="0" applyFont="1" applyFill="1" applyBorder="1" applyAlignment="1">
      <alignment horizontal="right"/>
    </xf>
    <xf numFmtId="0" fontId="14" fillId="2" borderId="1" xfId="0" applyFont="1" applyFill="1" applyBorder="1" applyAlignment="1">
      <alignment horizontal="right"/>
    </xf>
    <xf numFmtId="0" fontId="3" fillId="0" borderId="1" xfId="0" applyFont="1" applyBorder="1" applyAlignment="1"/>
    <xf numFmtId="10" fontId="3" fillId="0" borderId="1" xfId="0" applyNumberFormat="1" applyFont="1" applyBorder="1" applyAlignment="1">
      <alignment horizontal="right"/>
    </xf>
    <xf numFmtId="10" fontId="2" fillId="0" borderId="1" xfId="0" applyNumberFormat="1" applyFont="1" applyBorder="1"/>
    <xf numFmtId="3" fontId="2" fillId="0" borderId="1" xfId="0" applyNumberFormat="1" applyFont="1" applyBorder="1" applyAlignment="1"/>
    <xf numFmtId="3" fontId="11" fillId="0" borderId="1" xfId="0" applyNumberFormat="1" applyFont="1" applyBorder="1" applyAlignment="1"/>
    <xf numFmtId="3" fontId="2" fillId="0" borderId="0" xfId="0" applyNumberFormat="1" applyFont="1"/>
    <xf numFmtId="3" fontId="2" fillId="0" borderId="0" xfId="0" applyNumberFormat="1" applyFont="1" applyAlignment="1"/>
    <xf numFmtId="3" fontId="15" fillId="0" borderId="0" xfId="0" applyNumberFormat="1" applyFont="1" applyAlignment="1"/>
    <xf numFmtId="4" fontId="3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0" fontId="2" fillId="0" borderId="0" xfId="0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2" fillId="0" borderId="0" xfId="0" quotePrefix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7" borderId="0" xfId="0" applyFont="1" applyFill="1" applyAlignment="1">
      <alignment horizontal="right"/>
    </xf>
    <xf numFmtId="0" fontId="2" fillId="0" borderId="0" xfId="0" applyFont="1" applyAlignment="1">
      <alignment horizontal="center" wrapText="1"/>
    </xf>
    <xf numFmtId="0" fontId="0" fillId="0" borderId="2" xfId="0" applyFont="1" applyBorder="1" applyAlignment="1"/>
    <xf numFmtId="0" fontId="0" fillId="0" borderId="2" xfId="0" pivotButton="1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2" xfId="0" applyNumberFormat="1" applyFont="1" applyBorder="1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7" xfId="0" applyFont="1" applyBorder="1" applyAlignment="1"/>
    <xf numFmtId="0" fontId="0" fillId="0" borderId="7" xfId="0" applyNumberFormat="1" applyFont="1" applyBorder="1" applyAlignment="1"/>
    <xf numFmtId="0" fontId="0" fillId="0" borderId="0" xfId="0" applyNumberFormat="1" applyFont="1" applyAlignment="1"/>
    <xf numFmtId="0" fontId="0" fillId="0" borderId="8" xfId="0" applyNumberFormat="1" applyFont="1" applyBorder="1" applyAlignment="1"/>
    <xf numFmtId="0" fontId="0" fillId="0" borderId="9" xfId="0" applyFont="1" applyBorder="1" applyAlignment="1"/>
    <xf numFmtId="0" fontId="0" fillId="0" borderId="9" xfId="0" applyNumberFormat="1" applyFont="1" applyBorder="1" applyAlignment="1"/>
    <xf numFmtId="0" fontId="0" fillId="0" borderId="10" xfId="0" applyNumberFormat="1" applyFont="1" applyBorder="1" applyAlignment="1"/>
    <xf numFmtId="0" fontId="0" fillId="0" borderId="11" xfId="0" applyNumberFormat="1" applyFont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/>
    <xf numFmtId="0" fontId="0" fillId="0" borderId="0" xfId="0" applyFont="1" applyFill="1" applyBorder="1" applyAlignment="1"/>
    <xf numFmtId="10" fontId="3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/>
    <xf numFmtId="0" fontId="0" fillId="0" borderId="0" xfId="0" applyFont="1" applyFill="1" applyAlignment="1"/>
    <xf numFmtId="0" fontId="16" fillId="0" borderId="0" xfId="0" applyFont="1" applyAlignment="1"/>
    <xf numFmtId="2" fontId="2" fillId="0" borderId="0" xfId="0" applyNumberFormat="1" applyFont="1" applyFill="1"/>
    <xf numFmtId="0" fontId="0" fillId="0" borderId="2" xfId="0" pivotButton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146"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top"/>
    </dxf>
    <dxf>
      <alignment vertical="center"/>
    </dxf>
    <dxf>
      <alignment vertical="top"/>
    </dxf>
    <dxf>
      <alignment vertical="center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vertical="center"/>
    </dxf>
    <dxf>
      <alignment vertical="center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pivotCacheDefinition" Target="pivotCache/pivotCacheDefinition1.xml"/><Relationship Id="rId47" Type="http://schemas.openxmlformats.org/officeDocument/2006/relationships/pivotCacheDefinition" Target="pivotCache/pivotCacheDefinition6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pivotCacheDefinition" Target="pivotCache/pivotCacheDefinition3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pivotCacheDefinition" Target="pivotCache/pivotCacheDefinition2.xml"/><Relationship Id="rId48" Type="http://schemas.openxmlformats.org/officeDocument/2006/relationships/pivotCacheDefinition" Target="pivotCache/pivotCacheDefinition7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pivotCacheDefinition" Target="pivotCache/pivotCacheDefinition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'NEW RESIDENTIALBUSINESS CONNECT'!$A$17</c:f>
              <c:strCache>
                <c:ptCount val="1"/>
                <c:pt idx="0">
                  <c:v>Hydro Ottawa Limited</c:v>
                </c:pt>
              </c:strCache>
            </c:strRef>
          </c:tx>
          <c:spPr>
            <a:solidFill>
              <a:srgbClr val="005B9B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AC9C-4DA3-B0DE-311827653ED3}"/>
              </c:ext>
            </c:extLst>
          </c:dPt>
          <c:cat>
            <c:numRef>
              <c:f>'NEW RESIDENTIALBUSINESS CONNECT'!$B$16:$F$16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'NEW RESIDENTIALBUSINESS CONNECT'!$B$17:$F$17</c:f>
              <c:numCache>
                <c:formatCode>0.00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 formatCode="#,##0.00">
                  <c:v>100</c:v>
                </c:pt>
                <c:pt idx="4" formatCode="#,##0.00">
                  <c:v>100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AC9C-4DA3-B0DE-311827653ED3}"/>
            </c:ext>
          </c:extLst>
        </c:ser>
        <c:ser>
          <c:idx val="1"/>
          <c:order val="1"/>
          <c:tx>
            <c:strRef>
              <c:f>'NEW RESIDENTIALBUSINESS CONNECT'!$A$18</c:f>
              <c:strCache>
                <c:ptCount val="1"/>
                <c:pt idx="0">
                  <c:v>Industry Average</c:v>
                </c:pt>
              </c:strCache>
            </c:strRef>
          </c:tx>
          <c:spPr>
            <a:solidFill>
              <a:srgbClr val="F7941D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'NEW RESIDENTIALBUSINESS CONNECT'!$B$16:$F$16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'NEW RESIDENTIALBUSINESS CONNECT'!$B$18:$F$18</c:f>
              <c:numCache>
                <c:formatCode>0.00</c:formatCode>
                <c:ptCount val="5"/>
                <c:pt idx="0" formatCode="#,##0.00">
                  <c:v>98.552666666666681</c:v>
                </c:pt>
                <c:pt idx="1">
                  <c:v>98.109830508474602</c:v>
                </c:pt>
                <c:pt idx="2">
                  <c:v>98.259649122807048</c:v>
                </c:pt>
                <c:pt idx="3">
                  <c:v>97.846111111111114</c:v>
                </c:pt>
                <c:pt idx="4">
                  <c:v>98.24290909090908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AC9C-4DA3-B0DE-311827653ED3}"/>
            </c:ext>
          </c:extLst>
        </c:ser>
        <c:ser>
          <c:idx val="2"/>
          <c:order val="2"/>
          <c:tx>
            <c:strRef>
              <c:f>'NEW RESIDENTIALBUSINESS CONNECT'!$A$19</c:f>
              <c:strCache>
                <c:ptCount val="1"/>
                <c:pt idx="0">
                  <c:v>Peer Group Average</c:v>
                </c:pt>
              </c:strCache>
            </c:strRef>
          </c:tx>
          <c:spPr>
            <a:solidFill>
              <a:srgbClr val="19988B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'NEW RESIDENTIALBUSINESS CONNECT'!$B$16:$F$16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'NEW RESIDENTIALBUSINESS CONNECT'!$B$19:$F$19</c:f>
              <c:numCache>
                <c:formatCode>0.00</c:formatCode>
                <c:ptCount val="5"/>
                <c:pt idx="0">
                  <c:v>97.538181818181826</c:v>
                </c:pt>
                <c:pt idx="1">
                  <c:v>97.074545454545444</c:v>
                </c:pt>
                <c:pt idx="2">
                  <c:v>97.819090909090903</c:v>
                </c:pt>
                <c:pt idx="3">
                  <c:v>97.297499999999999</c:v>
                </c:pt>
                <c:pt idx="4">
                  <c:v>97.703333333333347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AC9C-4DA3-B0DE-311827653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8813773"/>
        <c:axId val="442337692"/>
      </c:barChart>
      <c:lineChart>
        <c:grouping val="standard"/>
        <c:varyColors val="1"/>
        <c:ser>
          <c:idx val="3"/>
          <c:order val="3"/>
          <c:tx>
            <c:strRef>
              <c:f>'NEW RESIDENTIALBUSINESS CONNECT'!$A$20</c:f>
              <c:strCache>
                <c:ptCount val="1"/>
                <c:pt idx="0">
                  <c:v>5 Year Hydro Ottawa Average</c:v>
                </c:pt>
              </c:strCache>
            </c:strRef>
          </c:tx>
          <c:spPr>
            <a:ln w="38100" cmpd="sng">
              <a:solidFill>
                <a:srgbClr val="005B9B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'NEW RESIDENTIALBUSINESS CONNECT'!$B$16:$F$16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'NEW RESIDENTIALBUSINESS CONNECT'!$B$20:$F$20</c:f>
              <c:numCache>
                <c:formatCode>0.00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9C-4DA3-B0DE-311827653ED3}"/>
            </c:ext>
          </c:extLst>
        </c:ser>
        <c:ser>
          <c:idx val="4"/>
          <c:order val="4"/>
          <c:tx>
            <c:strRef>
              <c:f>'NEW RESIDENTIALBUSINESS CONNECT'!$A$21</c:f>
              <c:strCache>
                <c:ptCount val="1"/>
                <c:pt idx="0">
                  <c:v>5 Year Industry Average</c:v>
                </c:pt>
              </c:strCache>
            </c:strRef>
          </c:tx>
          <c:spPr>
            <a:ln cmpd="sng">
              <a:solidFill>
                <a:srgbClr val="F7941D">
                  <a:alpha val="100000"/>
                </a:srgbClr>
              </a:solidFill>
              <a:prstDash val="sysDot"/>
            </a:ln>
          </c:spPr>
          <c:marker>
            <c:symbol val="none"/>
          </c:marker>
          <c:cat>
            <c:numRef>
              <c:f>'NEW RESIDENTIALBUSINESS CONNECT'!$B$16:$F$16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'NEW RESIDENTIALBUSINESS CONNECT'!$B$21:$F$21</c:f>
              <c:numCache>
                <c:formatCode>0.00</c:formatCode>
                <c:ptCount val="5"/>
                <c:pt idx="0">
                  <c:v>98.202233299993694</c:v>
                </c:pt>
                <c:pt idx="1">
                  <c:v>98.202233299993694</c:v>
                </c:pt>
                <c:pt idx="2">
                  <c:v>98.202233299993694</c:v>
                </c:pt>
                <c:pt idx="3">
                  <c:v>98.202233299993694</c:v>
                </c:pt>
                <c:pt idx="4">
                  <c:v>98.202233299993694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9C-4DA3-B0DE-311827653ED3}"/>
            </c:ext>
          </c:extLst>
        </c:ser>
        <c:ser>
          <c:idx val="5"/>
          <c:order val="5"/>
          <c:tx>
            <c:strRef>
              <c:f>'NEW RESIDENTIALBUSINESS CONNECT'!$A$22</c:f>
              <c:strCache>
                <c:ptCount val="1"/>
                <c:pt idx="0">
                  <c:v>5 Year Peer Group Average</c:v>
                </c:pt>
              </c:strCache>
            </c:strRef>
          </c:tx>
          <c:spPr>
            <a:ln cmpd="sng">
              <a:solidFill>
                <a:srgbClr val="19988B">
                  <a:alpha val="10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'NEW RESIDENTIALBUSINESS CONNECT'!$B$16:$F$16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'NEW RESIDENTIALBUSINESS CONNECT'!$B$22:$F$22</c:f>
              <c:numCache>
                <c:formatCode>0.00</c:formatCode>
                <c:ptCount val="5"/>
                <c:pt idx="0">
                  <c:v>97.486530303030307</c:v>
                </c:pt>
                <c:pt idx="1">
                  <c:v>97.486530303030307</c:v>
                </c:pt>
                <c:pt idx="2">
                  <c:v>97.486530303030307</c:v>
                </c:pt>
                <c:pt idx="3">
                  <c:v>97.486530303030307</c:v>
                </c:pt>
                <c:pt idx="4">
                  <c:v>97.486530303030307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9C-4DA3-B0DE-311827653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8813773"/>
        <c:axId val="442337692"/>
      </c:lineChart>
      <c:catAx>
        <c:axId val="19588137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442337692"/>
        <c:crosses val="autoZero"/>
        <c:auto val="1"/>
        <c:lblAlgn val="ctr"/>
        <c:lblOffset val="100"/>
        <c:noMultiLvlLbl val="1"/>
      </c:catAx>
      <c:valAx>
        <c:axId val="442337692"/>
        <c:scaling>
          <c:orientation val="minMax"/>
          <c:max val="100"/>
          <c:min val="9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958813773"/>
        <c:crosses val="autoZero"/>
        <c:crossBetween val="between"/>
        <c:majorUnit val="1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ROE!$A$10</c:f>
              <c:strCache>
                <c:ptCount val="1"/>
                <c:pt idx="0">
                  <c:v>Hydro Ottawa Limited</c:v>
                </c:pt>
              </c:strCache>
            </c:strRef>
          </c:tx>
          <c:spPr>
            <a:solidFill>
              <a:srgbClr val="005B9B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AD5-4349-82DB-B8D7363E49B0}"/>
              </c:ext>
            </c:extLst>
          </c:dPt>
          <c:cat>
            <c:numRef>
              <c:f>ROE!$B$9:$F$9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ROE!$B$10:$F$10</c:f>
              <c:numCache>
                <c:formatCode>0.00</c:formatCode>
                <c:ptCount val="5"/>
                <c:pt idx="0">
                  <c:v>8.82</c:v>
                </c:pt>
                <c:pt idx="1">
                  <c:v>7.24</c:v>
                </c:pt>
                <c:pt idx="2">
                  <c:v>8.49</c:v>
                </c:pt>
                <c:pt idx="3">
                  <c:v>6.94</c:v>
                </c:pt>
                <c:pt idx="4">
                  <c:v>6.15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BAD5-4349-82DB-B8D7363E49B0}"/>
            </c:ext>
          </c:extLst>
        </c:ser>
        <c:ser>
          <c:idx val="1"/>
          <c:order val="1"/>
          <c:tx>
            <c:strRef>
              <c:f>ROE!$A$11</c:f>
              <c:strCache>
                <c:ptCount val="1"/>
                <c:pt idx="0">
                  <c:v>Industry Average</c:v>
                </c:pt>
              </c:strCache>
            </c:strRef>
          </c:tx>
          <c:spPr>
            <a:solidFill>
              <a:srgbClr val="F7941D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ROE!$B$9:$F$9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ROE!$B$11:$F$11</c:f>
              <c:numCache>
                <c:formatCode>0.00</c:formatCode>
                <c:ptCount val="5"/>
                <c:pt idx="0">
                  <c:v>8.1186440677966107</c:v>
                </c:pt>
                <c:pt idx="1">
                  <c:v>6.5027118644067823</c:v>
                </c:pt>
                <c:pt idx="2">
                  <c:v>8.6494736842105251</c:v>
                </c:pt>
                <c:pt idx="3">
                  <c:v>7.7211111111111101</c:v>
                </c:pt>
                <c:pt idx="4">
                  <c:v>6.9480000000000031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BAD5-4349-82DB-B8D7363E49B0}"/>
            </c:ext>
          </c:extLst>
        </c:ser>
        <c:ser>
          <c:idx val="2"/>
          <c:order val="2"/>
          <c:tx>
            <c:strRef>
              <c:f>ROE!$A$12</c:f>
              <c:strCache>
                <c:ptCount val="1"/>
                <c:pt idx="0">
                  <c:v>Peer Group Average</c:v>
                </c:pt>
              </c:strCache>
            </c:strRef>
          </c:tx>
          <c:spPr>
            <a:solidFill>
              <a:srgbClr val="19988B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ROE!$B$9:$F$9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ROE!$B$12:$F$12</c:f>
              <c:numCache>
                <c:formatCode>0.00</c:formatCode>
                <c:ptCount val="5"/>
                <c:pt idx="0">
                  <c:v>7.1975000000000016</c:v>
                </c:pt>
                <c:pt idx="1">
                  <c:v>6.35</c:v>
                </c:pt>
                <c:pt idx="2">
                  <c:v>6.7725000000000009</c:v>
                </c:pt>
                <c:pt idx="3">
                  <c:v>6.6920000000000011</c:v>
                </c:pt>
                <c:pt idx="4">
                  <c:v>6.7739999999999991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BAD5-4349-82DB-B8D7363E4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483141"/>
        <c:axId val="613272429"/>
      </c:barChart>
      <c:lineChart>
        <c:grouping val="standard"/>
        <c:varyColors val="1"/>
        <c:ser>
          <c:idx val="3"/>
          <c:order val="3"/>
          <c:tx>
            <c:strRef>
              <c:f>ROE!$A$13</c:f>
              <c:strCache>
                <c:ptCount val="1"/>
                <c:pt idx="0">
                  <c:v>5 Year Hydro Ottawa Average</c:v>
                </c:pt>
              </c:strCache>
            </c:strRef>
          </c:tx>
          <c:spPr>
            <a:ln cmpd="sng">
              <a:solidFill>
                <a:srgbClr val="005B9B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ROE!$B$9:$F$9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ROE!$B$13:$F$13</c:f>
              <c:numCache>
                <c:formatCode>0.00</c:formatCode>
                <c:ptCount val="5"/>
                <c:pt idx="0">
                  <c:v>7.5280000000000014</c:v>
                </c:pt>
                <c:pt idx="1">
                  <c:v>7.5280000000000014</c:v>
                </c:pt>
                <c:pt idx="2">
                  <c:v>7.5280000000000014</c:v>
                </c:pt>
                <c:pt idx="3">
                  <c:v>7.5280000000000014</c:v>
                </c:pt>
                <c:pt idx="4">
                  <c:v>7.5280000000000014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D5-4349-82DB-B8D7363E49B0}"/>
            </c:ext>
          </c:extLst>
        </c:ser>
        <c:ser>
          <c:idx val="4"/>
          <c:order val="4"/>
          <c:tx>
            <c:strRef>
              <c:f>ROE!$A$14</c:f>
              <c:strCache>
                <c:ptCount val="1"/>
                <c:pt idx="0">
                  <c:v>5 Year Industry Average</c:v>
                </c:pt>
              </c:strCache>
            </c:strRef>
          </c:tx>
          <c:spPr>
            <a:ln cmpd="sng">
              <a:solidFill>
                <a:srgbClr val="F7941D">
                  <a:alpha val="100000"/>
                </a:srgbClr>
              </a:solidFill>
              <a:prstDash val="sysDot"/>
            </a:ln>
          </c:spPr>
          <c:marker>
            <c:symbol val="none"/>
          </c:marker>
          <c:cat>
            <c:numRef>
              <c:f>ROE!$B$9:$F$9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ROE!$B$14:$F$14</c:f>
              <c:numCache>
                <c:formatCode>0.00</c:formatCode>
                <c:ptCount val="5"/>
                <c:pt idx="0">
                  <c:v>7.5879881455050064</c:v>
                </c:pt>
                <c:pt idx="1">
                  <c:v>7.5879881455050064</c:v>
                </c:pt>
                <c:pt idx="2">
                  <c:v>7.5879881455050064</c:v>
                </c:pt>
                <c:pt idx="3">
                  <c:v>7.5879881455050064</c:v>
                </c:pt>
                <c:pt idx="4">
                  <c:v>7.5879881455050064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D5-4349-82DB-B8D7363E49B0}"/>
            </c:ext>
          </c:extLst>
        </c:ser>
        <c:ser>
          <c:idx val="5"/>
          <c:order val="5"/>
          <c:tx>
            <c:strRef>
              <c:f>ROE!$A$15</c:f>
              <c:strCache>
                <c:ptCount val="1"/>
                <c:pt idx="0">
                  <c:v>5 Year Peer Group Average</c:v>
                </c:pt>
              </c:strCache>
            </c:strRef>
          </c:tx>
          <c:spPr>
            <a:ln cmpd="sng">
              <a:solidFill>
                <a:srgbClr val="19988B">
                  <a:alpha val="10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ROE!$B$9:$F$9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ROE!$B$15:$F$15</c:f>
              <c:numCache>
                <c:formatCode>0.00</c:formatCode>
                <c:ptCount val="5"/>
                <c:pt idx="0">
                  <c:v>6.7572000000000001</c:v>
                </c:pt>
                <c:pt idx="1">
                  <c:v>6.7572000000000001</c:v>
                </c:pt>
                <c:pt idx="2">
                  <c:v>6.7572000000000001</c:v>
                </c:pt>
                <c:pt idx="3">
                  <c:v>6.7572000000000001</c:v>
                </c:pt>
                <c:pt idx="4">
                  <c:v>6.7572000000000001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D5-4349-82DB-B8D7363E4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483141"/>
        <c:axId val="613272429"/>
      </c:lineChart>
      <c:catAx>
        <c:axId val="46348314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613272429"/>
        <c:crosses val="autoZero"/>
        <c:auto val="1"/>
        <c:lblAlgn val="ctr"/>
        <c:lblOffset val="100"/>
        <c:noMultiLvlLbl val="1"/>
      </c:catAx>
      <c:valAx>
        <c:axId val="613272429"/>
        <c:scaling>
          <c:orientation val="minMax"/>
          <c:max val="9"/>
          <c:min val="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463483141"/>
        <c:crosses val="autoZero"/>
        <c:crossBetween val="between"/>
        <c:majorUnit val="1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'Current Ratio'!$A$10</c:f>
              <c:strCache>
                <c:ptCount val="1"/>
                <c:pt idx="0">
                  <c:v>Hydro Ottawa Limited</c:v>
                </c:pt>
              </c:strCache>
            </c:strRef>
          </c:tx>
          <c:spPr>
            <a:solidFill>
              <a:srgbClr val="005B9B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4390-49E1-82E3-E8D88E72E1D7}"/>
              </c:ext>
            </c:extLst>
          </c:dPt>
          <c:cat>
            <c:numRef>
              <c:f>'Current Ratio'!$B$9:$F$9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'Current Ratio'!$B$10:$F$10</c:f>
              <c:numCache>
                <c:formatCode>0.00</c:formatCode>
                <c:ptCount val="5"/>
                <c:pt idx="0">
                  <c:v>1.1399999999999999</c:v>
                </c:pt>
                <c:pt idx="1">
                  <c:v>0.81</c:v>
                </c:pt>
                <c:pt idx="2">
                  <c:v>1</c:v>
                </c:pt>
                <c:pt idx="3">
                  <c:v>0.9</c:v>
                </c:pt>
                <c:pt idx="4">
                  <c:v>0.94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4390-49E1-82E3-E8D88E72E1D7}"/>
            </c:ext>
          </c:extLst>
        </c:ser>
        <c:ser>
          <c:idx val="1"/>
          <c:order val="1"/>
          <c:tx>
            <c:strRef>
              <c:f>'Current Ratio'!$A$11</c:f>
              <c:strCache>
                <c:ptCount val="1"/>
                <c:pt idx="0">
                  <c:v>Industry Average</c:v>
                </c:pt>
              </c:strCache>
            </c:strRef>
          </c:tx>
          <c:spPr>
            <a:solidFill>
              <a:srgbClr val="F7941D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'Current Ratio'!$B$9:$F$9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'Current Ratio'!$B$11:$F$11</c:f>
              <c:numCache>
                <c:formatCode>0.00</c:formatCode>
                <c:ptCount val="5"/>
                <c:pt idx="0">
                  <c:v>1.3768333333333334</c:v>
                </c:pt>
                <c:pt idx="1">
                  <c:v>1.343833333333333</c:v>
                </c:pt>
                <c:pt idx="2">
                  <c:v>1.2887931034482756</c:v>
                </c:pt>
                <c:pt idx="3">
                  <c:v>1.2965454545454549</c:v>
                </c:pt>
                <c:pt idx="4">
                  <c:v>1.2798181818181815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4390-49E1-82E3-E8D88E72E1D7}"/>
            </c:ext>
          </c:extLst>
        </c:ser>
        <c:ser>
          <c:idx val="2"/>
          <c:order val="2"/>
          <c:tx>
            <c:strRef>
              <c:f>'Current Ratio'!$A$12</c:f>
              <c:strCache>
                <c:ptCount val="1"/>
                <c:pt idx="0">
                  <c:v>Peer Group Average</c:v>
                </c:pt>
              </c:strCache>
            </c:strRef>
          </c:tx>
          <c:spPr>
            <a:solidFill>
              <a:srgbClr val="19988B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'Current Ratio'!$B$9:$F$9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'Current Ratio'!$B$12:$F$12</c:f>
              <c:numCache>
                <c:formatCode>0.00</c:formatCode>
                <c:ptCount val="5"/>
                <c:pt idx="0">
                  <c:v>1.0374999999999999</c:v>
                </c:pt>
                <c:pt idx="1">
                  <c:v>1.1425000000000001</c:v>
                </c:pt>
                <c:pt idx="2">
                  <c:v>0.90250000000000008</c:v>
                </c:pt>
                <c:pt idx="3">
                  <c:v>0.90800000000000003</c:v>
                </c:pt>
                <c:pt idx="4">
                  <c:v>1.0219999999999998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4390-49E1-82E3-E8D88E72E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1373100"/>
        <c:axId val="1483189760"/>
      </c:barChart>
      <c:lineChart>
        <c:grouping val="standard"/>
        <c:varyColors val="1"/>
        <c:ser>
          <c:idx val="3"/>
          <c:order val="3"/>
          <c:tx>
            <c:strRef>
              <c:f>'Current Ratio'!$A$13</c:f>
              <c:strCache>
                <c:ptCount val="1"/>
                <c:pt idx="0">
                  <c:v>5 Year Hydro Ottawa Average</c:v>
                </c:pt>
              </c:strCache>
            </c:strRef>
          </c:tx>
          <c:spPr>
            <a:ln cmpd="sng">
              <a:solidFill>
                <a:srgbClr val="005B9B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'Current Ratio'!$B$9:$F$9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'Current Ratio'!$B$13:$F$13</c:f>
              <c:numCache>
                <c:formatCode>0.00</c:formatCode>
                <c:ptCount val="5"/>
                <c:pt idx="0">
                  <c:v>0.95799999999999996</c:v>
                </c:pt>
                <c:pt idx="1">
                  <c:v>0.95799999999999996</c:v>
                </c:pt>
                <c:pt idx="2">
                  <c:v>0.95799999999999996</c:v>
                </c:pt>
                <c:pt idx="3">
                  <c:v>0.95799999999999996</c:v>
                </c:pt>
                <c:pt idx="4">
                  <c:v>0.95799999999999996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90-49E1-82E3-E8D88E72E1D7}"/>
            </c:ext>
          </c:extLst>
        </c:ser>
        <c:ser>
          <c:idx val="4"/>
          <c:order val="4"/>
          <c:tx>
            <c:strRef>
              <c:f>'Current Ratio'!$A$14</c:f>
              <c:strCache>
                <c:ptCount val="1"/>
                <c:pt idx="0">
                  <c:v>5 Year Industry Average</c:v>
                </c:pt>
              </c:strCache>
            </c:strRef>
          </c:tx>
          <c:spPr>
            <a:ln cmpd="sng">
              <a:solidFill>
                <a:srgbClr val="F7941D">
                  <a:alpha val="100000"/>
                </a:srgbClr>
              </a:solidFill>
              <a:prstDash val="sysDot"/>
            </a:ln>
          </c:spPr>
          <c:marker>
            <c:symbol val="none"/>
          </c:marker>
          <c:cat>
            <c:numRef>
              <c:f>'Current Ratio'!$B$9:$F$9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'Current Ratio'!$B$14:$F$14</c:f>
              <c:numCache>
                <c:formatCode>0.00</c:formatCode>
                <c:ptCount val="5"/>
                <c:pt idx="0">
                  <c:v>1.3171646812957156</c:v>
                </c:pt>
                <c:pt idx="1">
                  <c:v>1.3171646812957156</c:v>
                </c:pt>
                <c:pt idx="2">
                  <c:v>1.3171646812957156</c:v>
                </c:pt>
                <c:pt idx="3">
                  <c:v>1.3171646812957156</c:v>
                </c:pt>
                <c:pt idx="4">
                  <c:v>1.3171646812957156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90-49E1-82E3-E8D88E72E1D7}"/>
            </c:ext>
          </c:extLst>
        </c:ser>
        <c:ser>
          <c:idx val="5"/>
          <c:order val="5"/>
          <c:tx>
            <c:strRef>
              <c:f>'Current Ratio'!$A$15</c:f>
              <c:strCache>
                <c:ptCount val="1"/>
                <c:pt idx="0">
                  <c:v>5 Year Peer Group Average</c:v>
                </c:pt>
              </c:strCache>
            </c:strRef>
          </c:tx>
          <c:spPr>
            <a:ln cmpd="sng">
              <a:solidFill>
                <a:srgbClr val="19988B">
                  <a:alpha val="10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'Current Ratio'!$B$9:$F$9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'Current Ratio'!$B$15:$F$15</c:f>
              <c:numCache>
                <c:formatCode>0.00</c:formatCode>
                <c:ptCount val="5"/>
                <c:pt idx="0">
                  <c:v>1.0024999999999999</c:v>
                </c:pt>
                <c:pt idx="1">
                  <c:v>1.0024999999999999</c:v>
                </c:pt>
                <c:pt idx="2">
                  <c:v>1.0024999999999999</c:v>
                </c:pt>
                <c:pt idx="3">
                  <c:v>1.0024999999999999</c:v>
                </c:pt>
                <c:pt idx="4">
                  <c:v>1.0024999999999999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390-49E1-82E3-E8D88E72E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1373100"/>
        <c:axId val="1483189760"/>
      </c:lineChart>
      <c:catAx>
        <c:axId val="21313731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483189760"/>
        <c:crosses val="autoZero"/>
        <c:auto val="1"/>
        <c:lblAlgn val="ctr"/>
        <c:lblOffset val="100"/>
        <c:noMultiLvlLbl val="1"/>
      </c:catAx>
      <c:valAx>
        <c:axId val="1483189760"/>
        <c:scaling>
          <c:orientation val="minMax"/>
          <c:max val="1.5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131373100"/>
        <c:crosses val="autoZero"/>
        <c:crossBetween val="between"/>
        <c:majorUnit val="0.5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'Debt to Equity'!$A$10</c:f>
              <c:strCache>
                <c:ptCount val="1"/>
                <c:pt idx="0">
                  <c:v>Hydro Ottawa Limited</c:v>
                </c:pt>
              </c:strCache>
            </c:strRef>
          </c:tx>
          <c:spPr>
            <a:solidFill>
              <a:srgbClr val="005B9B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4F46-45FE-B3C6-A8723BB69DB3}"/>
              </c:ext>
            </c:extLst>
          </c:dPt>
          <c:cat>
            <c:numRef>
              <c:f>'Debt to Equity'!$B$9:$F$9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'Debt to Equity'!$B$10:$F$10</c:f>
              <c:numCache>
                <c:formatCode>0.00</c:formatCode>
                <c:ptCount val="5"/>
                <c:pt idx="0">
                  <c:v>1.9</c:v>
                </c:pt>
                <c:pt idx="1">
                  <c:v>1.98</c:v>
                </c:pt>
                <c:pt idx="2">
                  <c:v>1.92</c:v>
                </c:pt>
                <c:pt idx="3">
                  <c:v>1.99</c:v>
                </c:pt>
                <c:pt idx="4">
                  <c:v>1.94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4F46-45FE-B3C6-A8723BB69DB3}"/>
            </c:ext>
          </c:extLst>
        </c:ser>
        <c:ser>
          <c:idx val="1"/>
          <c:order val="1"/>
          <c:tx>
            <c:strRef>
              <c:f>'Debt to Equity'!$A$11</c:f>
              <c:strCache>
                <c:ptCount val="1"/>
                <c:pt idx="0">
                  <c:v>Industry Average</c:v>
                </c:pt>
              </c:strCache>
            </c:strRef>
          </c:tx>
          <c:spPr>
            <a:solidFill>
              <a:srgbClr val="F7941D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'Debt to Equity'!$B$9:$F$9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'Debt to Equity'!$B$11:$F$11</c:f>
              <c:numCache>
                <c:formatCode>0.00</c:formatCode>
                <c:ptCount val="5"/>
                <c:pt idx="0">
                  <c:v>1.0365454545454544</c:v>
                </c:pt>
                <c:pt idx="1">
                  <c:v>1.0331481481481484</c:v>
                </c:pt>
                <c:pt idx="2">
                  <c:v>0.98666666666666647</c:v>
                </c:pt>
                <c:pt idx="3">
                  <c:v>0.95666666666666667</c:v>
                </c:pt>
                <c:pt idx="4">
                  <c:v>0.99431372549019625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4F46-45FE-B3C6-A8723BB69DB3}"/>
            </c:ext>
          </c:extLst>
        </c:ser>
        <c:ser>
          <c:idx val="2"/>
          <c:order val="2"/>
          <c:tx>
            <c:strRef>
              <c:f>'Debt to Equity'!$A$12</c:f>
              <c:strCache>
                <c:ptCount val="1"/>
                <c:pt idx="0">
                  <c:v>Peer Group Average</c:v>
                </c:pt>
              </c:strCache>
            </c:strRef>
          </c:tx>
          <c:spPr>
            <a:solidFill>
              <a:srgbClr val="19988B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'Debt to Equity'!$B$9:$F$9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'Debt to Equity'!$B$12:$F$12</c:f>
              <c:numCache>
                <c:formatCode>0.00</c:formatCode>
                <c:ptCount val="5"/>
                <c:pt idx="0">
                  <c:v>1.0249999999999999</c:v>
                </c:pt>
                <c:pt idx="1">
                  <c:v>1.1475</c:v>
                </c:pt>
                <c:pt idx="2">
                  <c:v>1.1199999999999999</c:v>
                </c:pt>
                <c:pt idx="3">
                  <c:v>1.028</c:v>
                </c:pt>
                <c:pt idx="4">
                  <c:v>1.0879999999999999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4F46-45FE-B3C6-A8723BB69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6664307"/>
        <c:axId val="780715891"/>
      </c:barChart>
      <c:lineChart>
        <c:grouping val="standard"/>
        <c:varyColors val="1"/>
        <c:ser>
          <c:idx val="3"/>
          <c:order val="3"/>
          <c:tx>
            <c:strRef>
              <c:f>'Debt to Equity'!$A$13</c:f>
              <c:strCache>
                <c:ptCount val="1"/>
                <c:pt idx="0">
                  <c:v>5 Year Hydro Ottawa Average</c:v>
                </c:pt>
              </c:strCache>
            </c:strRef>
          </c:tx>
          <c:spPr>
            <a:ln cmpd="sng">
              <a:solidFill>
                <a:srgbClr val="005B9B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'Debt to Equity'!$B$9:$F$9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'Debt to Equity'!$B$13:$F$13</c:f>
              <c:numCache>
                <c:formatCode>0.00</c:formatCode>
                <c:ptCount val="5"/>
                <c:pt idx="0">
                  <c:v>1.9460000000000002</c:v>
                </c:pt>
                <c:pt idx="1">
                  <c:v>1.9460000000000002</c:v>
                </c:pt>
                <c:pt idx="2">
                  <c:v>1.9460000000000002</c:v>
                </c:pt>
                <c:pt idx="3">
                  <c:v>1.9460000000000002</c:v>
                </c:pt>
                <c:pt idx="4">
                  <c:v>1.9460000000000002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46-45FE-B3C6-A8723BB69DB3}"/>
            </c:ext>
          </c:extLst>
        </c:ser>
        <c:ser>
          <c:idx val="4"/>
          <c:order val="4"/>
          <c:tx>
            <c:strRef>
              <c:f>'Debt to Equity'!$A$14</c:f>
              <c:strCache>
                <c:ptCount val="1"/>
                <c:pt idx="0">
                  <c:v>5 Year Industry Average</c:v>
                </c:pt>
              </c:strCache>
            </c:strRef>
          </c:tx>
          <c:spPr>
            <a:ln cmpd="sng">
              <a:solidFill>
                <a:srgbClr val="F7941D">
                  <a:alpha val="100000"/>
                </a:srgbClr>
              </a:solidFill>
              <a:prstDash val="sysDot"/>
            </a:ln>
          </c:spPr>
          <c:marker>
            <c:symbol val="none"/>
          </c:marker>
          <c:cat>
            <c:numRef>
              <c:f>'Debt to Equity'!$B$9:$F$9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'Debt to Equity'!$B$14:$F$14</c:f>
              <c:numCache>
                <c:formatCode>0.00</c:formatCode>
                <c:ptCount val="5"/>
                <c:pt idx="0">
                  <c:v>1.0014681323034265</c:v>
                </c:pt>
                <c:pt idx="1">
                  <c:v>1.0014681323034265</c:v>
                </c:pt>
                <c:pt idx="2">
                  <c:v>1.0014681323034265</c:v>
                </c:pt>
                <c:pt idx="3">
                  <c:v>1.0014681323034265</c:v>
                </c:pt>
                <c:pt idx="4">
                  <c:v>1.0014681323034265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46-45FE-B3C6-A8723BB69DB3}"/>
            </c:ext>
          </c:extLst>
        </c:ser>
        <c:ser>
          <c:idx val="5"/>
          <c:order val="5"/>
          <c:tx>
            <c:strRef>
              <c:f>'Debt to Equity'!$A$15</c:f>
              <c:strCache>
                <c:ptCount val="1"/>
                <c:pt idx="0">
                  <c:v>5 Year Peer Group Average</c:v>
                </c:pt>
              </c:strCache>
            </c:strRef>
          </c:tx>
          <c:spPr>
            <a:ln cmpd="sng">
              <a:solidFill>
                <a:srgbClr val="19988B">
                  <a:alpha val="10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'Debt to Equity'!$B$9:$F$9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'Debt to Equity'!$B$15:$F$15</c:f>
              <c:numCache>
                <c:formatCode>0.00</c:formatCode>
                <c:ptCount val="5"/>
                <c:pt idx="0">
                  <c:v>1.0816999999999999</c:v>
                </c:pt>
                <c:pt idx="1">
                  <c:v>1.0816999999999999</c:v>
                </c:pt>
                <c:pt idx="2">
                  <c:v>1.0816999999999999</c:v>
                </c:pt>
                <c:pt idx="3">
                  <c:v>1.0816999999999999</c:v>
                </c:pt>
                <c:pt idx="4">
                  <c:v>1.0816999999999999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46-45FE-B3C6-A8723BB69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6664307"/>
        <c:axId val="780715891"/>
      </c:lineChart>
      <c:catAx>
        <c:axId val="13966643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780715891"/>
        <c:crosses val="autoZero"/>
        <c:auto val="1"/>
        <c:lblAlgn val="ctr"/>
        <c:lblOffset val="100"/>
        <c:noMultiLvlLbl val="1"/>
      </c:catAx>
      <c:valAx>
        <c:axId val="780715891"/>
        <c:scaling>
          <c:orientation val="minMax"/>
          <c:max val="2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96664307"/>
        <c:crosses val="autoZero"/>
        <c:crossBetween val="between"/>
        <c:majorUnit val="0.5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'SCHEDULED APPOINTMENTS MET'!$A$18</c:f>
              <c:strCache>
                <c:ptCount val="1"/>
                <c:pt idx="0">
                  <c:v>Hydro Ottawa Limited</c:v>
                </c:pt>
              </c:strCache>
            </c:strRef>
          </c:tx>
          <c:spPr>
            <a:solidFill>
              <a:srgbClr val="005B9B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370-4F98-A24F-3DF557F28960}"/>
              </c:ext>
            </c:extLst>
          </c:dPt>
          <c:cat>
            <c:numRef>
              <c:f>'SCHEDULED APPOINTMENTS MET'!$B$17:$F$17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'SCHEDULED APPOINTMENTS MET'!$B$18:$F$18</c:f>
              <c:numCache>
                <c:formatCode>0.00</c:formatCode>
                <c:ptCount val="5"/>
                <c:pt idx="0">
                  <c:v>99.59</c:v>
                </c:pt>
                <c:pt idx="1">
                  <c:v>99.56</c:v>
                </c:pt>
                <c:pt idx="2">
                  <c:v>98.86</c:v>
                </c:pt>
                <c:pt idx="3">
                  <c:v>99.429999999999993</c:v>
                </c:pt>
                <c:pt idx="4">
                  <c:v>95.320000000000007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F370-4F98-A24F-3DF557F28960}"/>
            </c:ext>
          </c:extLst>
        </c:ser>
        <c:ser>
          <c:idx val="1"/>
          <c:order val="1"/>
          <c:tx>
            <c:strRef>
              <c:f>'SCHEDULED APPOINTMENTS MET'!$A$19</c:f>
              <c:strCache>
                <c:ptCount val="1"/>
                <c:pt idx="0">
                  <c:v>Industry Average</c:v>
                </c:pt>
              </c:strCache>
            </c:strRef>
          </c:tx>
          <c:spPr>
            <a:solidFill>
              <a:srgbClr val="F7941D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'SCHEDULED APPOINTMENTS MET'!$B$17:$F$17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'SCHEDULED APPOINTMENTS MET'!$B$19:$F$19</c:f>
              <c:numCache>
                <c:formatCode>0.00</c:formatCode>
                <c:ptCount val="5"/>
                <c:pt idx="0">
                  <c:v>99.297931034482758</c:v>
                </c:pt>
                <c:pt idx="1">
                  <c:v>99.485344827586204</c:v>
                </c:pt>
                <c:pt idx="2">
                  <c:v>99.448035714285709</c:v>
                </c:pt>
                <c:pt idx="3">
                  <c:v>99.485849056603769</c:v>
                </c:pt>
                <c:pt idx="4">
                  <c:v>99.275185185185165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F370-4F98-A24F-3DF557F28960}"/>
            </c:ext>
          </c:extLst>
        </c:ser>
        <c:ser>
          <c:idx val="2"/>
          <c:order val="2"/>
          <c:tx>
            <c:strRef>
              <c:f>'SCHEDULED APPOINTMENTS MET'!$A$20</c:f>
              <c:strCache>
                <c:ptCount val="1"/>
                <c:pt idx="0">
                  <c:v>Peer Group Average</c:v>
                </c:pt>
              </c:strCache>
            </c:strRef>
          </c:tx>
          <c:spPr>
            <a:solidFill>
              <a:srgbClr val="19988B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'SCHEDULED APPOINTMENTS MET'!$B$17:$F$17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'SCHEDULED APPOINTMENTS MET'!$B$20:$F$20</c:f>
              <c:numCache>
                <c:formatCode>0.00</c:formatCode>
                <c:ptCount val="5"/>
                <c:pt idx="0">
                  <c:v>99.596363636363634</c:v>
                </c:pt>
                <c:pt idx="1">
                  <c:v>99.471818181818179</c:v>
                </c:pt>
                <c:pt idx="2">
                  <c:v>99.82</c:v>
                </c:pt>
                <c:pt idx="3">
                  <c:v>99.563333333333333</c:v>
                </c:pt>
                <c:pt idx="4">
                  <c:v>99.654166666666654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F370-4F98-A24F-3DF557F28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841302"/>
        <c:axId val="1369732803"/>
      </c:barChart>
      <c:lineChart>
        <c:grouping val="standard"/>
        <c:varyColors val="1"/>
        <c:ser>
          <c:idx val="3"/>
          <c:order val="3"/>
          <c:tx>
            <c:strRef>
              <c:f>'SCHEDULED APPOINTMENTS MET'!$A$21</c:f>
              <c:strCache>
                <c:ptCount val="1"/>
                <c:pt idx="0">
                  <c:v>5 Year Hydro Ottawa Average</c:v>
                </c:pt>
              </c:strCache>
            </c:strRef>
          </c:tx>
          <c:spPr>
            <a:ln cmpd="sng">
              <a:solidFill>
                <a:srgbClr val="005B9B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'SCHEDULED APPOINTMENTS MET'!$B$17:$F$17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'SCHEDULED APPOINTMENTS MET'!$B$21:$F$21</c:f>
              <c:numCache>
                <c:formatCode>0.00</c:formatCode>
                <c:ptCount val="5"/>
                <c:pt idx="0">
                  <c:v>98.551999999999992</c:v>
                </c:pt>
                <c:pt idx="1">
                  <c:v>98.551999999999992</c:v>
                </c:pt>
                <c:pt idx="2">
                  <c:v>98.551999999999992</c:v>
                </c:pt>
                <c:pt idx="3">
                  <c:v>98.551999999999992</c:v>
                </c:pt>
                <c:pt idx="4">
                  <c:v>98.551999999999992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70-4F98-A24F-3DF557F28960}"/>
            </c:ext>
          </c:extLst>
        </c:ser>
        <c:ser>
          <c:idx val="4"/>
          <c:order val="4"/>
          <c:tx>
            <c:strRef>
              <c:f>'SCHEDULED APPOINTMENTS MET'!$A$22</c:f>
              <c:strCache>
                <c:ptCount val="1"/>
                <c:pt idx="0">
                  <c:v>5 Year Industry Average</c:v>
                </c:pt>
              </c:strCache>
            </c:strRef>
          </c:tx>
          <c:spPr>
            <a:ln cmpd="sng">
              <a:solidFill>
                <a:srgbClr val="F7941D">
                  <a:alpha val="100000"/>
                </a:srgbClr>
              </a:solidFill>
              <a:prstDash val="sysDot"/>
            </a:ln>
          </c:spPr>
          <c:marker>
            <c:symbol val="none"/>
          </c:marker>
          <c:cat>
            <c:numRef>
              <c:f>'SCHEDULED APPOINTMENTS MET'!$B$17:$F$17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'SCHEDULED APPOINTMENTS MET'!$B$22:$F$22</c:f>
              <c:numCache>
                <c:formatCode>0.00</c:formatCode>
                <c:ptCount val="5"/>
                <c:pt idx="0">
                  <c:v>99.398469163628718</c:v>
                </c:pt>
                <c:pt idx="1">
                  <c:v>99.398469163628718</c:v>
                </c:pt>
                <c:pt idx="2">
                  <c:v>99.398469163628718</c:v>
                </c:pt>
                <c:pt idx="3">
                  <c:v>99.398469163628718</c:v>
                </c:pt>
                <c:pt idx="4">
                  <c:v>99.398469163628718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70-4F98-A24F-3DF557F28960}"/>
            </c:ext>
          </c:extLst>
        </c:ser>
        <c:ser>
          <c:idx val="5"/>
          <c:order val="5"/>
          <c:tx>
            <c:strRef>
              <c:f>'SCHEDULED APPOINTMENTS MET'!$A$23</c:f>
              <c:strCache>
                <c:ptCount val="1"/>
                <c:pt idx="0">
                  <c:v>5 Year Peer Group Average</c:v>
                </c:pt>
              </c:strCache>
            </c:strRef>
          </c:tx>
          <c:spPr>
            <a:ln cmpd="sng">
              <a:solidFill>
                <a:srgbClr val="19988B">
                  <a:alpha val="10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'SCHEDULED APPOINTMENTS MET'!$B$17:$F$17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'SCHEDULED APPOINTMENTS MET'!$B$23:$F$23</c:f>
              <c:numCache>
                <c:formatCode>0.00</c:formatCode>
                <c:ptCount val="5"/>
                <c:pt idx="0">
                  <c:v>99.621136363636353</c:v>
                </c:pt>
                <c:pt idx="1">
                  <c:v>99.621136363636353</c:v>
                </c:pt>
                <c:pt idx="2">
                  <c:v>99.621136363636353</c:v>
                </c:pt>
                <c:pt idx="3">
                  <c:v>99.621136363636353</c:v>
                </c:pt>
                <c:pt idx="4">
                  <c:v>99.621136363636353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370-4F98-A24F-3DF557F28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841302"/>
        <c:axId val="1369732803"/>
      </c:lineChart>
      <c:catAx>
        <c:axId val="27984130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69732803"/>
        <c:crosses val="autoZero"/>
        <c:auto val="1"/>
        <c:lblAlgn val="ctr"/>
        <c:lblOffset val="100"/>
        <c:noMultiLvlLbl val="1"/>
      </c:catAx>
      <c:valAx>
        <c:axId val="1369732803"/>
        <c:scaling>
          <c:orientation val="minMax"/>
          <c:max val="100"/>
          <c:min val="9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79841302"/>
        <c:crosses val="autoZero"/>
        <c:crossBetween val="between"/>
        <c:majorUnit val="2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'TELEPHONE CALLS ANSWERED'!$A$18</c:f>
              <c:strCache>
                <c:ptCount val="1"/>
                <c:pt idx="0">
                  <c:v>Hydro Ottawa Limited</c:v>
                </c:pt>
              </c:strCache>
            </c:strRef>
          </c:tx>
          <c:spPr>
            <a:solidFill>
              <a:srgbClr val="005B9B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4E68-4020-9EFD-6966A3C860A1}"/>
              </c:ext>
            </c:extLst>
          </c:dPt>
          <c:cat>
            <c:numRef>
              <c:f>'TELEPHONE CALLS ANSWERED'!$B$17:$F$17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'TELEPHONE CALLS ANSWERED'!$B$18:$F$18</c:f>
              <c:numCache>
                <c:formatCode>0.00</c:formatCode>
                <c:ptCount val="5"/>
                <c:pt idx="0">
                  <c:v>86.15</c:v>
                </c:pt>
                <c:pt idx="1">
                  <c:v>74.599999999999994</c:v>
                </c:pt>
                <c:pt idx="2">
                  <c:v>83.14</c:v>
                </c:pt>
                <c:pt idx="3">
                  <c:v>76.81</c:v>
                </c:pt>
                <c:pt idx="4">
                  <c:v>86.99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4E68-4020-9EFD-6966A3C860A1}"/>
            </c:ext>
          </c:extLst>
        </c:ser>
        <c:ser>
          <c:idx val="1"/>
          <c:order val="1"/>
          <c:tx>
            <c:strRef>
              <c:f>'TELEPHONE CALLS ANSWERED'!$A$19</c:f>
              <c:strCache>
                <c:ptCount val="1"/>
                <c:pt idx="0">
                  <c:v>Industry Average</c:v>
                </c:pt>
              </c:strCache>
            </c:strRef>
          </c:tx>
          <c:spPr>
            <a:solidFill>
              <a:srgbClr val="F7941D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'TELEPHONE CALLS ANSWERED'!$B$17:$F$17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'TELEPHONE CALLS ANSWERED'!$B$19:$F$19</c:f>
              <c:numCache>
                <c:formatCode>0.00</c:formatCode>
                <c:ptCount val="5"/>
                <c:pt idx="0">
                  <c:v>87.160166666666683</c:v>
                </c:pt>
                <c:pt idx="1">
                  <c:v>84.568305084745788</c:v>
                </c:pt>
                <c:pt idx="2">
                  <c:v>85.240000000000009</c:v>
                </c:pt>
                <c:pt idx="3">
                  <c:v>85.756363636363659</c:v>
                </c:pt>
                <c:pt idx="4">
                  <c:v>87.686727272727296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4E68-4020-9EFD-6966A3C860A1}"/>
            </c:ext>
          </c:extLst>
        </c:ser>
        <c:ser>
          <c:idx val="2"/>
          <c:order val="2"/>
          <c:tx>
            <c:strRef>
              <c:f>'TELEPHONE CALLS ANSWERED'!$A$20</c:f>
              <c:strCache>
                <c:ptCount val="1"/>
                <c:pt idx="0">
                  <c:v>Peer Group Average</c:v>
                </c:pt>
              </c:strCache>
            </c:strRef>
          </c:tx>
          <c:spPr>
            <a:solidFill>
              <a:srgbClr val="19988B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'TELEPHONE CALLS ANSWERED'!$B$17:$F$17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'TELEPHONE CALLS ANSWERED'!$B$20:$F$20</c:f>
              <c:numCache>
                <c:formatCode>0.00</c:formatCode>
                <c:ptCount val="5"/>
                <c:pt idx="0">
                  <c:v>83.208181818181828</c:v>
                </c:pt>
                <c:pt idx="1">
                  <c:v>79.753636363636389</c:v>
                </c:pt>
                <c:pt idx="2">
                  <c:v>82.72999999999999</c:v>
                </c:pt>
                <c:pt idx="3">
                  <c:v>82.94</c:v>
                </c:pt>
                <c:pt idx="4">
                  <c:v>82.594999999999985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4E68-4020-9EFD-6966A3C86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3112336"/>
        <c:axId val="1858767409"/>
      </c:barChart>
      <c:lineChart>
        <c:grouping val="standard"/>
        <c:varyColors val="1"/>
        <c:ser>
          <c:idx val="3"/>
          <c:order val="3"/>
          <c:tx>
            <c:strRef>
              <c:f>'TELEPHONE CALLS ANSWERED'!$A$21</c:f>
              <c:strCache>
                <c:ptCount val="1"/>
                <c:pt idx="0">
                  <c:v>5 Year Hydro Ottawa Average</c:v>
                </c:pt>
              </c:strCache>
            </c:strRef>
          </c:tx>
          <c:spPr>
            <a:ln cmpd="sng">
              <a:solidFill>
                <a:srgbClr val="005B9B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'TELEPHONE CALLS ANSWERED'!$B$17:$F$17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'TELEPHONE CALLS ANSWERED'!$B$21:$F$21</c:f>
              <c:numCache>
                <c:formatCode>0.00</c:formatCode>
                <c:ptCount val="5"/>
                <c:pt idx="0">
                  <c:v>81.537999999999997</c:v>
                </c:pt>
                <c:pt idx="1">
                  <c:v>81.537999999999997</c:v>
                </c:pt>
                <c:pt idx="2">
                  <c:v>81.537999999999997</c:v>
                </c:pt>
                <c:pt idx="3">
                  <c:v>81.537999999999997</c:v>
                </c:pt>
                <c:pt idx="4">
                  <c:v>81.537999999999997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68-4020-9EFD-6966A3C860A1}"/>
            </c:ext>
          </c:extLst>
        </c:ser>
        <c:ser>
          <c:idx val="4"/>
          <c:order val="4"/>
          <c:tx>
            <c:strRef>
              <c:f>'TELEPHONE CALLS ANSWERED'!$A$22</c:f>
              <c:strCache>
                <c:ptCount val="1"/>
                <c:pt idx="0">
                  <c:v>5 Year Industry Average</c:v>
                </c:pt>
              </c:strCache>
            </c:strRef>
          </c:tx>
          <c:spPr>
            <a:ln cmpd="sng">
              <a:solidFill>
                <a:srgbClr val="F7941D">
                  <a:alpha val="100000"/>
                </a:srgbClr>
              </a:solidFill>
              <a:prstDash val="sysDot"/>
            </a:ln>
          </c:spPr>
          <c:marker>
            <c:symbol val="none"/>
          </c:marker>
          <c:cat>
            <c:numRef>
              <c:f>'TELEPHONE CALLS ANSWERED'!$B$17:$F$17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'TELEPHONE CALLS ANSWERED'!$B$22:$F$22</c:f>
              <c:numCache>
                <c:formatCode>0.00</c:formatCode>
                <c:ptCount val="5"/>
                <c:pt idx="0">
                  <c:v>86.082312532100687</c:v>
                </c:pt>
                <c:pt idx="1">
                  <c:v>86.082312532100687</c:v>
                </c:pt>
                <c:pt idx="2">
                  <c:v>86.082312532100687</c:v>
                </c:pt>
                <c:pt idx="3">
                  <c:v>86.082312532100687</c:v>
                </c:pt>
                <c:pt idx="4">
                  <c:v>86.082312532100687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68-4020-9EFD-6966A3C860A1}"/>
            </c:ext>
          </c:extLst>
        </c:ser>
        <c:ser>
          <c:idx val="5"/>
          <c:order val="5"/>
          <c:tx>
            <c:strRef>
              <c:f>'TELEPHONE CALLS ANSWERED'!$A$23</c:f>
              <c:strCache>
                <c:ptCount val="1"/>
                <c:pt idx="0">
                  <c:v>5 Year Peer Group Average</c:v>
                </c:pt>
              </c:strCache>
            </c:strRef>
          </c:tx>
          <c:spPr>
            <a:ln cmpd="sng">
              <a:solidFill>
                <a:srgbClr val="19988B">
                  <a:alpha val="10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'TELEPHONE CALLS ANSWERED'!$B$17:$F$17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'TELEPHONE CALLS ANSWERED'!$B$23:$F$23</c:f>
              <c:numCache>
                <c:formatCode>0.00</c:formatCode>
                <c:ptCount val="5"/>
                <c:pt idx="0">
                  <c:v>82.245363636363635</c:v>
                </c:pt>
                <c:pt idx="1">
                  <c:v>82.245363636363635</c:v>
                </c:pt>
                <c:pt idx="2">
                  <c:v>82.245363636363635</c:v>
                </c:pt>
                <c:pt idx="3">
                  <c:v>82.245363636363635</c:v>
                </c:pt>
                <c:pt idx="4">
                  <c:v>82.245363636363635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68-4020-9EFD-6966A3C86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112336"/>
        <c:axId val="1858767409"/>
      </c:lineChart>
      <c:catAx>
        <c:axId val="1513112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858767409"/>
        <c:crosses val="autoZero"/>
        <c:auto val="1"/>
        <c:lblAlgn val="ctr"/>
        <c:lblOffset val="100"/>
        <c:noMultiLvlLbl val="1"/>
      </c:catAx>
      <c:valAx>
        <c:axId val="1858767409"/>
        <c:scaling>
          <c:orientation val="minMax"/>
          <c:min val="7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513112336"/>
        <c:crosses val="autoZero"/>
        <c:crossBetween val="between"/>
        <c:majorUnit val="5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'BILLING ACCURACY'!$A$18</c:f>
              <c:strCache>
                <c:ptCount val="1"/>
                <c:pt idx="0">
                  <c:v>Hydro Ottawa Limited</c:v>
                </c:pt>
              </c:strCache>
            </c:strRef>
          </c:tx>
          <c:spPr>
            <a:solidFill>
              <a:srgbClr val="005B9B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56BA-40C8-B29F-5C11D994D356}"/>
              </c:ext>
            </c:extLst>
          </c:dPt>
          <c:cat>
            <c:numRef>
              <c:f>'BILLING ACCURACY'!$B$17:$F$17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'BILLING ACCURACY'!$B$18:$F$18</c:f>
              <c:numCache>
                <c:formatCode>0.00</c:formatCode>
                <c:ptCount val="5"/>
                <c:pt idx="0">
                  <c:v>99.9</c:v>
                </c:pt>
                <c:pt idx="1">
                  <c:v>99.88</c:v>
                </c:pt>
                <c:pt idx="2">
                  <c:v>99.88</c:v>
                </c:pt>
                <c:pt idx="3">
                  <c:v>99.839999999999989</c:v>
                </c:pt>
                <c:pt idx="4">
                  <c:v>99.88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56BA-40C8-B29F-5C11D994D356}"/>
            </c:ext>
          </c:extLst>
        </c:ser>
        <c:ser>
          <c:idx val="1"/>
          <c:order val="1"/>
          <c:tx>
            <c:strRef>
              <c:f>'BILLING ACCURACY'!$A$19</c:f>
              <c:strCache>
                <c:ptCount val="1"/>
                <c:pt idx="0">
                  <c:v>Industry Average</c:v>
                </c:pt>
              </c:strCache>
            </c:strRef>
          </c:tx>
          <c:spPr>
            <a:solidFill>
              <a:srgbClr val="F7941D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'BILLING ACCURACY'!$B$17:$F$17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'BILLING ACCURACY'!$B$19:$F$19</c:f>
              <c:numCache>
                <c:formatCode>0.00</c:formatCode>
                <c:ptCount val="5"/>
                <c:pt idx="0">
                  <c:v>99.310500000000005</c:v>
                </c:pt>
                <c:pt idx="1">
                  <c:v>99.722999999999956</c:v>
                </c:pt>
                <c:pt idx="2">
                  <c:v>99.506896551724125</c:v>
                </c:pt>
                <c:pt idx="3">
                  <c:v>99.708363636363629</c:v>
                </c:pt>
                <c:pt idx="4">
                  <c:v>99.603818181818127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56BA-40C8-B29F-5C11D994D356}"/>
            </c:ext>
          </c:extLst>
        </c:ser>
        <c:ser>
          <c:idx val="2"/>
          <c:order val="2"/>
          <c:tx>
            <c:strRef>
              <c:f>'BILLING ACCURACY'!$A$20</c:f>
              <c:strCache>
                <c:ptCount val="1"/>
                <c:pt idx="0">
                  <c:v>Peer Group Average</c:v>
                </c:pt>
              </c:strCache>
            </c:strRef>
          </c:tx>
          <c:spPr>
            <a:solidFill>
              <a:srgbClr val="19988B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'BILLING ACCURACY'!$B$17:$F$17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'BILLING ACCURACY'!$B$20:$F$20</c:f>
              <c:numCache>
                <c:formatCode>0.00</c:formatCode>
                <c:ptCount val="5"/>
                <c:pt idx="0">
                  <c:v>98.99909090909091</c:v>
                </c:pt>
                <c:pt idx="1">
                  <c:v>99.622727272727289</c:v>
                </c:pt>
                <c:pt idx="2">
                  <c:v>99.223636363636345</c:v>
                </c:pt>
                <c:pt idx="3">
                  <c:v>99.65583333333332</c:v>
                </c:pt>
                <c:pt idx="4">
                  <c:v>99.825833333333321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56BA-40C8-B29F-5C11D994D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6977423"/>
        <c:axId val="224809231"/>
      </c:barChart>
      <c:lineChart>
        <c:grouping val="standard"/>
        <c:varyColors val="1"/>
        <c:ser>
          <c:idx val="3"/>
          <c:order val="3"/>
          <c:tx>
            <c:strRef>
              <c:f>'BILLING ACCURACY'!$A$21</c:f>
              <c:strCache>
                <c:ptCount val="1"/>
                <c:pt idx="0">
                  <c:v>5 Year Hydro Ottawa Average</c:v>
                </c:pt>
              </c:strCache>
            </c:strRef>
          </c:tx>
          <c:spPr>
            <a:ln cmpd="sng">
              <a:solidFill>
                <a:srgbClr val="005B9B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'BILLING ACCURACY'!$B$17:$F$17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'BILLING ACCURACY'!$B$21:$F$21</c:f>
              <c:numCache>
                <c:formatCode>0.00</c:formatCode>
                <c:ptCount val="5"/>
                <c:pt idx="0">
                  <c:v>99.875999999999991</c:v>
                </c:pt>
                <c:pt idx="1">
                  <c:v>99.875999999999991</c:v>
                </c:pt>
                <c:pt idx="2">
                  <c:v>99.875999999999991</c:v>
                </c:pt>
                <c:pt idx="3">
                  <c:v>99.875999999999991</c:v>
                </c:pt>
                <c:pt idx="4">
                  <c:v>99.875999999999991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BA-40C8-B29F-5C11D994D356}"/>
            </c:ext>
          </c:extLst>
        </c:ser>
        <c:ser>
          <c:idx val="4"/>
          <c:order val="4"/>
          <c:tx>
            <c:strRef>
              <c:f>'BILLING ACCURACY'!$A$22</c:f>
              <c:strCache>
                <c:ptCount val="1"/>
                <c:pt idx="0">
                  <c:v>5 Year Industry Average</c:v>
                </c:pt>
              </c:strCache>
            </c:strRef>
          </c:tx>
          <c:spPr>
            <a:ln cmpd="sng">
              <a:solidFill>
                <a:srgbClr val="F7941D">
                  <a:alpha val="100000"/>
                </a:srgbClr>
              </a:solidFill>
              <a:prstDash val="sysDot"/>
            </a:ln>
          </c:spPr>
          <c:marker>
            <c:symbol val="none"/>
          </c:marker>
          <c:cat>
            <c:numRef>
              <c:f>'BILLING ACCURACY'!$B$17:$F$17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'BILLING ACCURACY'!$B$22:$F$22</c:f>
              <c:numCache>
                <c:formatCode>0.00</c:formatCode>
                <c:ptCount val="5"/>
                <c:pt idx="0">
                  <c:v>99.570515673981163</c:v>
                </c:pt>
                <c:pt idx="1">
                  <c:v>99.570515673981163</c:v>
                </c:pt>
                <c:pt idx="2">
                  <c:v>99.570515673981163</c:v>
                </c:pt>
                <c:pt idx="3">
                  <c:v>99.570515673981163</c:v>
                </c:pt>
                <c:pt idx="4">
                  <c:v>99.570515673981163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BA-40C8-B29F-5C11D994D356}"/>
            </c:ext>
          </c:extLst>
        </c:ser>
        <c:ser>
          <c:idx val="5"/>
          <c:order val="5"/>
          <c:tx>
            <c:strRef>
              <c:f>'BILLING ACCURACY'!$A$23</c:f>
              <c:strCache>
                <c:ptCount val="1"/>
                <c:pt idx="0">
                  <c:v>5 Year Peer Group Average</c:v>
                </c:pt>
              </c:strCache>
            </c:strRef>
          </c:tx>
          <c:spPr>
            <a:ln cmpd="sng">
              <a:solidFill>
                <a:srgbClr val="19988B">
                  <a:alpha val="10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'BILLING ACCURACY'!$B$17:$F$17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'BILLING ACCURACY'!$B$23:$F$23</c:f>
              <c:numCache>
                <c:formatCode>0.00</c:formatCode>
                <c:ptCount val="5"/>
                <c:pt idx="0">
                  <c:v>99.465424242424234</c:v>
                </c:pt>
                <c:pt idx="1">
                  <c:v>99.465424242424234</c:v>
                </c:pt>
                <c:pt idx="2">
                  <c:v>99.465424242424234</c:v>
                </c:pt>
                <c:pt idx="3">
                  <c:v>99.465424242424234</c:v>
                </c:pt>
                <c:pt idx="4">
                  <c:v>99.465424242424234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BA-40C8-B29F-5C11D994D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6977423"/>
        <c:axId val="224809231"/>
      </c:lineChart>
      <c:catAx>
        <c:axId val="20269774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24809231"/>
        <c:crosses val="autoZero"/>
        <c:auto val="1"/>
        <c:lblAlgn val="ctr"/>
        <c:lblOffset val="100"/>
        <c:noMultiLvlLbl val="1"/>
      </c:catAx>
      <c:valAx>
        <c:axId val="224809231"/>
        <c:scaling>
          <c:orientation val="minMax"/>
          <c:min val="98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026977423"/>
        <c:crosses val="autoZero"/>
        <c:crossBetween val="between"/>
        <c:majorUnit val="0.5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'LEVEL OF PUBLIC AWARENESS'!$A$18</c:f>
              <c:strCache>
                <c:ptCount val="1"/>
                <c:pt idx="0">
                  <c:v>Hydro Ottawa Limited</c:v>
                </c:pt>
              </c:strCache>
            </c:strRef>
          </c:tx>
          <c:spPr>
            <a:solidFill>
              <a:srgbClr val="005B9B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9C0B-4F53-9172-4AA3C3CA8EB6}"/>
              </c:ext>
            </c:extLst>
          </c:dPt>
          <c:cat>
            <c:numRef>
              <c:f>'LEVEL OF PUBLIC AWARENESS'!$B$17:$F$17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'LEVEL OF PUBLIC AWARENESS'!$B$18:$F$18</c:f>
              <c:numCache>
                <c:formatCode>0.00</c:formatCode>
                <c:ptCount val="5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9C0B-4F53-9172-4AA3C3CA8EB6}"/>
            </c:ext>
          </c:extLst>
        </c:ser>
        <c:ser>
          <c:idx val="1"/>
          <c:order val="1"/>
          <c:tx>
            <c:strRef>
              <c:f>'LEVEL OF PUBLIC AWARENESS'!$A$19</c:f>
              <c:strCache>
                <c:ptCount val="1"/>
                <c:pt idx="0">
                  <c:v>Industry Average</c:v>
                </c:pt>
              </c:strCache>
            </c:strRef>
          </c:tx>
          <c:spPr>
            <a:solidFill>
              <a:srgbClr val="F7941D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'LEVEL OF PUBLIC AWARENESS'!$B$17:$F$17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'LEVEL OF PUBLIC AWARENESS'!$B$19:$F$19</c:f>
              <c:numCache>
                <c:formatCode>0.00</c:formatCode>
                <c:ptCount val="5"/>
                <c:pt idx="0">
                  <c:v>82.033333333333346</c:v>
                </c:pt>
                <c:pt idx="1">
                  <c:v>81.911666666666676</c:v>
                </c:pt>
                <c:pt idx="2">
                  <c:v>82.711034482758635</c:v>
                </c:pt>
                <c:pt idx="3">
                  <c:v>82.558909090909083</c:v>
                </c:pt>
                <c:pt idx="4">
                  <c:v>83.09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9C0B-4F53-9172-4AA3C3CA8EB6}"/>
            </c:ext>
          </c:extLst>
        </c:ser>
        <c:ser>
          <c:idx val="2"/>
          <c:order val="2"/>
          <c:tx>
            <c:strRef>
              <c:f>'LEVEL OF PUBLIC AWARENESS'!$A$20</c:f>
              <c:strCache>
                <c:ptCount val="1"/>
                <c:pt idx="0">
                  <c:v>Peer Group Average</c:v>
                </c:pt>
              </c:strCache>
            </c:strRef>
          </c:tx>
          <c:spPr>
            <a:solidFill>
              <a:srgbClr val="19988B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'LEVEL OF PUBLIC AWARENESS'!$B$17:$F$17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'LEVEL OF PUBLIC AWARENESS'!$B$20:$F$20</c:f>
              <c:numCache>
                <c:formatCode>0.00</c:formatCode>
                <c:ptCount val="5"/>
                <c:pt idx="0">
                  <c:v>80.909090909090907</c:v>
                </c:pt>
                <c:pt idx="1">
                  <c:v>81.175454545454542</c:v>
                </c:pt>
                <c:pt idx="2">
                  <c:v>82.581818181818178</c:v>
                </c:pt>
                <c:pt idx="3">
                  <c:v>82.61666666666666</c:v>
                </c:pt>
                <c:pt idx="4">
                  <c:v>82.908333333333346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9C0B-4F53-9172-4AA3C3CA8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06870"/>
        <c:axId val="1786100807"/>
      </c:barChart>
      <c:lineChart>
        <c:grouping val="standard"/>
        <c:varyColors val="1"/>
        <c:ser>
          <c:idx val="3"/>
          <c:order val="3"/>
          <c:tx>
            <c:strRef>
              <c:f>'LEVEL OF PUBLIC AWARENESS'!$A$21</c:f>
              <c:strCache>
                <c:ptCount val="1"/>
                <c:pt idx="0">
                  <c:v>5 Year Hydro Ottawa Average</c:v>
                </c:pt>
              </c:strCache>
            </c:strRef>
          </c:tx>
          <c:spPr>
            <a:ln cmpd="sng">
              <a:solidFill>
                <a:srgbClr val="005B9B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'LEVEL OF PUBLIC AWARENESS'!$B$17:$F$17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'LEVEL OF PUBLIC AWARENESS'!$B$21:$F$21</c:f>
              <c:numCache>
                <c:formatCode>0.00</c:formatCode>
                <c:ptCount val="5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0B-4F53-9172-4AA3C3CA8EB6}"/>
            </c:ext>
          </c:extLst>
        </c:ser>
        <c:ser>
          <c:idx val="4"/>
          <c:order val="4"/>
          <c:tx>
            <c:strRef>
              <c:f>'LEVEL OF PUBLIC AWARENESS'!$A$22</c:f>
              <c:strCache>
                <c:ptCount val="1"/>
                <c:pt idx="0">
                  <c:v>5 Year Industry Average</c:v>
                </c:pt>
              </c:strCache>
            </c:strRef>
          </c:tx>
          <c:spPr>
            <a:ln cmpd="sng">
              <a:solidFill>
                <a:srgbClr val="F7941D">
                  <a:alpha val="100000"/>
                </a:srgbClr>
              </a:solidFill>
              <a:prstDash val="sysDot"/>
            </a:ln>
          </c:spPr>
          <c:marker>
            <c:symbol val="none"/>
          </c:marker>
          <c:cat>
            <c:numRef>
              <c:f>'LEVEL OF PUBLIC AWARENESS'!$B$17:$F$17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'LEVEL OF PUBLIC AWARENESS'!$B$22:$F$22</c:f>
              <c:numCache>
                <c:formatCode>0.00</c:formatCode>
                <c:ptCount val="5"/>
                <c:pt idx="0">
                  <c:v>82.460988714733546</c:v>
                </c:pt>
                <c:pt idx="1">
                  <c:v>82.460988714733546</c:v>
                </c:pt>
                <c:pt idx="2">
                  <c:v>82.460988714733546</c:v>
                </c:pt>
                <c:pt idx="3">
                  <c:v>82.460988714733546</c:v>
                </c:pt>
                <c:pt idx="4">
                  <c:v>82.460988714733546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0B-4F53-9172-4AA3C3CA8EB6}"/>
            </c:ext>
          </c:extLst>
        </c:ser>
        <c:ser>
          <c:idx val="5"/>
          <c:order val="5"/>
          <c:tx>
            <c:strRef>
              <c:f>'LEVEL OF PUBLIC AWARENESS'!$A$23</c:f>
              <c:strCache>
                <c:ptCount val="1"/>
                <c:pt idx="0">
                  <c:v>5 Year Peer Group Average</c:v>
                </c:pt>
              </c:strCache>
            </c:strRef>
          </c:tx>
          <c:spPr>
            <a:ln cmpd="sng">
              <a:solidFill>
                <a:srgbClr val="19988B">
                  <a:alpha val="10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'LEVEL OF PUBLIC AWARENESS'!$B$17:$F$17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'LEVEL OF PUBLIC AWARENESS'!$B$23:$F$23</c:f>
              <c:numCache>
                <c:formatCode>0.00</c:formatCode>
                <c:ptCount val="5"/>
                <c:pt idx="0">
                  <c:v>82.038272727272727</c:v>
                </c:pt>
                <c:pt idx="1">
                  <c:v>82.038272727272727</c:v>
                </c:pt>
                <c:pt idx="2">
                  <c:v>82.038272727272727</c:v>
                </c:pt>
                <c:pt idx="3">
                  <c:v>82.038272727272727</c:v>
                </c:pt>
                <c:pt idx="4">
                  <c:v>82.038272727272727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0B-4F53-9172-4AA3C3CA8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806870"/>
        <c:axId val="1786100807"/>
      </c:lineChart>
      <c:catAx>
        <c:axId val="728068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786100807"/>
        <c:crosses val="autoZero"/>
        <c:auto val="1"/>
        <c:lblAlgn val="ctr"/>
        <c:lblOffset val="100"/>
        <c:noMultiLvlLbl val="1"/>
      </c:catAx>
      <c:valAx>
        <c:axId val="1786100807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72806870"/>
        <c:crosses val="autoZero"/>
        <c:crossBetween val="between"/>
        <c:majorUnit val="25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SAIDI!$A$18</c:f>
              <c:strCache>
                <c:ptCount val="1"/>
                <c:pt idx="0">
                  <c:v>Hydro Ottawa Limited</c:v>
                </c:pt>
              </c:strCache>
            </c:strRef>
          </c:tx>
          <c:spPr>
            <a:solidFill>
              <a:srgbClr val="005B9B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53F7-4C83-A787-F9D23B7C3CB9}"/>
              </c:ext>
            </c:extLst>
          </c:dPt>
          <c:cat>
            <c:numRef>
              <c:f>SAIDI!$B$17:$F$17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SAIDI!$B$18:$F$18</c:f>
              <c:numCache>
                <c:formatCode>#,##0.00</c:formatCode>
                <c:ptCount val="5"/>
                <c:pt idx="0">
                  <c:v>0.77</c:v>
                </c:pt>
                <c:pt idx="1">
                  <c:v>0.83</c:v>
                </c:pt>
                <c:pt idx="2">
                  <c:v>0.83</c:v>
                </c:pt>
                <c:pt idx="3">
                  <c:v>1.02</c:v>
                </c:pt>
                <c:pt idx="4">
                  <c:v>1.03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53F7-4C83-A787-F9D23B7C3CB9}"/>
            </c:ext>
          </c:extLst>
        </c:ser>
        <c:ser>
          <c:idx val="1"/>
          <c:order val="1"/>
          <c:tx>
            <c:strRef>
              <c:f>SAIDI!$A$19</c:f>
              <c:strCache>
                <c:ptCount val="1"/>
                <c:pt idx="0">
                  <c:v>Industry Average</c:v>
                </c:pt>
              </c:strCache>
            </c:strRef>
          </c:tx>
          <c:spPr>
            <a:solidFill>
              <a:srgbClr val="F7941D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SAIDI!$B$17:$F$17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SAIDI!$B$19:$F$19</c:f>
              <c:numCache>
                <c:formatCode>#,##0.00</c:formatCode>
                <c:ptCount val="5"/>
                <c:pt idx="0">
                  <c:v>1.6834999999999998</c:v>
                </c:pt>
                <c:pt idx="1">
                  <c:v>1.9028333333333338</c:v>
                </c:pt>
                <c:pt idx="2">
                  <c:v>1.628275862068965</c:v>
                </c:pt>
                <c:pt idx="3">
                  <c:v>1.900363636363636</c:v>
                </c:pt>
                <c:pt idx="4">
                  <c:v>1.830727272727273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53F7-4C83-A787-F9D23B7C3CB9}"/>
            </c:ext>
          </c:extLst>
        </c:ser>
        <c:ser>
          <c:idx val="2"/>
          <c:order val="2"/>
          <c:tx>
            <c:strRef>
              <c:f>SAIDI!$A$20</c:f>
              <c:strCache>
                <c:ptCount val="1"/>
                <c:pt idx="0">
                  <c:v>Peer Group Average</c:v>
                </c:pt>
              </c:strCache>
            </c:strRef>
          </c:tx>
          <c:spPr>
            <a:solidFill>
              <a:srgbClr val="19988B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SAIDI!$B$17:$F$17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SAIDI!$B$20:$F$20</c:f>
              <c:numCache>
                <c:formatCode>#,##0.00</c:formatCode>
                <c:ptCount val="5"/>
                <c:pt idx="0">
                  <c:v>1.387142857142857</c:v>
                </c:pt>
                <c:pt idx="1">
                  <c:v>1.4428571428571431</c:v>
                </c:pt>
                <c:pt idx="2">
                  <c:v>1.3857142857142857</c:v>
                </c:pt>
                <c:pt idx="3">
                  <c:v>1.2542857142857144</c:v>
                </c:pt>
                <c:pt idx="4">
                  <c:v>1.2714285714285716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53F7-4C83-A787-F9D23B7C3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885706"/>
        <c:axId val="1479764533"/>
      </c:barChart>
      <c:lineChart>
        <c:grouping val="standard"/>
        <c:varyColors val="1"/>
        <c:ser>
          <c:idx val="3"/>
          <c:order val="3"/>
          <c:tx>
            <c:strRef>
              <c:f>SAIDI!$A$21</c:f>
              <c:strCache>
                <c:ptCount val="1"/>
                <c:pt idx="0">
                  <c:v>5 Year Hydro Ottawa Average</c:v>
                </c:pt>
              </c:strCache>
            </c:strRef>
          </c:tx>
          <c:spPr>
            <a:ln cmpd="sng">
              <a:solidFill>
                <a:srgbClr val="005B9B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SAIDI!$B$17:$F$17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SAIDI!$B$21:$F$21</c:f>
              <c:numCache>
                <c:formatCode>#,##0.00</c:formatCode>
                <c:ptCount val="5"/>
                <c:pt idx="0">
                  <c:v>0.89600000000000013</c:v>
                </c:pt>
                <c:pt idx="1">
                  <c:v>0.89600000000000013</c:v>
                </c:pt>
                <c:pt idx="2">
                  <c:v>0.89600000000000013</c:v>
                </c:pt>
                <c:pt idx="3">
                  <c:v>0.89600000000000013</c:v>
                </c:pt>
                <c:pt idx="4">
                  <c:v>0.89600000000000013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F7-4C83-A787-F9D23B7C3CB9}"/>
            </c:ext>
          </c:extLst>
        </c:ser>
        <c:ser>
          <c:idx val="4"/>
          <c:order val="4"/>
          <c:tx>
            <c:strRef>
              <c:f>SAIDI!$A$22</c:f>
              <c:strCache>
                <c:ptCount val="1"/>
                <c:pt idx="0">
                  <c:v>5 Year Industry Average</c:v>
                </c:pt>
              </c:strCache>
            </c:strRef>
          </c:tx>
          <c:spPr>
            <a:ln cmpd="sng">
              <a:solidFill>
                <a:srgbClr val="F7941D">
                  <a:alpha val="100000"/>
                </a:srgbClr>
              </a:solidFill>
              <a:prstDash val="sysDot"/>
            </a:ln>
          </c:spPr>
          <c:marker>
            <c:symbol val="none"/>
          </c:marker>
          <c:cat>
            <c:numRef>
              <c:f>SAIDI!$B$17:$F$17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SAIDI!$B$22:$F$22</c:f>
              <c:numCache>
                <c:formatCode>#,##0.00</c:formatCode>
                <c:ptCount val="5"/>
                <c:pt idx="0">
                  <c:v>1.7891400208986414</c:v>
                </c:pt>
                <c:pt idx="1">
                  <c:v>1.7891400208986414</c:v>
                </c:pt>
                <c:pt idx="2">
                  <c:v>1.7891400208986414</c:v>
                </c:pt>
                <c:pt idx="3">
                  <c:v>1.7891400208986414</c:v>
                </c:pt>
                <c:pt idx="4">
                  <c:v>1.7891400208986414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F7-4C83-A787-F9D23B7C3CB9}"/>
            </c:ext>
          </c:extLst>
        </c:ser>
        <c:ser>
          <c:idx val="5"/>
          <c:order val="5"/>
          <c:tx>
            <c:strRef>
              <c:f>SAIDI!$A$23</c:f>
              <c:strCache>
                <c:ptCount val="1"/>
                <c:pt idx="0">
                  <c:v>5 Year Peer Group Average</c:v>
                </c:pt>
              </c:strCache>
            </c:strRef>
          </c:tx>
          <c:spPr>
            <a:ln cmpd="sng">
              <a:solidFill>
                <a:srgbClr val="19988B">
                  <a:alpha val="10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SAIDI!$B$17:$F$17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SAIDI!$B$23:$F$23</c:f>
              <c:numCache>
                <c:formatCode>#,##0.00</c:formatCode>
                <c:ptCount val="5"/>
                <c:pt idx="0">
                  <c:v>1.3482857142857143</c:v>
                </c:pt>
                <c:pt idx="1">
                  <c:v>1.3482857142857143</c:v>
                </c:pt>
                <c:pt idx="2">
                  <c:v>1.3482857142857143</c:v>
                </c:pt>
                <c:pt idx="3">
                  <c:v>1.3482857142857143</c:v>
                </c:pt>
                <c:pt idx="4">
                  <c:v>1.3482857142857143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F7-4C83-A787-F9D23B7C3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5885706"/>
        <c:axId val="1479764533"/>
      </c:lineChart>
      <c:catAx>
        <c:axId val="10958857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479764533"/>
        <c:crosses val="autoZero"/>
        <c:auto val="1"/>
        <c:lblAlgn val="ctr"/>
        <c:lblOffset val="100"/>
        <c:noMultiLvlLbl val="1"/>
      </c:catAx>
      <c:valAx>
        <c:axId val="14797645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95885706"/>
        <c:crosses val="autoZero"/>
        <c:crossBetween val="between"/>
        <c:majorUnit val="0.5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SAIFI!$A$13</c:f>
              <c:strCache>
                <c:ptCount val="1"/>
                <c:pt idx="0">
                  <c:v>Hydro Ottawa Limited</c:v>
                </c:pt>
              </c:strCache>
            </c:strRef>
          </c:tx>
          <c:spPr>
            <a:solidFill>
              <a:srgbClr val="005B9B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19D-4219-B307-E368B6869C57}"/>
              </c:ext>
            </c:extLst>
          </c:dPt>
          <c:cat>
            <c:numRef>
              <c:f>SAIFI!$B$12:$F$12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SAIFI!$B$13:$F$13</c:f>
              <c:numCache>
                <c:formatCode>#,##0.00</c:formatCode>
                <c:ptCount val="5"/>
                <c:pt idx="0">
                  <c:v>0.75</c:v>
                </c:pt>
                <c:pt idx="1">
                  <c:v>0.72</c:v>
                </c:pt>
                <c:pt idx="2">
                  <c:v>0.62</c:v>
                </c:pt>
                <c:pt idx="3">
                  <c:v>0.69</c:v>
                </c:pt>
                <c:pt idx="4">
                  <c:v>0.63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F19D-4219-B307-E368B6869C57}"/>
            </c:ext>
          </c:extLst>
        </c:ser>
        <c:ser>
          <c:idx val="1"/>
          <c:order val="1"/>
          <c:tx>
            <c:strRef>
              <c:f>SAIFI!$A$14</c:f>
              <c:strCache>
                <c:ptCount val="1"/>
                <c:pt idx="0">
                  <c:v>Industry Average</c:v>
                </c:pt>
              </c:strCache>
            </c:strRef>
          </c:tx>
          <c:spPr>
            <a:solidFill>
              <a:srgbClr val="F7941D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SAIFI!$B$12:$F$12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SAIFI!$B$14:$F$14</c:f>
              <c:numCache>
                <c:formatCode>#,##0.00</c:formatCode>
                <c:ptCount val="5"/>
                <c:pt idx="0">
                  <c:v>1.184666666666667</c:v>
                </c:pt>
                <c:pt idx="1">
                  <c:v>1.1943333333333332</c:v>
                </c:pt>
                <c:pt idx="2">
                  <c:v>1.0717241379310347</c:v>
                </c:pt>
                <c:pt idx="3">
                  <c:v>1.1332727272727272</c:v>
                </c:pt>
                <c:pt idx="4">
                  <c:v>1.0552727272727274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F19D-4219-B307-E368B6869C57}"/>
            </c:ext>
          </c:extLst>
        </c:ser>
        <c:ser>
          <c:idx val="2"/>
          <c:order val="2"/>
          <c:tx>
            <c:strRef>
              <c:f>SAIFI!$A$15</c:f>
              <c:strCache>
                <c:ptCount val="1"/>
                <c:pt idx="0">
                  <c:v>Peer Group Average</c:v>
                </c:pt>
              </c:strCache>
            </c:strRef>
          </c:tx>
          <c:spPr>
            <a:solidFill>
              <a:srgbClr val="19988B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SAIFI!$B$12:$F$12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SAIFI!$B$15:$F$15</c:f>
              <c:numCache>
                <c:formatCode>#,##0.00</c:formatCode>
                <c:ptCount val="5"/>
                <c:pt idx="0">
                  <c:v>1.44</c:v>
                </c:pt>
                <c:pt idx="1">
                  <c:v>1.3928571428571428</c:v>
                </c:pt>
                <c:pt idx="2">
                  <c:v>1.2057142857142857</c:v>
                </c:pt>
                <c:pt idx="3">
                  <c:v>1.2514285714285713</c:v>
                </c:pt>
                <c:pt idx="4">
                  <c:v>1.1542857142857144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F19D-4219-B307-E368B6869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1766942"/>
        <c:axId val="367288634"/>
      </c:barChart>
      <c:lineChart>
        <c:grouping val="standard"/>
        <c:varyColors val="1"/>
        <c:ser>
          <c:idx val="3"/>
          <c:order val="3"/>
          <c:tx>
            <c:strRef>
              <c:f>SAIFI!$A$16</c:f>
              <c:strCache>
                <c:ptCount val="1"/>
                <c:pt idx="0">
                  <c:v>5 Year Hydro Ottawa Average</c:v>
                </c:pt>
              </c:strCache>
            </c:strRef>
          </c:tx>
          <c:spPr>
            <a:ln cmpd="sng">
              <a:solidFill>
                <a:srgbClr val="005B9B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SAIFI!$B$12:$F$12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SAIFI!$B$16:$F$16</c:f>
              <c:numCache>
                <c:formatCode>#,##0.00</c:formatCode>
                <c:ptCount val="5"/>
                <c:pt idx="0">
                  <c:v>0.68199999999999994</c:v>
                </c:pt>
                <c:pt idx="1">
                  <c:v>0.68199999999999994</c:v>
                </c:pt>
                <c:pt idx="2">
                  <c:v>0.68199999999999994</c:v>
                </c:pt>
                <c:pt idx="3">
                  <c:v>0.68199999999999994</c:v>
                </c:pt>
                <c:pt idx="4">
                  <c:v>0.68199999999999994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9D-4219-B307-E368B6869C57}"/>
            </c:ext>
          </c:extLst>
        </c:ser>
        <c:ser>
          <c:idx val="4"/>
          <c:order val="4"/>
          <c:tx>
            <c:strRef>
              <c:f>SAIFI!$A$17</c:f>
              <c:strCache>
                <c:ptCount val="1"/>
                <c:pt idx="0">
                  <c:v>5 Year Industry Average</c:v>
                </c:pt>
              </c:strCache>
            </c:strRef>
          </c:tx>
          <c:spPr>
            <a:ln cmpd="sng">
              <a:solidFill>
                <a:srgbClr val="F7941D">
                  <a:alpha val="100000"/>
                </a:srgbClr>
              </a:solidFill>
              <a:prstDash val="sysDot"/>
            </a:ln>
          </c:spPr>
          <c:marker>
            <c:symbol val="none"/>
          </c:marker>
          <c:cat>
            <c:numRef>
              <c:f>SAIFI!$B$12:$F$12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SAIFI!$B$17:$F$17</c:f>
              <c:numCache>
                <c:formatCode>#,##0.00</c:formatCode>
                <c:ptCount val="5"/>
                <c:pt idx="0">
                  <c:v>1.127853918495298</c:v>
                </c:pt>
                <c:pt idx="1">
                  <c:v>1.127853918495298</c:v>
                </c:pt>
                <c:pt idx="2">
                  <c:v>1.127853918495298</c:v>
                </c:pt>
                <c:pt idx="3">
                  <c:v>1.127853918495298</c:v>
                </c:pt>
                <c:pt idx="4">
                  <c:v>1.127853918495298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9D-4219-B307-E368B6869C57}"/>
            </c:ext>
          </c:extLst>
        </c:ser>
        <c:ser>
          <c:idx val="5"/>
          <c:order val="5"/>
          <c:tx>
            <c:strRef>
              <c:f>SAIFI!$A$18</c:f>
              <c:strCache>
                <c:ptCount val="1"/>
                <c:pt idx="0">
                  <c:v>5 Year Peer Group Average</c:v>
                </c:pt>
              </c:strCache>
            </c:strRef>
          </c:tx>
          <c:spPr>
            <a:ln cmpd="sng">
              <a:solidFill>
                <a:srgbClr val="19988B">
                  <a:alpha val="10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SAIFI!$B$12:$F$12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SAIFI!$B$18:$F$18</c:f>
              <c:numCache>
                <c:formatCode>#,##0.00</c:formatCode>
                <c:ptCount val="5"/>
                <c:pt idx="0">
                  <c:v>1.2888571428571427</c:v>
                </c:pt>
                <c:pt idx="1">
                  <c:v>1.2888571428571427</c:v>
                </c:pt>
                <c:pt idx="2">
                  <c:v>1.2888571428571427</c:v>
                </c:pt>
                <c:pt idx="3">
                  <c:v>1.2888571428571427</c:v>
                </c:pt>
                <c:pt idx="4">
                  <c:v>1.2888571428571427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9D-4219-B307-E368B6869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1766942"/>
        <c:axId val="367288634"/>
      </c:lineChart>
      <c:catAx>
        <c:axId val="19417669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67288634"/>
        <c:crosses val="autoZero"/>
        <c:auto val="1"/>
        <c:lblAlgn val="ctr"/>
        <c:lblOffset val="100"/>
        <c:noMultiLvlLbl val="1"/>
      </c:catAx>
      <c:valAx>
        <c:axId val="367288634"/>
        <c:scaling>
          <c:orientation val="minMax"/>
          <c:max val="1.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941766942"/>
        <c:crosses val="autoZero"/>
        <c:crossBetween val="between"/>
        <c:majorUnit val="0.5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'TOTAL COST PER CUSTOMER'!$A$18</c:f>
              <c:strCache>
                <c:ptCount val="1"/>
                <c:pt idx="0">
                  <c:v>Hydro Ottawa Limited</c:v>
                </c:pt>
              </c:strCache>
            </c:strRef>
          </c:tx>
          <c:spPr>
            <a:solidFill>
              <a:srgbClr val="005B9B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248D-4E72-8961-F61AFE5C5252}"/>
              </c:ext>
            </c:extLst>
          </c:dPt>
          <c:cat>
            <c:numRef>
              <c:f>'TOTAL COST PER CUSTOMER'!$B$17:$F$17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'TOTAL COST PER CUSTOMER'!$B$18:$F$18</c:f>
              <c:numCache>
                <c:formatCode>#,##0.00</c:formatCode>
                <c:ptCount val="5"/>
                <c:pt idx="0">
                  <c:v>733</c:v>
                </c:pt>
                <c:pt idx="1">
                  <c:v>714</c:v>
                </c:pt>
                <c:pt idx="2">
                  <c:v>719</c:v>
                </c:pt>
                <c:pt idx="3">
                  <c:v>811</c:v>
                </c:pt>
                <c:pt idx="4">
                  <c:v>935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48D-4E72-8961-F61AFE5C5252}"/>
            </c:ext>
          </c:extLst>
        </c:ser>
        <c:ser>
          <c:idx val="1"/>
          <c:order val="1"/>
          <c:tx>
            <c:strRef>
              <c:f>'TOTAL COST PER CUSTOMER'!$A$19</c:f>
              <c:strCache>
                <c:ptCount val="1"/>
                <c:pt idx="0">
                  <c:v>Industry Average</c:v>
                </c:pt>
              </c:strCache>
            </c:strRef>
          </c:tx>
          <c:spPr>
            <a:solidFill>
              <a:srgbClr val="F7941D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'TOTAL COST PER CUSTOMER'!$B$17:$F$17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'TOTAL COST PER CUSTOMER'!$B$19:$F$19</c:f>
              <c:numCache>
                <c:formatCode>#,##0.00</c:formatCode>
                <c:ptCount val="5"/>
                <c:pt idx="0">
                  <c:v>706.86206896551721</c:v>
                </c:pt>
                <c:pt idx="1">
                  <c:v>691.30508474576266</c:v>
                </c:pt>
                <c:pt idx="2">
                  <c:v>700.43859649122805</c:v>
                </c:pt>
                <c:pt idx="3">
                  <c:v>760.53703703703707</c:v>
                </c:pt>
                <c:pt idx="4">
                  <c:v>857.5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248D-4E72-8961-F61AFE5C5252}"/>
            </c:ext>
          </c:extLst>
        </c:ser>
        <c:ser>
          <c:idx val="2"/>
          <c:order val="2"/>
          <c:tx>
            <c:strRef>
              <c:f>'TOTAL COST PER CUSTOMER'!$A$20</c:f>
              <c:strCache>
                <c:ptCount val="1"/>
                <c:pt idx="0">
                  <c:v>Peer Group Average</c:v>
                </c:pt>
              </c:strCache>
            </c:strRef>
          </c:tx>
          <c:spPr>
            <a:solidFill>
              <a:srgbClr val="19988B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'TOTAL COST PER CUSTOMER'!$B$17:$F$17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'TOTAL COST PER CUSTOMER'!$B$20:$F$20</c:f>
              <c:numCache>
                <c:formatCode>#,##0.00</c:formatCode>
                <c:ptCount val="5"/>
                <c:pt idx="0">
                  <c:v>671.5454545454545</c:v>
                </c:pt>
                <c:pt idx="1">
                  <c:v>658.4545454545455</c:v>
                </c:pt>
                <c:pt idx="2">
                  <c:v>666.81818181818187</c:v>
                </c:pt>
                <c:pt idx="3">
                  <c:v>718.75</c:v>
                </c:pt>
                <c:pt idx="4">
                  <c:v>814.75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248D-4E72-8961-F61AFE5C5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1978191"/>
        <c:axId val="903894099"/>
      </c:barChart>
      <c:lineChart>
        <c:grouping val="standard"/>
        <c:varyColors val="1"/>
        <c:ser>
          <c:idx val="3"/>
          <c:order val="3"/>
          <c:tx>
            <c:strRef>
              <c:f>'TOTAL COST PER CUSTOMER'!$A$21</c:f>
              <c:strCache>
                <c:ptCount val="1"/>
                <c:pt idx="0">
                  <c:v>5 Year Hydro Ottawa Average</c:v>
                </c:pt>
              </c:strCache>
            </c:strRef>
          </c:tx>
          <c:spPr>
            <a:ln cmpd="sng">
              <a:solidFill>
                <a:srgbClr val="005B9B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'TOTAL COST PER CUSTOMER'!$B$17:$F$17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'TOTAL COST PER CUSTOMER'!$B$21:$F$21</c:f>
              <c:numCache>
                <c:formatCode>#,##0.00</c:formatCode>
                <c:ptCount val="5"/>
                <c:pt idx="0">
                  <c:v>782.4</c:v>
                </c:pt>
                <c:pt idx="1">
                  <c:v>782.4</c:v>
                </c:pt>
                <c:pt idx="2">
                  <c:v>782.4</c:v>
                </c:pt>
                <c:pt idx="3">
                  <c:v>782.4</c:v>
                </c:pt>
                <c:pt idx="4">
                  <c:v>782.4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8D-4E72-8961-F61AFE5C5252}"/>
            </c:ext>
          </c:extLst>
        </c:ser>
        <c:ser>
          <c:idx val="4"/>
          <c:order val="4"/>
          <c:tx>
            <c:strRef>
              <c:f>'TOTAL COST PER CUSTOMER'!$A$22</c:f>
              <c:strCache>
                <c:ptCount val="1"/>
                <c:pt idx="0">
                  <c:v>5 Year Industry Average</c:v>
                </c:pt>
              </c:strCache>
            </c:strRef>
          </c:tx>
          <c:spPr>
            <a:ln cmpd="sng">
              <a:solidFill>
                <a:srgbClr val="F7941D">
                  <a:alpha val="100000"/>
                </a:srgbClr>
              </a:solidFill>
              <a:prstDash val="sysDot"/>
            </a:ln>
          </c:spPr>
          <c:marker>
            <c:symbol val="none"/>
          </c:marker>
          <c:cat>
            <c:numRef>
              <c:f>'TOTAL COST PER CUSTOMER'!$B$17:$F$17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'TOTAL COST PER CUSTOMER'!$B$22:$F$22</c:f>
              <c:numCache>
                <c:formatCode>#,##0.00</c:formatCode>
                <c:ptCount val="5"/>
                <c:pt idx="0">
                  <c:v>743.32855744790891</c:v>
                </c:pt>
                <c:pt idx="1">
                  <c:v>743.32855744790891</c:v>
                </c:pt>
                <c:pt idx="2">
                  <c:v>743.32855744790891</c:v>
                </c:pt>
                <c:pt idx="3">
                  <c:v>743.32855744790891</c:v>
                </c:pt>
                <c:pt idx="4">
                  <c:v>743.32855744790891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8D-4E72-8961-F61AFE5C5252}"/>
            </c:ext>
          </c:extLst>
        </c:ser>
        <c:ser>
          <c:idx val="5"/>
          <c:order val="5"/>
          <c:tx>
            <c:strRef>
              <c:f>'TOTAL COST PER CUSTOMER'!$A$23</c:f>
              <c:strCache>
                <c:ptCount val="1"/>
                <c:pt idx="0">
                  <c:v>5 Year Peer Group Average</c:v>
                </c:pt>
              </c:strCache>
            </c:strRef>
          </c:tx>
          <c:spPr>
            <a:ln cmpd="sng">
              <a:solidFill>
                <a:srgbClr val="19988B">
                  <a:alpha val="10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'TOTAL COST PER CUSTOMER'!$B$17:$F$17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'TOTAL COST PER CUSTOMER'!$B$23:$F$23</c:f>
              <c:numCache>
                <c:formatCode>#,##0.00</c:formatCode>
                <c:ptCount val="5"/>
                <c:pt idx="0">
                  <c:v>706.2</c:v>
                </c:pt>
                <c:pt idx="1">
                  <c:v>706.2</c:v>
                </c:pt>
                <c:pt idx="2">
                  <c:v>706.2</c:v>
                </c:pt>
                <c:pt idx="3">
                  <c:v>706.2</c:v>
                </c:pt>
                <c:pt idx="4">
                  <c:v>706.2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8D-4E72-8961-F61AFE5C5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978191"/>
        <c:axId val="903894099"/>
      </c:lineChart>
      <c:catAx>
        <c:axId val="3319781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903894099"/>
        <c:crosses val="autoZero"/>
        <c:auto val="1"/>
        <c:lblAlgn val="ctr"/>
        <c:lblOffset val="100"/>
        <c:noMultiLvlLbl val="1"/>
      </c:catAx>
      <c:valAx>
        <c:axId val="903894099"/>
        <c:scaling>
          <c:orientation val="minMax"/>
          <c:max val="1000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31978191"/>
        <c:crosses val="autoZero"/>
        <c:crossBetween val="between"/>
        <c:majorUnit val="250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'TOTAL COST PER KM OF LINE'!$A$13</c:f>
              <c:strCache>
                <c:ptCount val="1"/>
                <c:pt idx="0">
                  <c:v>Hydro Ottawa Limited</c:v>
                </c:pt>
              </c:strCache>
            </c:strRef>
          </c:tx>
          <c:spPr>
            <a:solidFill>
              <a:srgbClr val="005B9B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A99D-469B-A927-F9081B7CF926}"/>
              </c:ext>
            </c:extLst>
          </c:dPt>
          <c:cat>
            <c:numRef>
              <c:f>'TOTAL COST PER KM OF LINE'!$B$12:$F$12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'TOTAL COST PER KM OF LINE'!$B$13:$F$13</c:f>
              <c:numCache>
                <c:formatCode>#,##0.00</c:formatCode>
                <c:ptCount val="5"/>
                <c:pt idx="0">
                  <c:v>42694</c:v>
                </c:pt>
                <c:pt idx="1">
                  <c:v>41819</c:v>
                </c:pt>
                <c:pt idx="2">
                  <c:v>42365</c:v>
                </c:pt>
                <c:pt idx="3">
                  <c:v>46747</c:v>
                </c:pt>
                <c:pt idx="4">
                  <c:v>54210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A99D-469B-A927-F9081B7CF926}"/>
            </c:ext>
          </c:extLst>
        </c:ser>
        <c:ser>
          <c:idx val="1"/>
          <c:order val="1"/>
          <c:tx>
            <c:strRef>
              <c:f>'TOTAL COST PER KM OF LINE'!$A$14</c:f>
              <c:strCache>
                <c:ptCount val="1"/>
                <c:pt idx="0">
                  <c:v>Hydro Ottawa Limited Adjusted </c:v>
                </c:pt>
              </c:strCache>
            </c:strRef>
          </c:tx>
          <c:spPr>
            <a:solidFill>
              <a:srgbClr val="3F2A56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'TOTAL COST PER KM OF LINE'!$B$12:$F$12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'TOTAL COST PER KM OF LINE'!$B$14:$F$14</c:f>
              <c:numCache>
                <c:formatCode>#,##0.00</c:formatCode>
                <c:ptCount val="5"/>
                <c:pt idx="0">
                  <c:v>21801.510451555041</c:v>
                </c:pt>
                <c:pt idx="1">
                  <c:v>21207.938121840743</c:v>
                </c:pt>
                <c:pt idx="2">
                  <c:v>21379.125381105576</c:v>
                </c:pt>
                <c:pt idx="3">
                  <c:v>23310.776260462135</c:v>
                </c:pt>
                <c:pt idx="4">
                  <c:v>26726.441657306263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A99D-469B-A927-F9081B7CF926}"/>
            </c:ext>
          </c:extLst>
        </c:ser>
        <c:ser>
          <c:idx val="2"/>
          <c:order val="2"/>
          <c:tx>
            <c:strRef>
              <c:f>'TOTAL COST PER KM OF LINE'!$A$15</c:f>
              <c:strCache>
                <c:ptCount val="1"/>
                <c:pt idx="0">
                  <c:v>Industry Average</c:v>
                </c:pt>
              </c:strCache>
            </c:strRef>
          </c:tx>
          <c:spPr>
            <a:solidFill>
              <a:srgbClr val="F7941D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'TOTAL COST PER KM OF LINE'!$B$12:$F$12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'TOTAL COST PER KM OF LINE'!$B$15:$F$15</c:f>
              <c:numCache>
                <c:formatCode>#,##0.00</c:formatCode>
                <c:ptCount val="5"/>
                <c:pt idx="0">
                  <c:v>25422.362068965518</c:v>
                </c:pt>
                <c:pt idx="1">
                  <c:v>25179.77966101695</c:v>
                </c:pt>
                <c:pt idx="2">
                  <c:v>24906.280701754386</c:v>
                </c:pt>
                <c:pt idx="3">
                  <c:v>25492.185185185186</c:v>
                </c:pt>
                <c:pt idx="4">
                  <c:v>28719.222222222223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A99D-469B-A927-F9081B7CF926}"/>
            </c:ext>
          </c:extLst>
        </c:ser>
        <c:ser>
          <c:idx val="3"/>
          <c:order val="3"/>
          <c:tx>
            <c:strRef>
              <c:f>'TOTAL COST PER KM OF LINE'!$A$16</c:f>
              <c:strCache>
                <c:ptCount val="1"/>
                <c:pt idx="0">
                  <c:v>Peer Group Average</c:v>
                </c:pt>
              </c:strCache>
            </c:strRef>
          </c:tx>
          <c:spPr>
            <a:solidFill>
              <a:srgbClr val="19988B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'TOTAL COST PER KM OF LINE'!$B$12:$F$12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'TOTAL COST PER KM OF LINE'!$B$16:$F$16</c:f>
              <c:numCache>
                <c:formatCode>#,##0.00</c:formatCode>
                <c:ptCount val="5"/>
                <c:pt idx="0">
                  <c:v>26194.75</c:v>
                </c:pt>
                <c:pt idx="1">
                  <c:v>25789.25</c:v>
                </c:pt>
                <c:pt idx="2">
                  <c:v>26422.5</c:v>
                </c:pt>
                <c:pt idx="3">
                  <c:v>29434</c:v>
                </c:pt>
                <c:pt idx="4">
                  <c:v>33464.199999999997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A99D-469B-A927-F9081B7CF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030635"/>
        <c:axId val="949214933"/>
      </c:barChart>
      <c:lineChart>
        <c:grouping val="standard"/>
        <c:varyColors val="1"/>
        <c:ser>
          <c:idx val="4"/>
          <c:order val="4"/>
          <c:tx>
            <c:strRef>
              <c:f>'TOTAL COST PER KM OF LINE'!$A$17</c:f>
              <c:strCache>
                <c:ptCount val="1"/>
                <c:pt idx="0">
                  <c:v>5 Year Hydro Ottawa Average</c:v>
                </c:pt>
              </c:strCache>
            </c:strRef>
          </c:tx>
          <c:spPr>
            <a:ln cmpd="sng">
              <a:solidFill>
                <a:srgbClr val="005B9B">
                  <a:alpha val="100000"/>
                </a:srgbClr>
              </a:solidFill>
              <a:prstDash val="sysDot"/>
            </a:ln>
          </c:spPr>
          <c:marker>
            <c:symbol val="none"/>
          </c:marker>
          <c:cat>
            <c:numRef>
              <c:f>'TOTAL COST PER KM OF LINE'!$B$12:$F$12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'TOTAL COST PER KM OF LINE'!$B$17:$F$17</c:f>
              <c:numCache>
                <c:formatCode>#,##0.00</c:formatCode>
                <c:ptCount val="5"/>
                <c:pt idx="0">
                  <c:v>45567</c:v>
                </c:pt>
                <c:pt idx="1">
                  <c:v>45567</c:v>
                </c:pt>
                <c:pt idx="2">
                  <c:v>45567</c:v>
                </c:pt>
                <c:pt idx="3">
                  <c:v>45567</c:v>
                </c:pt>
                <c:pt idx="4">
                  <c:v>45567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9D-469B-A927-F9081B7CF926}"/>
            </c:ext>
          </c:extLst>
        </c:ser>
        <c:ser>
          <c:idx val="5"/>
          <c:order val="5"/>
          <c:tx>
            <c:strRef>
              <c:f>'TOTAL COST PER KM OF LINE'!$A$18</c:f>
              <c:strCache>
                <c:ptCount val="1"/>
                <c:pt idx="0">
                  <c:v>5 Year Hydro Ottawa Adjusted Average</c:v>
                </c:pt>
              </c:strCache>
            </c:strRef>
          </c:tx>
          <c:spPr>
            <a:ln cmpd="sng">
              <a:solidFill>
                <a:srgbClr val="3F2A56">
                  <a:alpha val="100000"/>
                </a:srgbClr>
              </a:solidFill>
              <a:prstDash val="dashDot"/>
            </a:ln>
          </c:spPr>
          <c:marker>
            <c:symbol val="none"/>
          </c:marker>
          <c:cat>
            <c:numRef>
              <c:f>'TOTAL COST PER KM OF LINE'!$B$12:$F$12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'TOTAL COST PER KM OF LINE'!$B$18:$F$18</c:f>
              <c:numCache>
                <c:formatCode>#,##0.00</c:formatCode>
                <c:ptCount val="5"/>
                <c:pt idx="0">
                  <c:v>22885.158374453953</c:v>
                </c:pt>
                <c:pt idx="1">
                  <c:v>22885.158374453953</c:v>
                </c:pt>
                <c:pt idx="2">
                  <c:v>22885.158374453953</c:v>
                </c:pt>
                <c:pt idx="3">
                  <c:v>22885.158374453953</c:v>
                </c:pt>
                <c:pt idx="4">
                  <c:v>22885.158374453953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99D-469B-A927-F9081B7CF926}"/>
            </c:ext>
          </c:extLst>
        </c:ser>
        <c:ser>
          <c:idx val="6"/>
          <c:order val="6"/>
          <c:tx>
            <c:strRef>
              <c:f>'TOTAL COST PER KM OF LINE'!$A$19</c:f>
              <c:strCache>
                <c:ptCount val="1"/>
                <c:pt idx="0">
                  <c:v>5 Year Industry Average</c:v>
                </c:pt>
              </c:strCache>
            </c:strRef>
          </c:tx>
          <c:spPr>
            <a:ln cmpd="sng">
              <a:solidFill>
                <a:srgbClr val="F7941D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'TOTAL COST PER KM OF LINE'!$B$12:$F$12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'TOTAL COST PER KM OF LINE'!$B$19:$F$19</c:f>
              <c:numCache>
                <c:formatCode>#,##0.00</c:formatCode>
                <c:ptCount val="5"/>
                <c:pt idx="0">
                  <c:v>25943.965967828852</c:v>
                </c:pt>
                <c:pt idx="1">
                  <c:v>25943.965967828852</c:v>
                </c:pt>
                <c:pt idx="2">
                  <c:v>25943.965967828852</c:v>
                </c:pt>
                <c:pt idx="3">
                  <c:v>25943.965967828852</c:v>
                </c:pt>
                <c:pt idx="4">
                  <c:v>25943.965967828852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9D-469B-A927-F9081B7CF926}"/>
            </c:ext>
          </c:extLst>
        </c:ser>
        <c:ser>
          <c:idx val="7"/>
          <c:order val="7"/>
          <c:tx>
            <c:strRef>
              <c:f>'TOTAL COST PER KM OF LINE'!$A$20</c:f>
              <c:strCache>
                <c:ptCount val="1"/>
                <c:pt idx="0">
                  <c:v>5 Year Peer Group Average</c:v>
                </c:pt>
              </c:strCache>
            </c:strRef>
          </c:tx>
          <c:spPr>
            <a:ln cmpd="sng">
              <a:solidFill>
                <a:srgbClr val="19988B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'TOTAL COST PER KM OF LINE'!$B$12:$F$12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'TOTAL COST PER KM OF LINE'!$B$20:$F$20</c:f>
              <c:numCache>
                <c:formatCode>#,##0.00</c:formatCode>
                <c:ptCount val="5"/>
                <c:pt idx="0">
                  <c:v>28260.940000000002</c:v>
                </c:pt>
                <c:pt idx="1">
                  <c:v>28260.940000000002</c:v>
                </c:pt>
                <c:pt idx="2">
                  <c:v>28260.940000000002</c:v>
                </c:pt>
                <c:pt idx="3">
                  <c:v>28260.940000000002</c:v>
                </c:pt>
                <c:pt idx="4">
                  <c:v>28260.940000000002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9D-469B-A927-F9081B7CF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030635"/>
        <c:axId val="949214933"/>
      </c:lineChart>
      <c:catAx>
        <c:axId val="560306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949214933"/>
        <c:crosses val="autoZero"/>
        <c:auto val="1"/>
        <c:lblAlgn val="ctr"/>
        <c:lblOffset val="100"/>
        <c:noMultiLvlLbl val="1"/>
      </c:catAx>
      <c:valAx>
        <c:axId val="9492149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56030635"/>
        <c:crosses val="autoZero"/>
        <c:crossBetween val="between"/>
        <c:majorUnit val="20000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209550</xdr:colOff>
      <xdr:row>1</xdr:row>
      <xdr:rowOff>104775</xdr:rowOff>
    </xdr:from>
    <xdr:ext cx="6419850" cy="3962400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2</xdr:row>
      <xdr:rowOff>0</xdr:rowOff>
    </xdr:from>
    <xdr:ext cx="6419850" cy="3962400"/>
    <xdr:graphicFrame macro="">
      <xdr:nvGraphicFramePr>
        <xdr:cNvPr id="14" name="Chart 14" title="Chart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2</xdr:row>
      <xdr:rowOff>0</xdr:rowOff>
    </xdr:from>
    <xdr:ext cx="6419850" cy="3962400"/>
    <xdr:graphicFrame macro="">
      <xdr:nvGraphicFramePr>
        <xdr:cNvPr id="15" name="Chart 15" title="Chart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2</xdr:row>
      <xdr:rowOff>0</xdr:rowOff>
    </xdr:from>
    <xdr:ext cx="6419850" cy="3962400"/>
    <xdr:graphicFrame macro="">
      <xdr:nvGraphicFramePr>
        <xdr:cNvPr id="16" name="Chart 16" title="Chart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1</xdr:row>
      <xdr:rowOff>76200</xdr:rowOff>
    </xdr:from>
    <xdr:ext cx="6419850" cy="3962400"/>
    <xdr:graphicFrame macro="">
      <xdr:nvGraphicFramePr>
        <xdr:cNvPr id="2" name="Chart 2" titl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600075</xdr:colOff>
      <xdr:row>0</xdr:row>
      <xdr:rowOff>0</xdr:rowOff>
    </xdr:from>
    <xdr:ext cx="6419850" cy="3962400"/>
    <xdr:graphicFrame macro="">
      <xdr:nvGraphicFramePr>
        <xdr:cNvPr id="3" name="Chart 3" title="Chart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419100</xdr:colOff>
      <xdr:row>0</xdr:row>
      <xdr:rowOff>0</xdr:rowOff>
    </xdr:from>
    <xdr:ext cx="6419850" cy="3962400"/>
    <xdr:graphicFrame macro="">
      <xdr:nvGraphicFramePr>
        <xdr:cNvPr id="6" name="Chart 6" title="Chart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723900</xdr:colOff>
      <xdr:row>0</xdr:row>
      <xdr:rowOff>0</xdr:rowOff>
    </xdr:from>
    <xdr:ext cx="6334125" cy="3733800"/>
    <xdr:graphicFrame macro="">
      <xdr:nvGraphicFramePr>
        <xdr:cNvPr id="7" name="Chart 7" title="Chart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2</xdr:row>
      <xdr:rowOff>0</xdr:rowOff>
    </xdr:from>
    <xdr:ext cx="6419850" cy="3962400"/>
    <xdr:graphicFrame macro="">
      <xdr:nvGraphicFramePr>
        <xdr:cNvPr id="8" name="Chart 8" title="Chart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2</xdr:row>
      <xdr:rowOff>0</xdr:rowOff>
    </xdr:from>
    <xdr:ext cx="6419850" cy="3962400"/>
    <xdr:graphicFrame macro="">
      <xdr:nvGraphicFramePr>
        <xdr:cNvPr id="9" name="Chart 9" title="Chart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828675</xdr:colOff>
      <xdr:row>0</xdr:row>
      <xdr:rowOff>161925</xdr:rowOff>
    </xdr:from>
    <xdr:ext cx="6419850" cy="3962400"/>
    <xdr:graphicFrame macro="">
      <xdr:nvGraphicFramePr>
        <xdr:cNvPr id="10" name="Chart 10" title="Chart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123825</xdr:colOff>
      <xdr:row>0</xdr:row>
      <xdr:rowOff>133350</xdr:rowOff>
    </xdr:from>
    <xdr:ext cx="6419850" cy="3962400"/>
    <xdr:graphicFrame macro="">
      <xdr:nvGraphicFramePr>
        <xdr:cNvPr id="12" name="Chart 12" title="Chart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Tedesco, Natasha" refreshedDate="45866.378348958337" refreshedVersion="7" recordCount="55" xr:uid="{00000000-000A-0000-FFFF-FFFF06000000}">
  <cacheSource type="worksheet">
    <worksheetSource ref="A1:V56" sheet="2023 SCORECARD"/>
  </cacheSource>
  <cacheFields count="22">
    <cacheField name=" " numFmtId="0">
      <sharedItems count="55">
        <s v="Alectra Utilities Corporation"/>
        <s v="Algoma Power Inc."/>
        <s v="Atikokan Hydro Inc."/>
        <s v="Bluewater Power Distribution Corporation"/>
        <s v="Burlington Hydro Inc."/>
        <s v="Canadian Niagara Power Inc."/>
        <s v="Centre Wellington Hydro Ltd."/>
        <s v="Chapleau Public Utilities Corporation"/>
        <s v="Cooperative Hydro Embrun Inc."/>
        <s v="E.L.K. Energy Inc."/>
        <s v="Elexicon Energy Inc."/>
        <s v="Enova Power Corp."/>
        <s v="Entegrus Powerlines Inc."/>
        <s v="ENWIN Utilities Ltd."/>
        <s v="EPCOR Electricity Distribution Ontario Inc."/>
        <s v="ERTH Power Corporation"/>
        <s v="Essex Powerlines Corporation"/>
        <s v="Festival Hydro Inc."/>
        <s v="Fort Frances Power Corporation"/>
        <s v="GrandBridge Energy Inc."/>
        <s v="Greater Sudbury Hydro Inc."/>
        <s v="Grimsby Power Incorporated"/>
        <s v="Halton Hills Hydro Inc."/>
        <s v="Hearst Power Distribution Company Limited"/>
        <s v="Hydro 2000 Inc."/>
        <s v="Hydro Hawkesbury Inc."/>
        <s v="Hydro One Networks Inc."/>
        <s v="Hydro One Remote Communities Inc."/>
        <s v="Hydro Ottawa Limited"/>
        <s v="InnPower Corporation"/>
        <s v="Kingston Hydro Corporation"/>
        <s v="Lakefront Utilities Inc."/>
        <s v="Lakeland Power Distribution Ltd."/>
        <s v="London Hydro Inc."/>
        <s v="Milton Hydro Distribution Inc."/>
        <s v="Newmarket-Tay Power Distribution Ltd."/>
        <s v="Niagara Peninsula Energy Inc."/>
        <s v="Niagara-on-the-Lake Hydro Inc."/>
        <s v="North Bay Hydro Distribution Limited"/>
        <s v="Northern Ontario Wires Inc."/>
        <s v="Oakville Hydro Electricity Distribution Inc."/>
        <s v="Orangeville Hydro Limited"/>
        <s v="Oshawa PUC Networks Inc."/>
        <s v="Ottawa River Power Corporation"/>
        <s v="PUC Distribution Inc."/>
        <s v="Renfrew Hydro Inc."/>
        <s v="Rideau St. Lawrence Distribution Inc."/>
        <s v="Sioux Lookout Hydro Inc."/>
        <s v="Synergy North Corporation"/>
        <s v="Tillsonburg Hydro Inc."/>
        <s v="Toronto Hydro-Electric System Limited"/>
        <s v="Wasaga Distribution Inc."/>
        <s v="Welland Hydro-Electric System Corp."/>
        <s v="Wellington North Power Inc."/>
        <s v="Westario Power Inc."/>
      </sharedItems>
    </cacheField>
    <cacheField name="New Residential_x000a_/ Small Business Services Connected on Time" numFmtId="10">
      <sharedItems containsSemiMixedTypes="0" containsString="0" containsNumber="1" minValue="0.88280000000000003" maxValue="1"/>
    </cacheField>
    <cacheField name="Scheduled Appointments Met On Time" numFmtId="0">
      <sharedItems containsMixedTypes="1" containsNumber="1" minValue="0.9244" maxValue="1"/>
    </cacheField>
    <cacheField name="Telephone Calls Answered On Time" numFmtId="10">
      <sharedItems containsSemiMixedTypes="0" containsString="0" containsNumber="1" minValue="0.53349999999999997" maxValue="1"/>
    </cacheField>
    <cacheField name="Billing Accuracy" numFmtId="10">
      <sharedItems containsSemiMixedTypes="0" containsString="0" containsNumber="1" minValue="0.91710000000000003" maxValue="1"/>
    </cacheField>
    <cacheField name="First Contact Resolution3" numFmtId="0">
      <sharedItems containsMixedTypes="1" containsNumber="1" minValue="0.74" maxValue="175"/>
    </cacheField>
    <cacheField name="Customer Satisfaction Survey Results3" numFmtId="0">
      <sharedItems containsMixedTypes="1" containsNumber="1" minValue="0.74" maxValue="99.7"/>
    </cacheField>
    <cacheField name="Level of Public Awareness" numFmtId="10">
      <sharedItems containsSemiMixedTypes="0" containsString="0" containsNumber="1" minValue="0.64" maxValue="0.92"/>
    </cacheField>
    <cacheField name="Level of Compliance with Ontario Regulation_x000a_22/044" numFmtId="0">
      <sharedItems/>
    </cacheField>
    <cacheField name="Number of General Public Incidents" numFmtId="0">
      <sharedItems containsSemiMixedTypes="0" containsString="0" containsNumber="1" containsInteger="1" minValue="0" maxValue="48"/>
    </cacheField>
    <cacheField name="Rate per 10,_x000a_100, 1000 km of line" numFmtId="0">
      <sharedItems containsSemiMixedTypes="0" containsString="0" containsNumber="1" minValue="0" maxValue="10"/>
    </cacheField>
    <cacheField name="Avg. Number of Times that Power to a Customer is Interrupted" numFmtId="0">
      <sharedItems containsSemiMixedTypes="0" containsString="0" containsNumber="1" minValue="0" maxValue="3.15"/>
    </cacheField>
    <cacheField name="Avg. Number of Hours that Power to a Customer is Interrupted" numFmtId="0">
      <sharedItems containsSemiMixedTypes="0" containsString="0" containsNumber="1" minValue="0.01" maxValue="13.71"/>
    </cacheField>
    <cacheField name="Distribution System Plan Implementation_x000a_Progress3" numFmtId="0">
      <sharedItems containsMixedTypes="1" containsNumber="1" minValue="0" maxValue="174.44"/>
    </cacheField>
    <cacheField name="Efficiency Assessment" numFmtId="0">
      <sharedItems containsString="0" containsBlank="1" containsNumber="1" containsInteger="1" minValue="1" maxValue="5"/>
    </cacheField>
    <cacheField name="Total Cost per Customer" numFmtId="0">
      <sharedItems containsString="0" containsBlank="1" containsNumber="1" containsInteger="1" minValue="395" maxValue="2804"/>
    </cacheField>
    <cacheField name="Total Cost per Km of Line" numFmtId="0">
      <sharedItems containsString="0" containsBlank="1" containsNumber="1" containsInteger="1" minValue="3797" maxValue="58354"/>
    </cacheField>
    <cacheField name="New Micro-embedded Generation Facilities Connected on Time" numFmtId="0">
      <sharedItems containsMixedTypes="1" containsNumber="1" minValue="0.9" maxValue="1"/>
    </cacheField>
    <cacheField name="Liquidity: Current Ratio (Current Assets / Current Liabilities)" numFmtId="0">
      <sharedItems containsSemiMixedTypes="0" containsString="0" containsNumber="1" minValue="0.2" maxValue="4.54"/>
    </cacheField>
    <cacheField name="Leverage: Total Debt (short-term &amp; long- term) to Equity Ratio" numFmtId="0">
      <sharedItems containsString="0" containsBlank="1" containsNumber="1" minValue="0" maxValue="2.35"/>
    </cacheField>
    <cacheField name="Regulatory ROE Deemed (included in rates)" numFmtId="0">
      <sharedItems containsString="0" containsBlank="1" containsNumber="1" minValue="0" maxValue="9.5100000000000004E-2"/>
    </cacheField>
    <cacheField name="Regulatory ROE Achieved" numFmtId="10">
      <sharedItems containsSemiMixedTypes="0" containsString="0" containsNumber="1" minValue="-0.2233" maxValue="0.1915999999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Tedesco, Natasha" refreshedDate="45866.378349421298" refreshedVersion="7" recordCount="55" xr:uid="{00000000-000A-0000-FFFF-FFFF05000000}">
  <cacheSource type="worksheet">
    <worksheetSource ref="A1:W56" sheet="2023 SCORECARD"/>
  </cacheSource>
  <cacheFields count="23">
    <cacheField name=" " numFmtId="0">
      <sharedItems count="55">
        <s v="Alectra Utilities Corporation"/>
        <s v="Algoma Power Inc."/>
        <s v="Atikokan Hydro Inc."/>
        <s v="Bluewater Power Distribution Corporation"/>
        <s v="Burlington Hydro Inc."/>
        <s v="Canadian Niagara Power Inc."/>
        <s v="Centre Wellington Hydro Ltd."/>
        <s v="Chapleau Public Utilities Corporation"/>
        <s v="Cooperative Hydro Embrun Inc."/>
        <s v="E.L.K. Energy Inc."/>
        <s v="Elexicon Energy Inc."/>
        <s v="Enova Power Corp."/>
        <s v="Entegrus Powerlines Inc."/>
        <s v="ENWIN Utilities Ltd."/>
        <s v="EPCOR Electricity Distribution Ontario Inc."/>
        <s v="ERTH Power Corporation"/>
        <s v="Essex Powerlines Corporation"/>
        <s v="Festival Hydro Inc."/>
        <s v="Fort Frances Power Corporation"/>
        <s v="GrandBridge Energy Inc."/>
        <s v="Greater Sudbury Hydro Inc."/>
        <s v="Grimsby Power Incorporated"/>
        <s v="Halton Hills Hydro Inc."/>
        <s v="Hearst Power Distribution Company Limited"/>
        <s v="Hydro 2000 Inc."/>
        <s v="Hydro Hawkesbury Inc."/>
        <s v="Hydro One Networks Inc."/>
        <s v="Hydro One Remote Communities Inc."/>
        <s v="Hydro Ottawa Limited"/>
        <s v="InnPower Corporation"/>
        <s v="Kingston Hydro Corporation"/>
        <s v="Lakefront Utilities Inc."/>
        <s v="Lakeland Power Distribution Ltd."/>
        <s v="London Hydro Inc."/>
        <s v="Milton Hydro Distribution Inc."/>
        <s v="Newmarket-Tay Power Distribution Ltd."/>
        <s v="Niagara Peninsula Energy Inc."/>
        <s v="Niagara-on-the-Lake Hydro Inc."/>
        <s v="North Bay Hydro Distribution Limited"/>
        <s v="Northern Ontario Wires Inc."/>
        <s v="Oakville Hydro Electricity Distribution Inc."/>
        <s v="Orangeville Hydro Limited"/>
        <s v="Oshawa PUC Networks Inc."/>
        <s v="Ottawa River Power Corporation"/>
        <s v="PUC Distribution Inc."/>
        <s v="Renfrew Hydro Inc."/>
        <s v="Rideau St. Lawrence Distribution Inc."/>
        <s v="Sioux Lookout Hydro Inc."/>
        <s v="Synergy North Corporation"/>
        <s v="Tillsonburg Hydro Inc."/>
        <s v="Toronto Hydro-Electric System Limited"/>
        <s v="Wasaga Distribution Inc."/>
        <s v="Welland Hydro-Electric System Corp."/>
        <s v="Wellington North Power Inc."/>
        <s v="Westario Power Inc."/>
      </sharedItems>
    </cacheField>
    <cacheField name="New Residential_x000a_/ Small Business Services Connected on Time" numFmtId="10">
      <sharedItems containsSemiMixedTypes="0" containsString="0" containsNumber="1" minValue="0.88280000000000003" maxValue="1"/>
    </cacheField>
    <cacheField name="Scheduled Appointments Met On Time" numFmtId="0">
      <sharedItems containsMixedTypes="1" containsNumber="1" minValue="0.9244" maxValue="1"/>
    </cacheField>
    <cacheField name="Telephone Calls Answered On Time" numFmtId="10">
      <sharedItems containsSemiMixedTypes="0" containsString="0" containsNumber="1" minValue="0.53349999999999997" maxValue="1"/>
    </cacheField>
    <cacheField name="Billing Accuracy" numFmtId="10">
      <sharedItems containsSemiMixedTypes="0" containsString="0" containsNumber="1" minValue="0.91710000000000003" maxValue="1"/>
    </cacheField>
    <cacheField name="First Contact Resolution3" numFmtId="0">
      <sharedItems containsMixedTypes="1" containsNumber="1" minValue="0.74" maxValue="175"/>
    </cacheField>
    <cacheField name="Customer Satisfaction Survey Results3" numFmtId="0">
      <sharedItems containsMixedTypes="1" containsNumber="1" minValue="0.74" maxValue="99.7"/>
    </cacheField>
    <cacheField name="Level of Public Awareness" numFmtId="10">
      <sharedItems containsSemiMixedTypes="0" containsString="0" containsNumber="1" minValue="0.64" maxValue="0.92"/>
    </cacheField>
    <cacheField name="Level of Compliance with Ontario Regulation_x000a_22/044" numFmtId="0">
      <sharedItems/>
    </cacheField>
    <cacheField name="Number of General Public Incidents" numFmtId="0">
      <sharedItems containsSemiMixedTypes="0" containsString="0" containsNumber="1" containsInteger="1" minValue="0" maxValue="48"/>
    </cacheField>
    <cacheField name="Rate per 10,_x000a_100, 1000 km of line" numFmtId="0">
      <sharedItems containsSemiMixedTypes="0" containsString="0" containsNumber="1" minValue="0" maxValue="10"/>
    </cacheField>
    <cacheField name="Avg. Number of Times that Power to a Customer is Interrupted" numFmtId="0">
      <sharedItems containsSemiMixedTypes="0" containsString="0" containsNumber="1" minValue="0" maxValue="3.15"/>
    </cacheField>
    <cacheField name="Avg. Number of Hours that Power to a Customer is Interrupted" numFmtId="0">
      <sharedItems containsSemiMixedTypes="0" containsString="0" containsNumber="1" minValue="0.01" maxValue="13.71"/>
    </cacheField>
    <cacheField name="Distribution System Plan Implementation_x000a_Progress3" numFmtId="0">
      <sharedItems containsMixedTypes="1" containsNumber="1" minValue="0" maxValue="174.44"/>
    </cacheField>
    <cacheField name="Efficiency Assessment" numFmtId="0">
      <sharedItems containsString="0" containsBlank="1" containsNumber="1" containsInteger="1" minValue="1" maxValue="5"/>
    </cacheField>
    <cacheField name="Total Cost per Customer" numFmtId="0">
      <sharedItems containsString="0" containsBlank="1" containsNumber="1" containsInteger="1" minValue="395" maxValue="2804"/>
    </cacheField>
    <cacheField name="Total Cost per Km of Line" numFmtId="0">
      <sharedItems containsString="0" containsBlank="1" containsNumber="1" containsInteger="1" minValue="3797" maxValue="58354"/>
    </cacheField>
    <cacheField name="New Micro-embedded Generation Facilities Connected on Time" numFmtId="0">
      <sharedItems containsMixedTypes="1" containsNumber="1" minValue="0.9" maxValue="1"/>
    </cacheField>
    <cacheField name="Liquidity: Current Ratio (Current Assets / Current Liabilities)" numFmtId="0">
      <sharedItems containsSemiMixedTypes="0" containsString="0" containsNumber="1" minValue="0.2" maxValue="4.54"/>
    </cacheField>
    <cacheField name="Leverage: Total Debt (short-term &amp; long- term) to Equity Ratio" numFmtId="0">
      <sharedItems containsString="0" containsBlank="1" containsNumber="1" minValue="0" maxValue="2.35"/>
    </cacheField>
    <cacheField name="Regulatory ROE Deemed (included in rates)" numFmtId="0">
      <sharedItems containsString="0" containsBlank="1" containsNumber="1" minValue="0" maxValue="9.5100000000000004E-2"/>
    </cacheField>
    <cacheField name="Regulatory ROE Achieved" numFmtId="10">
      <sharedItems containsSemiMixedTypes="0" containsString="0" containsNumber="1" minValue="-0.2233" maxValue="0.19159999999999999"/>
    </cacheField>
    <cacheField name=" 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Tedesco, Natasha" refreshedDate="45866.378349652776" refreshedVersion="7" recordCount="55" xr:uid="{00000000-000A-0000-FFFF-FFFF04000000}">
  <cacheSource type="worksheet">
    <worksheetSource ref="A1:W56" sheet="2022 SCORECARD"/>
  </cacheSource>
  <cacheFields count="23">
    <cacheField name=" " numFmtId="0">
      <sharedItems count="55">
        <s v="Alectra Utilities Corporation"/>
        <s v="Algoma Power Inc."/>
        <s v="Atikokan Hydro Inc."/>
        <s v="Bluewater Power Distribution Corporation"/>
        <s v="Burlington Hydro Inc."/>
        <s v="Canadian Niagara Power Inc."/>
        <s v="Centre Wellington Hydro Ltd."/>
        <s v="Chapleau Public Utilities Corporation"/>
        <s v="Cooperative Hydro Embrun Inc."/>
        <s v="E.L.K. Energy Inc."/>
        <s v="Elexicon Energy Inc."/>
        <s v="Enova Power Corp."/>
        <s v="Entegrus Powerlines Inc."/>
        <s v="ENWIN Utilities Ltd."/>
        <s v="EPCOR Electricity Distribution Ontario Inc."/>
        <s v="ERTH Power Corporation"/>
        <s v="Essex Powerlines Corporation"/>
        <s v="Festival Hydro Inc."/>
        <s v="Fort Frances Power Corporation"/>
        <s v="GrandBridge Energy Inc."/>
        <s v="Greater Sudbury Hydro Inc."/>
        <s v="Grimsby Power Incorporated"/>
        <s v="Halton Hills Hydro Inc."/>
        <s v="Hearst Power Distribution Company Limited"/>
        <s v="Hydro 2000 Inc."/>
        <s v="Hydro Hawkesbury Inc."/>
        <s v="Hydro One Networks Inc."/>
        <s v="Hydro One Remote Communities Inc."/>
        <s v="Hydro Ottawa Limited"/>
        <s v="InnPower Corporation"/>
        <s v="Kingston Hydro Corporation"/>
        <s v="Lakefront Utilities Inc."/>
        <s v="Lakeland Power Distribution Ltd."/>
        <s v="London Hydro Inc."/>
        <s v="Milton Hydro Distribution Inc."/>
        <s v="Newmarket-Tay Power Distribution Ltd."/>
        <s v="Niagara Peninsula Energy Inc."/>
        <s v="Niagara-on-the-Lake Hydro Inc."/>
        <s v="North Bay Hydro Distribution Limited"/>
        <s v="Northern Ontario Wires Inc."/>
        <s v="Oakville Hydro Electricity Distribution Inc."/>
        <s v="Orangeville Hydro Limited"/>
        <s v="Oshawa PUC Networks Inc."/>
        <s v="Ottawa River Power Corporation"/>
        <s v="PUC Distribution Inc."/>
        <s v="Renfrew Hydro Inc."/>
        <s v="Rideau St. Lawrence Distribution Inc."/>
        <s v="Sioux Lookout Hydro Inc."/>
        <s v="Synergy North Corporation"/>
        <s v="Tillsonburg Hydro Inc."/>
        <s v="Toronto Hydro-Electric System Limited"/>
        <s v="Wasaga Distribution Inc."/>
        <s v="Welland Hydro-Electric System Corp."/>
        <s v="Wellington North Power Inc."/>
        <s v="Westario Power Inc."/>
      </sharedItems>
    </cacheField>
    <cacheField name="New Residential_x000a_/ Small Business Services Connected on Time" numFmtId="0">
      <sharedItems containsMixedTypes="1" containsNumber="1" minValue="0.82240000000000002" maxValue="1"/>
    </cacheField>
    <cacheField name="Scheduled Appointments Met On Time" numFmtId="0">
      <sharedItems containsMixedTypes="1" containsNumber="1" minValue="0.93989999999999996" maxValue="1"/>
    </cacheField>
    <cacheField name="Telephone Calls Answered On Time" numFmtId="10">
      <sharedItems containsSemiMixedTypes="0" containsString="0" containsNumber="1" minValue="0.47210000000000002" maxValue="1"/>
    </cacheField>
    <cacheField name="Billing Accuracy" numFmtId="10">
      <sharedItems containsSemiMixedTypes="0" containsString="0" containsNumber="1" minValue="0.94820000000000004" maxValue="1"/>
    </cacheField>
    <cacheField name="First Contact Resolution3" numFmtId="0">
      <sharedItems containsMixedTypes="1" containsNumber="1" minValue="0.68799999999999994" maxValue="173"/>
    </cacheField>
    <cacheField name="Customer Satisfaction Survey Results3" numFmtId="0">
      <sharedItems containsMixedTypes="1" containsNumber="1" minValue="0.74" maxValue="94"/>
    </cacheField>
    <cacheField name="Level of Public Awareness" numFmtId="10">
      <sharedItems containsSemiMixedTypes="0" containsString="0" containsNumber="1" minValue="0.68" maxValue="0.995"/>
    </cacheField>
    <cacheField name="Level of Compliance with Ontario Regulation_x000a_22/044" numFmtId="0">
      <sharedItems/>
    </cacheField>
    <cacheField name="Number of General Public Incidents" numFmtId="0">
      <sharedItems containsSemiMixedTypes="0" containsString="0" containsNumber="1" containsInteger="1" minValue="0" maxValue="40"/>
    </cacheField>
    <cacheField name="Rate per 10,_x000a_100, 1000 km_x000a_of line" numFmtId="0">
      <sharedItems containsSemiMixedTypes="0" containsString="0" containsNumber="1" minValue="0" maxValue="0.997"/>
    </cacheField>
    <cacheField name="Avg. Number of Times that Power to a Customer is Interrupted" numFmtId="0">
      <sharedItems containsSemiMixedTypes="0" containsString="0" containsNumber="1" minValue="0.01" maxValue="4.8499999999999996"/>
    </cacheField>
    <cacheField name="Avg. Number of Hours that Power to a Customer is Interrupted" numFmtId="0">
      <sharedItems containsSemiMixedTypes="0" containsString="0" containsNumber="1" minValue="0.01" maxValue="11.91"/>
    </cacheField>
    <cacheField name="Distribution System Plan Implementation Progress3" numFmtId="0">
      <sharedItems containsMixedTypes="1" containsNumber="1" minValue="0.4" maxValue="117.02"/>
    </cacheField>
    <cacheField name="Efficiency Assessment" numFmtId="0">
      <sharedItems containsString="0" containsBlank="1" containsNumber="1" containsInteger="1" minValue="1" maxValue="5"/>
    </cacheField>
    <cacheField name="Total Cost per Customer" numFmtId="0">
      <sharedItems containsString="0" containsBlank="1" containsNumber="1" containsInteger="1" minValue="327" maxValue="2479"/>
    </cacheField>
    <cacheField name="Total Cost per Km of Line" numFmtId="0">
      <sharedItems containsString="0" containsBlank="1" containsNumber="1" containsInteger="1" minValue="3411" maxValue="52180"/>
    </cacheField>
    <cacheField name="Renewable Generation CIA Completed on Time5" numFmtId="0">
      <sharedItems/>
    </cacheField>
    <cacheField name="New Micro- embedded Generation Facilities Connected on Time" numFmtId="0">
      <sharedItems containsMixedTypes="1" containsNumber="1" minValue="0.91" maxValue="1"/>
    </cacheField>
    <cacheField name="Liquidity: Current Ratio (Current Assets_x000a_/ Current Liabilities)" numFmtId="0">
      <sharedItems containsSemiMixedTypes="0" containsString="0" containsNumber="1" minValue="0.23" maxValue="4.41"/>
    </cacheField>
    <cacheField name="Leverage: Total Debt (short-term &amp; long- term) to Equity Ratio" numFmtId="0">
      <sharedItems containsString="0" containsBlank="1" containsNumber="1" minValue="0.03" maxValue="2.5499999999999998"/>
    </cacheField>
    <cacheField name="Regulatory ROE Deemed (included in rates)" numFmtId="0">
      <sharedItems containsString="0" containsBlank="1" containsNumber="1" minValue="0" maxValue="9.5100000000000004E-2"/>
    </cacheField>
    <cacheField name="Regulatory ROE Achieved" numFmtId="0">
      <sharedItems containsString="0" containsBlank="1" containsNumber="1" minValue="-5.4600000000000003E-2" maxValue="0.1593999999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Tedesco, Natasha" refreshedDate="45866.378350694446" refreshedVersion="7" recordCount="58" xr:uid="{00000000-000A-0000-FFFF-FFFF03000000}">
  <cacheSource type="worksheet">
    <worksheetSource ref="A1:W59" sheet="2021 SCORECARD"/>
  </cacheSource>
  <cacheFields count="23">
    <cacheField name=" " numFmtId="0">
      <sharedItems count="58">
        <s v="Alectra Utilities Corporation"/>
        <s v="Algoma Power Inc."/>
        <s v="Atikokan Hydro Inc."/>
        <s v="Bluewater Power Distribution Corporation"/>
        <s v="Brantford Power Inc."/>
        <s v="Burlington Hydro Inc."/>
        <s v="Canadian Niagara Power Inc."/>
        <s v="Centre Wellington Hydro Ltd."/>
        <s v="Chapleau Public Utilities Corporation"/>
        <s v="Cooperative Hydro Embrun Inc."/>
        <s v="E.L.K. Energy Inc."/>
        <s v="Elexicon Energy Inc."/>
        <s v="Energy Plus Inc."/>
        <s v="Entegrus Powerlines Inc."/>
        <s v="ENWIN Utilities Ltd."/>
        <s v="EPCOR Electricity Distribution Ontario Inc."/>
        <s v="ERTH Power Corporation"/>
        <s v="Espanola Regional Hydro Distribution Corporation"/>
        <s v="Essex Powerlines Corporation"/>
        <s v="Festival Hydro Inc."/>
        <s v="Fort Frances Power Corporation"/>
        <s v="Greater Sudbury Hydro Inc."/>
        <s v="Grimsby Power Incorporated"/>
        <s v="Halton Hills Hydro Inc."/>
        <s v="Hearst Power Distribution Company Limited"/>
        <s v="Hydro 2000 Inc."/>
        <s v="Hydro Hawkesbury Inc."/>
        <s v="Hydro One Networks Inc."/>
        <s v="Hydro One Remote Communities Inc."/>
        <s v="Hydro Ottawa Limited"/>
        <s v="Innpower Corporation"/>
        <s v="Kingston Hydro Corporation"/>
        <s v="Kitchener-Wilmot Hydro Inc."/>
        <s v="Lakefront Utilities Inc."/>
        <s v="Lakeland Power Distribution Ltd."/>
        <s v="London Hydro Inc."/>
        <s v="Milton Hydro Distribution Inc."/>
        <s v="Newmarket-Tay Power Distribution Ltd."/>
        <s v="Niagara Peninsula Energy Inc."/>
        <s v="Niagara-on-the-Lake Hydro Inc."/>
        <s v="North Bay Hydro Distribution Limited"/>
        <s v="Northern Ontario Wires Inc."/>
        <s v="Oakville Hydro Electricity Distribution Inc."/>
        <s v="Orangeville Hydro Limited"/>
        <s v="Oshawa PUC Networks Inc."/>
        <s v="Ottawa River Power Corporation"/>
        <s v="PUC Distribution Inc."/>
        <s v="Renfrew Hydro Inc."/>
        <s v="Rideau St. Lawrence Distribution Inc."/>
        <s v="Sioux Lookout Hydro Inc."/>
        <s v="Synergy North Corporation"/>
        <s v="Tillsonburg Hydro Inc."/>
        <s v="Toronto Hydro-Electric System Limited"/>
        <s v="Wasaga Distribution Inc."/>
        <s v="Waterloo North Hydro Inc."/>
        <s v="Welland Hydro-Electric System Corp."/>
        <s v="Wellington North Power Inc."/>
        <s v="Westario Power Inc."/>
      </sharedItems>
    </cacheField>
    <cacheField name="New Residential_x000a_/ Small Business Services Connected on Time" numFmtId="0">
      <sharedItems containsMixedTypes="1" containsNumber="1" minValue="0.89800000000000002" maxValue="1"/>
    </cacheField>
    <cacheField name="Scheduled Appointments Met On Time" numFmtId="0">
      <sharedItems containsMixedTypes="1" containsNumber="1" minValue="0.93149999999999999" maxValue="1"/>
    </cacheField>
    <cacheField name="Telephone Calls Answered On Time" numFmtId="0">
      <sharedItems containsMixedTypes="1" containsNumber="1" minValue="0.48880000000000001" maxValue="1"/>
    </cacheField>
    <cacheField name="Billing Accuracy" numFmtId="10">
      <sharedItems containsSemiMixedTypes="0" containsString="0" containsNumber="1" minValue="0.89349999999999996" maxValue="0.99990000000000001"/>
    </cacheField>
    <cacheField name="First Contact Resolution3" numFmtId="0">
      <sharedItems containsMixedTypes="1" containsNumber="1" minValue="0.69" maxValue="103"/>
    </cacheField>
    <cacheField name="Customer Satisfaction Survey Results3" numFmtId="0">
      <sharedItems containsMixedTypes="1" containsNumber="1" minValue="0.74" maxValue="96"/>
    </cacheField>
    <cacheField name="Level of Public Awareness" numFmtId="10">
      <sharedItems containsSemiMixedTypes="0" containsString="0" containsNumber="1" minValue="0.68" maxValue="0.995"/>
    </cacheField>
    <cacheField name="Level of Compliance with Ontario Regulation_x000a_22/044" numFmtId="0">
      <sharedItems/>
    </cacheField>
    <cacheField name="Number of General Public Incidents" numFmtId="0">
      <sharedItems containsSemiMixedTypes="0" containsString="0" containsNumber="1" containsInteger="1" minValue="0" maxValue="22"/>
    </cacheField>
    <cacheField name="Rate per 10,_x000a_100, 1000 km_x000a_of line" numFmtId="0">
      <sharedItems containsSemiMixedTypes="0" containsString="0" containsNumber="1" minValue="0" maxValue="1.004"/>
    </cacheField>
    <cacheField name="Avg. Number of Times that Power to a Customer is Interrupted" numFmtId="0">
      <sharedItems containsSemiMixedTypes="0" containsString="0" containsNumber="1" minValue="0.01" maxValue="3.33"/>
    </cacheField>
    <cacheField name="Avg. Number of Hours that Power to a Customer is Interrupted" numFmtId="0">
      <sharedItems containsSemiMixedTypes="0" containsString="0" containsNumber="1" minValue="0.02" maxValue="8.1"/>
    </cacheField>
    <cacheField name="Distribution System Plan Implementation Progress3" numFmtId="0">
      <sharedItems containsMixedTypes="1" containsNumber="1" minValue="0.20449999999999999" maxValue="153"/>
    </cacheField>
    <cacheField name="Efficiency Assessment" numFmtId="0">
      <sharedItems containsBlank="1" containsMixedTypes="1" containsNumber="1" containsInteger="1" minValue="1" maxValue="5"/>
    </cacheField>
    <cacheField name="Total Cost per Customer" numFmtId="0">
      <sharedItems containsMixedTypes="1" containsNumber="1" containsInteger="1" minValue="319" maxValue="2338"/>
    </cacheField>
    <cacheField name="Total Cost per Km of Line" numFmtId="0">
      <sharedItems containsMixedTypes="1" containsNumber="1" containsInteger="1" minValue="3335" maxValue="50551"/>
    </cacheField>
    <cacheField name="Renewable Generation CIA Completed on Time5" numFmtId="0">
      <sharedItems containsMixedTypes="1" containsNumber="1" containsInteger="1" minValue="1" maxValue="1"/>
    </cacheField>
    <cacheField name="New Micro- embedded Generation Facilities Connected on Time" numFmtId="0">
      <sharedItems containsMixedTypes="1" containsNumber="1" minValue="0.92" maxValue="1"/>
    </cacheField>
    <cacheField name="Liquidity: Current Ratio (Current Assets_x000a_/ Current Liabilities)" numFmtId="0">
      <sharedItems containsSemiMixedTypes="0" containsString="0" containsNumber="1" minValue="0.24" maxValue="3.98"/>
    </cacheField>
    <cacheField name="Leverage: Total Debt (short-term &amp; long- term) to Equity Ratio" numFmtId="0">
      <sharedItems containsString="0" containsBlank="1" containsNumber="1" minValue="0.02" maxValue="2.69"/>
    </cacheField>
    <cacheField name="Regulatory ROE Deemed (included in rates)" numFmtId="0">
      <sharedItems containsString="0" containsBlank="1" containsNumber="1" minValue="0" maxValue="9.5100000000000004E-2"/>
    </cacheField>
    <cacheField name="Regulatory ROE Achieved" numFmtId="0">
      <sharedItems containsString="0" containsBlank="1" containsNumber="1" minValue="1E-3" maxValue="0.2442999999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Tedesco, Natasha" refreshedDate="45866.378351041669" refreshedVersion="7" recordCount="59" xr:uid="{00000000-000A-0000-FFFF-FFFF02000000}">
  <cacheSource type="worksheet">
    <worksheetSource ref="A1:Z998" sheet="2021 SCORECARD"/>
  </cacheSource>
  <cacheFields count="26">
    <cacheField name=" " numFmtId="0">
      <sharedItems containsBlank="1" count="59">
        <s v="Alectra Utilities Corporation"/>
        <s v="Algoma Power Inc."/>
        <s v="Atikokan Hydro Inc."/>
        <s v="Bluewater Power Distribution Corporation"/>
        <s v="Brantford Power Inc."/>
        <s v="Burlington Hydro Inc."/>
        <s v="Canadian Niagara Power Inc."/>
        <s v="Centre Wellington Hydro Ltd."/>
        <s v="Chapleau Public Utilities Corporation"/>
        <s v="Cooperative Hydro Embrun Inc."/>
        <s v="E.L.K. Energy Inc."/>
        <s v="Elexicon Energy Inc."/>
        <s v="Energy Plus Inc."/>
        <s v="Entegrus Powerlines Inc."/>
        <s v="ENWIN Utilities Ltd."/>
        <s v="EPCOR Electricity Distribution Ontario Inc."/>
        <s v="ERTH Power Corporation"/>
        <s v="Espanola Regional Hydro Distribution Corporation"/>
        <s v="Essex Powerlines Corporation"/>
        <s v="Festival Hydro Inc."/>
        <s v="Fort Frances Power Corporation"/>
        <s v="Greater Sudbury Hydro Inc."/>
        <s v="Grimsby Power Incorporated"/>
        <s v="Halton Hills Hydro Inc."/>
        <s v="Hearst Power Distribution Company Limited"/>
        <s v="Hydro 2000 Inc."/>
        <s v="Hydro Hawkesbury Inc."/>
        <s v="Hydro One Networks Inc."/>
        <s v="Hydro One Remote Communities Inc."/>
        <s v="Hydro Ottawa Limited"/>
        <s v="Innpower Corporation"/>
        <s v="Kingston Hydro Corporation"/>
        <s v="Kitchener-Wilmot Hydro Inc."/>
        <s v="Lakefront Utilities Inc."/>
        <s v="Lakeland Power Distribution Ltd."/>
        <s v="London Hydro Inc."/>
        <s v="Milton Hydro Distribution Inc."/>
        <s v="Newmarket-Tay Power Distribution Ltd."/>
        <s v="Niagara Peninsula Energy Inc."/>
        <s v="Niagara-on-the-Lake Hydro Inc."/>
        <s v="North Bay Hydro Distribution Limited"/>
        <s v="Northern Ontario Wires Inc."/>
        <s v="Oakville Hydro Electricity Distribution Inc."/>
        <s v="Orangeville Hydro Limited"/>
        <s v="Oshawa PUC Networks Inc."/>
        <s v="Ottawa River Power Corporation"/>
        <s v="PUC Distribution Inc."/>
        <s v="Renfrew Hydro Inc."/>
        <s v="Rideau St. Lawrence Distribution Inc."/>
        <s v="Sioux Lookout Hydro Inc."/>
        <s v="Synergy North Corporation"/>
        <s v="Tillsonburg Hydro Inc."/>
        <s v="Toronto Hydro-Electric System Limited"/>
        <s v="Wasaga Distribution Inc."/>
        <s v="Waterloo North Hydro Inc."/>
        <s v="Welland Hydro-Electric System Corp."/>
        <s v="Wellington North Power Inc."/>
        <s v="Westario Power Inc."/>
        <m/>
      </sharedItems>
    </cacheField>
    <cacheField name="New Residential_x000a_/ Small Business Services Connected on Time" numFmtId="0">
      <sharedItems containsBlank="1" containsMixedTypes="1" containsNumber="1" minValue="0.89800000000000002" maxValue="1"/>
    </cacheField>
    <cacheField name="Scheduled Appointments Met On Time" numFmtId="0">
      <sharedItems containsBlank="1" containsMixedTypes="1" containsNumber="1" minValue="0.93149999999999999" maxValue="1"/>
    </cacheField>
    <cacheField name="Telephone Calls Answered On Time" numFmtId="0">
      <sharedItems containsBlank="1" containsMixedTypes="1" containsNumber="1" minValue="0.48880000000000001" maxValue="1"/>
    </cacheField>
    <cacheField name="Billing Accuracy" numFmtId="0">
      <sharedItems containsString="0" containsBlank="1" containsNumber="1" minValue="0.89349999999999996" maxValue="0.99990000000000001"/>
    </cacheField>
    <cacheField name="First Contact Resolution3" numFmtId="0">
      <sharedItems containsBlank="1" containsMixedTypes="1" containsNumber="1" minValue="0.69" maxValue="103"/>
    </cacheField>
    <cacheField name="Customer Satisfaction Survey Results3" numFmtId="0">
      <sharedItems containsBlank="1" containsMixedTypes="1" containsNumber="1" minValue="0.74" maxValue="96"/>
    </cacheField>
    <cacheField name="Level of Public Awareness" numFmtId="0">
      <sharedItems containsString="0" containsBlank="1" containsNumber="1" minValue="0.68" maxValue="0.995"/>
    </cacheField>
    <cacheField name="Level of Compliance with Ontario Regulation_x000a_22/044" numFmtId="0">
      <sharedItems containsBlank="1"/>
    </cacheField>
    <cacheField name="Number of General Public Incidents" numFmtId="0">
      <sharedItems containsString="0" containsBlank="1" containsNumber="1" containsInteger="1" minValue="0" maxValue="22"/>
    </cacheField>
    <cacheField name="Rate per 10,_x000a_100, 1000 km_x000a_of line" numFmtId="0">
      <sharedItems containsString="0" containsBlank="1" containsNumber="1" minValue="0" maxValue="1.004"/>
    </cacheField>
    <cacheField name="Avg. Number of Times that Power to a Customer is Interrupted" numFmtId="0">
      <sharedItems containsString="0" containsBlank="1" containsNumber="1" minValue="0.01" maxValue="3.33"/>
    </cacheField>
    <cacheField name="Avg. Number of Hours that Power to a Customer is Interrupted" numFmtId="0">
      <sharedItems containsString="0" containsBlank="1" containsNumber="1" minValue="0.02" maxValue="8.1"/>
    </cacheField>
    <cacheField name="Distribution System Plan Implementation Progress3" numFmtId="0">
      <sharedItems containsBlank="1" containsMixedTypes="1" containsNumber="1" minValue="0.20449999999999999" maxValue="153"/>
    </cacheField>
    <cacheField name="Efficiency Assessment" numFmtId="0">
      <sharedItems containsBlank="1" containsMixedTypes="1" containsNumber="1" containsInteger="1" minValue="1" maxValue="5"/>
    </cacheField>
    <cacheField name="Total Cost per Customer" numFmtId="0">
      <sharedItems containsBlank="1" containsMixedTypes="1" containsNumber="1" containsInteger="1" minValue="319" maxValue="2338"/>
    </cacheField>
    <cacheField name="Total Cost per Km of Line" numFmtId="0">
      <sharedItems containsBlank="1" containsMixedTypes="1" containsNumber="1" containsInteger="1" minValue="3335" maxValue="50551"/>
    </cacheField>
    <cacheField name="Renewable Generation CIA Completed on Time5" numFmtId="0">
      <sharedItems containsBlank="1" containsMixedTypes="1" containsNumber="1" containsInteger="1" minValue="1" maxValue="1"/>
    </cacheField>
    <cacheField name="New Micro- embedded Generation Facilities Connected on Time" numFmtId="0">
      <sharedItems containsBlank="1" containsMixedTypes="1" containsNumber="1" minValue="0.92" maxValue="1"/>
    </cacheField>
    <cacheField name="Liquidity: Current Ratio (Current Assets_x000a_/ Current Liabilities)" numFmtId="0">
      <sharedItems containsString="0" containsBlank="1" containsNumber="1" minValue="0.24" maxValue="3.98"/>
    </cacheField>
    <cacheField name="Leverage: Total Debt (short-term &amp; long- term) to Equity Ratio" numFmtId="0">
      <sharedItems containsString="0" containsBlank="1" containsNumber="1" minValue="0.02" maxValue="2.69"/>
    </cacheField>
    <cacheField name="Regulatory ROE Deemed (included in rates)" numFmtId="0">
      <sharedItems containsString="0" containsBlank="1" containsNumber="1" minValue="0" maxValue="9.5100000000000004E-2"/>
    </cacheField>
    <cacheField name="Regulatory ROE Achieved" numFmtId="0">
      <sharedItems containsString="0" containsBlank="1" containsNumber="1" minValue="1E-3" maxValue="0.24429999999999999"/>
    </cacheField>
    <cacheField name=" 2" numFmtId="0">
      <sharedItems containsNonDate="0" containsString="0" containsBlank="1"/>
    </cacheField>
    <cacheField name=" 3" numFmtId="0">
      <sharedItems containsNonDate="0" containsString="0" containsBlank="1"/>
    </cacheField>
    <cacheField name=" 4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Tedesco, Natasha" refreshedDate="45866.378351273146" refreshedVersion="7" recordCount="60" xr:uid="{00000000-000A-0000-FFFF-FFFF01000000}">
  <cacheSource type="worksheet">
    <worksheetSource ref="A1:W61" sheet="2020 SCORECARD"/>
  </cacheSource>
  <cacheFields count="23">
    <cacheField name=" " numFmtId="0">
      <sharedItems count="60">
        <s v="Alectra Utilities Corporation"/>
        <s v="Algoma Power Inc."/>
        <s v="Atikokan Hydro Inc."/>
        <s v="Bluewater Power Distribution Corporation"/>
        <s v="Brantford Power Inc."/>
        <s v="Burlington Hydro Inc."/>
        <s v="Canadian Niagara Power Inc."/>
        <s v="Centre Wellington Hydro Ltd."/>
        <s v="Chapleau Public Utilities Corporation"/>
        <s v="Cooperative Hydro Embrun Inc."/>
        <s v="E.L.K. Energy Inc."/>
        <s v="Elexicon Energy Inc."/>
        <s v="Energy Plus Inc."/>
        <s v="Entegrus Powerlines Inc."/>
        <s v="ENWIN Utilities Ltd."/>
        <s v="EPCOR Electricity Distribution Ontario Inc."/>
        <s v="ERTH Power Corporation"/>
        <s v="Espanola Regional Hydro Distribution Corporation"/>
        <s v="Essex Powerlines Corporation"/>
        <s v="Festival Hydro Inc."/>
        <s v="Fort Frances Power Corporation"/>
        <s v="Greater Sudbury Hydro Inc."/>
        <s v="Grimsby Power Incorporated"/>
        <s v="Halton Hills Hydro Inc."/>
        <s v="Hearst Power Distribution Company Limited"/>
        <s v="Hydro 2000 Inc."/>
        <s v="Hydro Hawkesbury Inc."/>
        <s v="Hydro One Networks Inc."/>
        <s v="Hydro One Remote Communities Inc."/>
        <s v="Hydro Ottawa Limited"/>
        <s v="Innpower Corporation"/>
        <s v="Kingston Hydro Corporation"/>
        <s v="Kitchener-Wilmot Hydro Inc."/>
        <s v="Lakefront Utilities Inc."/>
        <s v="Lakeland Power Distribution Ltd."/>
        <s v="London Hydro Inc."/>
        <s v="Milton Hydro Distribution Inc."/>
        <s v="Newmarket-Tay Power Distribution Ltd."/>
        <s v="Niagara Peninsula Energy Inc."/>
        <s v="Niagara-on-the-Lake Hydro Inc."/>
        <s v="North Bay Hydro Distribution Limited"/>
        <s v="Northern Ontario Wires Inc."/>
        <s v="Oakville Hydro Electricity Distribution Inc."/>
        <s v="Orangeville Hydro Limited"/>
        <s v="Orillia Power Distribution Corporation"/>
        <s v="Oshawa PUC Networks Inc."/>
        <s v="Ottawa River Power Corporation"/>
        <s v="Peterborough Distribution Incorporated"/>
        <s v="PUC Distribution Inc."/>
        <s v="Renfrew Hydro Inc."/>
        <s v="Rideau St. Lawrence Distribution Inc."/>
        <s v="Sioux Lookout Hydro Inc."/>
        <s v="Synergy North Corporation"/>
        <s v="Tillsonburg Hydro Inc."/>
        <s v="Toronto Hydro-Electric System Limited"/>
        <s v="Wasaga Distribution Inc."/>
        <s v="Waterloo North Hydro Inc."/>
        <s v="Welland Hydro-Electric System Corp."/>
        <s v="Wellington North Power Inc."/>
        <s v="Westario Power Inc."/>
      </sharedItems>
    </cacheField>
    <cacheField name="New Residential_x000a_/ Small Business Services Connected on Time" numFmtId="0">
      <sharedItems containsMixedTypes="1" containsNumber="1" minValue="0.83099999999999996" maxValue="1"/>
    </cacheField>
    <cacheField name="Scheduled Appointments Met On Time" numFmtId="0">
      <sharedItems containsMixedTypes="1" containsNumber="1" minValue="0.9446" maxValue="1"/>
    </cacheField>
    <cacheField name="Telephone Calls Answered On Time" numFmtId="0">
      <sharedItems containsMixedTypes="1" containsNumber="1" minValue="0.61890000000000001" maxValue="1"/>
    </cacheField>
    <cacheField name="Billing Accuracy" numFmtId="10">
      <sharedItems containsSemiMixedTypes="0" containsString="0" containsNumber="1" minValue="0.94279999999999997" maxValue="1"/>
    </cacheField>
    <cacheField name="First Contact Resolution3" numFmtId="0">
      <sharedItems containsMixedTypes="1" containsNumber="1" minValue="0.77" maxValue="100"/>
    </cacheField>
    <cacheField name="Customer Satisfaction Survey Results3" numFmtId="0">
      <sharedItems containsMixedTypes="1" containsNumber="1" minValue="0.74" maxValue="97"/>
    </cacheField>
    <cacheField name="Level of Public Awareness" numFmtId="10">
      <sharedItems containsSemiMixedTypes="0" containsString="0" containsNumber="1" minValue="0.7" maxValue="0.87"/>
    </cacheField>
    <cacheField name="Level of Compliance with Ontario Regulation_x000a_22/044" numFmtId="0">
      <sharedItems/>
    </cacheField>
    <cacheField name="Number of General Public Incidents" numFmtId="0">
      <sharedItems containsSemiMixedTypes="0" containsString="0" containsNumber="1" containsInteger="1" minValue="0" maxValue="33"/>
    </cacheField>
    <cacheField name="Rate per 10,_x000a_100, 1000 km_x000a_of line" numFmtId="0">
      <sharedItems containsSemiMixedTypes="0" containsString="0" containsNumber="1" minValue="0" maxValue="10"/>
    </cacheField>
    <cacheField name="Avg. Number of Times that Power to a Customer is Interrupted" numFmtId="0">
      <sharedItems containsSemiMixedTypes="0" containsString="0" containsNumber="1" minValue="0.01" maxValue="3.67"/>
    </cacheField>
    <cacheField name="Avg. Number of Hours that Power to a Customer is Interrupted" numFmtId="0">
      <sharedItems containsSemiMixedTypes="0" containsString="0" containsNumber="1" minValue="0.03" maxValue="9.86"/>
    </cacheField>
    <cacheField name="Distribution System Plan Implementation_x000a_Progress3" numFmtId="0">
      <sharedItems containsMixedTypes="1" containsNumber="1" minValue="0.17" maxValue="130"/>
    </cacheField>
    <cacheField name="Efficiency Assessment" numFmtId="0">
      <sharedItems containsMixedTypes="1" containsNumber="1" containsInteger="1" minValue="1" maxValue="5"/>
    </cacheField>
    <cacheField name="Total Cost per Customer" numFmtId="0">
      <sharedItems containsMixedTypes="1" containsNumber="1" containsInteger="1" minValue="305" maxValue="2212"/>
    </cacheField>
    <cacheField name="Total Cost per Km of Line" numFmtId="0">
      <sharedItems containsMixedTypes="1" containsNumber="1" containsInteger="1" minValue="3392" maxValue="51767"/>
    </cacheField>
    <cacheField name="Renewable Generation CIA Completed on Time" numFmtId="0">
      <sharedItems containsMixedTypes="1" containsNumber="1" minValue="0.5" maxValue="1"/>
    </cacheField>
    <cacheField name="New Micro- embedded Generation Facilities Connected on Time" numFmtId="0">
      <sharedItems containsMixedTypes="1" containsNumber="1" minValue="0.97" maxValue="1"/>
    </cacheField>
    <cacheField name="Liquidity: Current Ratio (Current Assets / Current Liabilities)" numFmtId="0">
      <sharedItems containsSemiMixedTypes="0" containsString="0" containsNumber="1" minValue="0.21" maxValue="3.75"/>
    </cacheField>
    <cacheField name="Leverage: Total Debt (short-term &amp; long- term) to Equity Ratio" numFmtId="0">
      <sharedItems containsString="0" containsBlank="1" containsNumber="1" minValue="0.03" maxValue="2.8"/>
    </cacheField>
    <cacheField name="Regulatory ROE Deemed (included in rates)" numFmtId="0">
      <sharedItems containsString="0" containsBlank="1" containsNumber="1" minValue="0" maxValue="9.8500000000000004E-2"/>
    </cacheField>
    <cacheField name="Regulatory ROE Achieved" numFmtId="0">
      <sharedItems containsString="0" containsBlank="1" containsNumber="1" minValue="-6.4500000000000002E-2" maxValue="0.11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Tedesco, Natasha" refreshedDate="45866.378351851854" refreshedVersion="7" recordCount="60" xr:uid="{00000000-000A-0000-FFFF-FFFF00000000}">
  <cacheSource type="worksheet">
    <worksheetSource ref="A1:X61" sheet="2019 SCORECARD"/>
  </cacheSource>
  <cacheFields count="24">
    <cacheField name=" " numFmtId="0">
      <sharedItems count="60">
        <s v="Alectra Utilities Corporation"/>
        <s v="Algoma Power Inc."/>
        <s v="Atikokan Hydro Inc."/>
        <s v="Bluewater Power Distribution Corporation"/>
        <s v="Brantford Power Inc."/>
        <s v="Burlington Hydro Inc."/>
        <s v="Canadian Niagara Power Inc."/>
        <s v="Centre Wellington Hydro Ltd."/>
        <s v="Chapleau Public Utilities Corporation"/>
        <s v="Cooperative Hydro Embrun Inc."/>
        <s v="E.L.K. Energy Inc."/>
        <s v="Elexicon Energy Inc."/>
        <s v="Energy+ Inc."/>
        <s v="Entegrus Powerlines Inc."/>
        <s v="EnWin Utilities Ltd."/>
        <s v="EPCOR Electricity Distribution Ontario Inc."/>
        <s v="ERTH Power Corporation"/>
        <s v="Espanola Regional Hydro Distribution Corporation"/>
        <s v="Essex Powerlines Corporation"/>
        <s v="Festival Hydro Inc."/>
        <s v="Fort Frances Power Corporation"/>
        <s v="Greater Sudbury Hydro Inc."/>
        <s v="Grimsby Power Incorporated"/>
        <s v="Halton Hills Hydro Inc."/>
        <s v="Hearst Power Distribution Company Limited"/>
        <s v="Hydro 2000 Inc."/>
        <s v="Hydro Hawkesbury Inc."/>
        <s v="Hydro One Networks Inc."/>
        <s v="Hydro One Remote Communities Inc."/>
        <s v="Hydro Ottawa Limited"/>
        <s v="Innpower Corporation"/>
        <s v="Kingston Hydro Corporation"/>
        <s v="Kitchener-Wilmot Hydro Inc."/>
        <s v="Lakefront Utilities Inc."/>
        <s v="Lakeland Power Distribution Ltd."/>
        <s v="London Hydro Inc."/>
        <s v="Milton Hydro Distribution Inc."/>
        <s v="Newmarket-Tay Power Distribution Ltd."/>
        <s v="Niagara Peninsula Energy Inc."/>
        <s v="Niagara-on-the-Lake Hydro Inc."/>
        <s v="North Bay Hydro Distribution Limited"/>
        <s v="Northern Ontario Wires Inc."/>
        <s v="Oakville Hydro Electricity Distribution Inc."/>
        <s v="Orangeville Hydro Limited"/>
        <s v="Orillia Power Distribution Corporation"/>
        <s v="Oshawa PUC Networks Inc."/>
        <s v="Ottawa River Power Corporation"/>
        <s v="Peterborough Distribution Incorporated"/>
        <s v="PUC Distribution Inc."/>
        <s v="Renfrew Hydro Inc."/>
        <s v="Rideau St. Lawrence Distribution Inc."/>
        <s v="Sioux Lookout Hydro Inc."/>
        <s v="Synergy North Corporation"/>
        <s v="Tillsonburg Hydro Inc."/>
        <s v="Toronto Hydro-Electric System Limited"/>
        <s v="Wasaga Distribution Inc."/>
        <s v="Waterloo North Hydro Inc."/>
        <s v="Welland Hydro-Electric System Corp."/>
        <s v="Wellington North Power Inc."/>
        <s v="Westario Power Inc."/>
      </sharedItems>
    </cacheField>
    <cacheField name="New Residential_x000a_/ Small Business Services Connected on Time" numFmtId="10">
      <sharedItems containsSemiMixedTypes="0" containsString="0" containsNumber="1" minValue="0.91300000000000003" maxValue="1"/>
    </cacheField>
    <cacheField name="Scheduled Appointments Met On Time" numFmtId="0">
      <sharedItems containsMixedTypes="1" containsNumber="1" minValue="0.93149999999999999" maxValue="1"/>
    </cacheField>
    <cacheField name="Telephone Calls Answered On Time" numFmtId="10">
      <sharedItems containsSemiMixedTypes="0" containsString="0" containsNumber="1" minValue="0.63039999999999996" maxValue="1"/>
    </cacheField>
    <cacheField name="Billing Accuracy" numFmtId="10">
      <sharedItems containsSemiMixedTypes="0" containsString="0" containsNumber="1" minValue="0.79610000000000003" maxValue="1"/>
    </cacheField>
    <cacheField name="First Contact Resolution3" numFmtId="0">
      <sharedItems containsMixedTypes="1" containsNumber="1" minValue="0" maxValue="238"/>
    </cacheField>
    <cacheField name="Customer Satisfaction Survey Results3" numFmtId="0">
      <sharedItems containsMixedTypes="1" containsNumber="1" minValue="0.78800000000000003" maxValue="96"/>
    </cacheField>
    <cacheField name="Level of Public Awareness" numFmtId="0">
      <sharedItems containsSemiMixedTypes="0" containsString="0" containsNumber="1" minValue="0.7" maxValue="0.87"/>
    </cacheField>
    <cacheField name="Level of Compliance with Ontario Regulation_x000a_22/044" numFmtId="0">
      <sharedItems/>
    </cacheField>
    <cacheField name="Number of General Public Incidents" numFmtId="0">
      <sharedItems containsSemiMixedTypes="0" containsString="0" containsNumber="1" containsInteger="1" minValue="0" maxValue="20"/>
    </cacheField>
    <cacheField name="Rate per 10,_x000a_100, 1000 km of line" numFmtId="0">
      <sharedItems containsSemiMixedTypes="0" containsString="0" containsNumber="1" minValue="0" maxValue="1.52"/>
    </cacheField>
    <cacheField name="Avg. Number of Times that Power to a Customer is Interrupted" numFmtId="0">
      <sharedItems containsSemiMixedTypes="0" containsString="0" containsNumber="1" minValue="0.09" maxValue="3.69"/>
    </cacheField>
    <cacheField name="Avg. Number of Hours that Power to a Customer is Interrupted" numFmtId="0">
      <sharedItems containsSemiMixedTypes="0" containsString="0" containsNumber="1" minValue="0.02" maxValue="7.53"/>
    </cacheField>
    <cacheField name="Distribution System Plan Implementation_x000a_Progress3" numFmtId="0">
      <sharedItems containsMixedTypes="1" containsNumber="1" minValue="0.2" maxValue="112"/>
    </cacheField>
    <cacheField name="Efficiency Assessment" numFmtId="0">
      <sharedItems containsSemiMixedTypes="0" containsString="0" containsNumber="1" containsInteger="1" minValue="0" maxValue="5"/>
    </cacheField>
    <cacheField name="Total Cost per Customer" numFmtId="0">
      <sharedItems containsMixedTypes="1" containsNumber="1" containsInteger="1" minValue="289" maxValue="2235"/>
    </cacheField>
    <cacheField name="Total Cost per Km of Line" numFmtId="0">
      <sharedItems containsMixedTypes="1" containsNumber="1" containsInteger="1" minValue="3478" maxValue="53219"/>
    </cacheField>
    <cacheField name="Net Cumulative Energy Savings" numFmtId="0">
      <sharedItems containsMixedTypes="1" containsNumber="1" minValue="0.51" maxValue="3"/>
    </cacheField>
    <cacheField name="Renewable Generation CIA Completed on Time" numFmtId="0">
      <sharedItems containsMixedTypes="1" containsNumber="1" minValue="0" maxValue="1"/>
    </cacheField>
    <cacheField name="New Micro- embedded Generation Facilities Connected on Time" numFmtId="0">
      <sharedItems containsMixedTypes="1" containsNumber="1" minValue="0.78" maxValue="1"/>
    </cacheField>
    <cacheField name="Liquidity: Current Ratio (Current Assets_x000a_/ Current Liabilities)" numFmtId="0">
      <sharedItems containsSemiMixedTypes="0" containsString="0" containsNumber="1" minValue="0.28000000000000003" maxValue="4.4400000000000004"/>
    </cacheField>
    <cacheField name="Leverage: Total Debt (short-term &amp; long-term) to Equity Ratio" numFmtId="0">
      <sharedItems containsString="0" containsBlank="1" containsNumber="1" minValue="0.09" maxValue="2.92"/>
    </cacheField>
    <cacheField name="Regulatory ROE Deemed (included in rates)" numFmtId="0">
      <sharedItems containsString="0" containsBlank="1" containsNumber="1" minValue="0" maxValue="9.8500000000000004E-2"/>
    </cacheField>
    <cacheField name="Regulatory ROE Achieved" numFmtId="0">
      <sharedItems containsString="0" containsBlank="1" containsNumber="1" minValue="-9.4600000000000004E-2" maxValue="0.1653999999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">
  <r>
    <x v="0"/>
    <n v="0.90620000000000001"/>
    <n v="0.98980000000000001"/>
    <n v="0.53349999999999997"/>
    <n v="0.996"/>
    <n v="0.79859999999999998"/>
    <n v="0.94"/>
    <n v="0.83"/>
    <s v="C"/>
    <n v="30"/>
    <n v="0.59099999999999997"/>
    <n v="1.06"/>
    <n v="0.83"/>
    <n v="1.0042"/>
    <n v="3"/>
    <n v="871"/>
    <n v="18459"/>
    <n v="0.98"/>
    <n v="0.51"/>
    <n v="1.24"/>
    <n v="8.9499999999999996E-2"/>
    <n v="7.5499999999999998E-2"/>
  </r>
  <r>
    <x v="1"/>
    <n v="1"/>
    <n v="1"/>
    <n v="0.78320000000000001"/>
    <n v="0.99950000000000006"/>
    <n v="0.99909999999999999"/>
    <n v="0.9"/>
    <n v="0.82"/>
    <s v="C"/>
    <n v="0"/>
    <n v="0"/>
    <n v="2.2799999999999998"/>
    <n v="5.28"/>
    <s v="Completed"/>
    <n v="5"/>
    <n v="2804"/>
    <n v="16501"/>
    <s v="N/A"/>
    <n v="0.2"/>
    <n v="1.39"/>
    <n v="8.5199999999999998E-2"/>
    <n v="0.10539999999999999"/>
  </r>
  <r>
    <x v="2"/>
    <n v="1"/>
    <n v="1"/>
    <n v="1"/>
    <n v="1"/>
    <n v="0.99"/>
    <n v="0.9"/>
    <n v="0.87"/>
    <s v="C"/>
    <n v="0"/>
    <n v="0"/>
    <n v="0.12"/>
    <n v="0.28000000000000003"/>
    <s v="On Target"/>
    <n v="3"/>
    <n v="1166"/>
    <n v="20502"/>
    <s v="N/A"/>
    <n v="2.54"/>
    <n v="0.02"/>
    <n v="8.7800000000000003E-2"/>
    <n v="0.19159999999999999"/>
  </r>
  <r>
    <x v="3"/>
    <n v="0.99219999999999997"/>
    <n v="1"/>
    <n v="0.90690000000000004"/>
    <n v="0.99980000000000002"/>
    <n v="0.99990000000000001"/>
    <n v="0.80200000000000005"/>
    <n v="0.91"/>
    <s v="C"/>
    <n v="0"/>
    <n v="0"/>
    <n v="0.95"/>
    <n v="1.03"/>
    <s v="Completed"/>
    <n v="3"/>
    <n v="861"/>
    <n v="26424"/>
    <n v="1"/>
    <n v="1.02"/>
    <n v="0.71"/>
    <n v="9.3600000000000003E-2"/>
    <n v="0.10290000000000001"/>
  </r>
  <r>
    <x v="4"/>
    <n v="1"/>
    <n v="1"/>
    <n v="0.77390000000000003"/>
    <n v="0.99980000000000002"/>
    <n v="0.8"/>
    <n v="0.9"/>
    <n v="0.85"/>
    <s v="C"/>
    <n v="0"/>
    <n v="0"/>
    <n v="1.52"/>
    <n v="1.97"/>
    <n v="1.1200000000000001"/>
    <n v="2"/>
    <n v="854"/>
    <n v="38968"/>
    <n v="1"/>
    <n v="1.45"/>
    <n v="0.68"/>
    <n v="8.3400000000000002E-2"/>
    <n v="8.1100000000000005E-2"/>
  </r>
  <r>
    <x v="5"/>
    <n v="0.95799999999999996"/>
    <n v="1"/>
    <n v="0.83840000000000003"/>
    <n v="0.99950000000000006"/>
    <n v="0.99539999999999995"/>
    <n v="0.89"/>
    <n v="0.82"/>
    <s v="C"/>
    <n v="0"/>
    <n v="0"/>
    <n v="2.62"/>
    <n v="2.25"/>
    <s v="Completed"/>
    <n v="4"/>
    <n v="1134"/>
    <n v="21458"/>
    <s v="N/A"/>
    <n v="0.21"/>
    <n v="2.35"/>
    <n v="8.6599999999999996E-2"/>
    <n v="7.9000000000000001E-2"/>
  </r>
  <r>
    <x v="6"/>
    <n v="1"/>
    <n v="1"/>
    <n v="0.96120000000000005"/>
    <n v="0.99829999999999997"/>
    <n v="0.99309999999999998"/>
    <n v="0.79"/>
    <n v="0.83899999999999997"/>
    <s v="C"/>
    <n v="0"/>
    <n v="0"/>
    <n v="0.08"/>
    <n v="7.0000000000000007E-2"/>
    <n v="0.88"/>
    <n v="2"/>
    <n v="779"/>
    <n v="36511"/>
    <s v="N/A"/>
    <n v="1.57"/>
    <n v="0.73"/>
    <n v="0.09"/>
    <n v="0.1142"/>
  </r>
  <r>
    <x v="7"/>
    <n v="1"/>
    <n v="1"/>
    <n v="1"/>
    <n v="0.99990000000000001"/>
    <n v="100"/>
    <n v="93"/>
    <n v="0.78"/>
    <s v="C"/>
    <n v="0"/>
    <n v="0"/>
    <n v="3.09"/>
    <n v="13.71"/>
    <s v="On Target"/>
    <n v="3"/>
    <n v="1003"/>
    <n v="22742"/>
    <s v="N/A"/>
    <n v="3.89"/>
    <m/>
    <n v="8.9800000000000005E-2"/>
    <n v="-3.61E-2"/>
  </r>
  <r>
    <x v="8"/>
    <n v="1"/>
    <n v="1"/>
    <n v="0.96350000000000002"/>
    <n v="0.99870000000000003"/>
    <n v="97.38"/>
    <n v="90.41"/>
    <n v="0.85"/>
    <s v="C"/>
    <n v="0"/>
    <n v="0"/>
    <n v="0"/>
    <n v="0.01"/>
    <s v="Completed"/>
    <n v="1"/>
    <n v="554"/>
    <n v="37166"/>
    <n v="1"/>
    <n v="2.23"/>
    <m/>
    <n v="8.6599999999999996E-2"/>
    <n v="0.10680000000000001"/>
  </r>
  <r>
    <x v="9"/>
    <n v="1"/>
    <n v="1"/>
    <n v="0.91020000000000001"/>
    <n v="0.99319999999999997"/>
    <n v="0.88"/>
    <s v="92.1% Satis"/>
    <n v="0.88"/>
    <s v="C"/>
    <n v="0"/>
    <n v="0"/>
    <n v="0.28999999999999998"/>
    <n v="0.71"/>
    <s v="In Progress"/>
    <n v="1"/>
    <n v="593"/>
    <n v="43176"/>
    <s v="N/A"/>
    <n v="4.24"/>
    <n v="0.13"/>
    <n v="8.6599999999999996E-2"/>
    <n v="-0.2233"/>
  </r>
  <r>
    <x v="10"/>
    <n v="0.98570000000000002"/>
    <n v="0.99119999999999997"/>
    <n v="0.72350000000000003"/>
    <n v="0.99870000000000003"/>
    <n v="88.97"/>
    <n v="90"/>
    <n v="0.89"/>
    <s v="C"/>
    <n v="0"/>
    <n v="0"/>
    <n v="0.97"/>
    <n v="1.37"/>
    <n v="116.67"/>
    <n v="3"/>
    <n v="794"/>
    <n v="34985"/>
    <n v="1"/>
    <n v="0.83"/>
    <n v="1.46"/>
    <n v="9.4299999999999995E-2"/>
    <n v="5.1499999999999997E-2"/>
  </r>
  <r>
    <x v="11"/>
    <n v="0.96440000000000003"/>
    <n v="1"/>
    <n v="0.69769999999999999"/>
    <n v="0.99970000000000003"/>
    <n v="0.98660000000000003"/>
    <s v="A"/>
    <n v="0.88"/>
    <s v="C"/>
    <n v="0"/>
    <n v="0"/>
    <n v="0.74"/>
    <n v="0.66"/>
    <s v="On Target"/>
    <n v="3"/>
    <n v="794"/>
    <n v="34893"/>
    <s v="N/A"/>
    <n v="1.18"/>
    <n v="0.51"/>
    <n v="8.43E-2"/>
    <n v="7.3200000000000001E-2"/>
  </r>
  <r>
    <x v="12"/>
    <n v="0.9748"/>
    <n v="0.99960000000000004"/>
    <n v="0.83750000000000002"/>
    <n v="0.99950000000000006"/>
    <n v="75"/>
    <n v="94"/>
    <n v="0.79"/>
    <s v="C"/>
    <n v="0"/>
    <n v="0"/>
    <n v="0.93"/>
    <n v="1.31"/>
    <n v="61.9"/>
    <n v="1"/>
    <n v="713"/>
    <n v="13731"/>
    <n v="1"/>
    <n v="1.08"/>
    <n v="1.39"/>
    <n v="9.1899999999999996E-2"/>
    <n v="8.7900000000000006E-2"/>
  </r>
  <r>
    <x v="13"/>
    <n v="1"/>
    <n v="1"/>
    <n v="0.78739999999999999"/>
    <n v="0.99929999999999997"/>
    <n v="0.99160000000000004"/>
    <n v="0.83"/>
    <n v="0.82"/>
    <s v="C"/>
    <n v="0"/>
    <n v="0"/>
    <n v="1.6"/>
    <n v="0.94"/>
    <n v="1.0940000000000001"/>
    <n v="1"/>
    <n v="817"/>
    <n v="15817"/>
    <n v="1"/>
    <n v="1.92"/>
    <n v="0.55000000000000004"/>
    <n v="8.5199999999999998E-2"/>
    <n v="9.7500000000000003E-2"/>
  </r>
  <r>
    <x v="14"/>
    <n v="0.96250000000000002"/>
    <n v="1"/>
    <n v="0.92279999999999995"/>
    <n v="0.99980000000000002"/>
    <n v="0.998"/>
    <n v="0.74"/>
    <n v="0.82899999999999996"/>
    <s v="C"/>
    <n v="0"/>
    <n v="0"/>
    <n v="0.3"/>
    <n v="0.44"/>
    <n v="0.93389999999999995"/>
    <n v="2"/>
    <n v="687"/>
    <n v="33377"/>
    <n v="1"/>
    <n v="1.1599999999999999"/>
    <n v="1.42"/>
    <n v="9.3600000000000003E-2"/>
    <n v="3.95E-2"/>
  </r>
  <r>
    <x v="15"/>
    <n v="0.95760000000000001"/>
    <n v="0.99180000000000001"/>
    <n v="0.93489999999999995"/>
    <n v="0.99690000000000001"/>
    <n v="99.66"/>
    <n v="76"/>
    <n v="0.83899999999999997"/>
    <s v="C"/>
    <n v="0"/>
    <n v="0"/>
    <n v="0.38"/>
    <n v="1.31"/>
    <n v="100.7"/>
    <n v="3"/>
    <n v="813"/>
    <n v="44313"/>
    <n v="1"/>
    <n v="0.52"/>
    <n v="0.83"/>
    <n v="0.09"/>
    <n v="9.3200000000000005E-2"/>
  </r>
  <r>
    <x v="16"/>
    <n v="0.91020000000000001"/>
    <n v="0.97060000000000002"/>
    <n v="0.8105"/>
    <n v="0.999"/>
    <n v="0.99399999999999999"/>
    <n v="0.87"/>
    <n v="0.85"/>
    <s v="C"/>
    <n v="0"/>
    <n v="0"/>
    <n v="1.07"/>
    <n v="2.48"/>
    <n v="0.99839999999999995"/>
    <n v="1"/>
    <n v="714"/>
    <n v="13231"/>
    <n v="1"/>
    <n v="1.03"/>
    <n v="1.21"/>
    <n v="0.09"/>
    <n v="4.4999999999999998E-2"/>
  </r>
  <r>
    <x v="17"/>
    <n v="0.93259999999999998"/>
    <n v="0.97699999999999998"/>
    <n v="0.96940000000000004"/>
    <n v="0.99970000000000003"/>
    <n v="100"/>
    <n v="93"/>
    <n v="0.77"/>
    <s v="C"/>
    <n v="0"/>
    <n v="0"/>
    <n v="0.81"/>
    <n v="1.0900000000000001"/>
    <n v="106"/>
    <n v="3"/>
    <n v="760"/>
    <n v="58354"/>
    <n v="1"/>
    <n v="0.53"/>
    <n v="0.99"/>
    <n v="9.2999999999999999E-2"/>
    <n v="8.6199999999999999E-2"/>
  </r>
  <r>
    <x v="18"/>
    <n v="1"/>
    <n v="1"/>
    <n v="0.9425"/>
    <n v="0.99670000000000003"/>
    <n v="98"/>
    <n v="99.7"/>
    <n v="0.83899999999999997"/>
    <s v="C"/>
    <n v="0"/>
    <n v="10"/>
    <n v="7.0000000000000007E-2"/>
    <n v="0.15"/>
    <n v="145.30000000000001"/>
    <n v="2"/>
    <n v="822"/>
    <n v="37170"/>
    <s v="N/A"/>
    <n v="4.54"/>
    <m/>
    <n v="0"/>
    <n v="1.9E-3"/>
  </r>
  <r>
    <x v="19"/>
    <n v="0.88280000000000003"/>
    <n v="1"/>
    <n v="0.69179999999999997"/>
    <n v="0.99970000000000003"/>
    <n v="0.999"/>
    <s v="A"/>
    <n v="0.84"/>
    <s v="C"/>
    <n v="0"/>
    <n v="0"/>
    <n v="1.97"/>
    <n v="1.1100000000000001"/>
    <n v="0.83699999999999997"/>
    <n v="2"/>
    <n v="754"/>
    <n v="40626"/>
    <n v="1"/>
    <n v="1.05"/>
    <n v="0.56999999999999995"/>
    <n v="8.8599999999999998E-2"/>
    <n v="0.112"/>
  </r>
  <r>
    <x v="20"/>
    <n v="0.99299999999999999"/>
    <n v="0.99809999999999999"/>
    <n v="0.71160000000000001"/>
    <n v="0.99950000000000006"/>
    <n v="0.93120000000000003"/>
    <n v="0.92830000000000001"/>
    <n v="0.89"/>
    <s v="C"/>
    <n v="0"/>
    <n v="0"/>
    <n v="1.49"/>
    <n v="1.49"/>
    <n v="0.79310000000000003"/>
    <n v="3"/>
    <n v="805"/>
    <n v="15170"/>
    <n v="1"/>
    <n v="1.27"/>
    <n v="1.0900000000000001"/>
    <n v="8.5199999999999998E-2"/>
    <n v="8.2400000000000001E-2"/>
  </r>
  <r>
    <x v="21"/>
    <n v="0.9375"/>
    <n v="0.9244"/>
    <n v="0.94120000000000004"/>
    <n v="0.99990000000000001"/>
    <n v="0.99860000000000004"/>
    <n v="0.77"/>
    <n v="0.83799999999999997"/>
    <s v="C"/>
    <n v="0"/>
    <n v="0"/>
    <n v="1.31"/>
    <n v="1.69"/>
    <n v="0.85499999999999998"/>
    <n v="1"/>
    <n v="735"/>
    <n v="12547"/>
    <n v="1"/>
    <n v="0.92"/>
    <n v="1.0900000000000001"/>
    <n v="8.6599999999999996E-2"/>
    <n v="6.6299999999999998E-2"/>
  </r>
  <r>
    <x v="22"/>
    <n v="1"/>
    <n v="1"/>
    <n v="0.97099999999999997"/>
    <n v="0.99919999999999998"/>
    <n v="0.99980000000000002"/>
    <n v="0.9"/>
    <n v="0.8115"/>
    <s v="C"/>
    <n v="2"/>
    <n v="1.1759999999999999"/>
    <n v="0.96"/>
    <n v="0.57999999999999996"/>
    <n v="0.97909999999999997"/>
    <n v="1"/>
    <n v="994"/>
    <n v="13485"/>
    <s v="N/A"/>
    <n v="0.92"/>
    <n v="1.56"/>
    <n v="8.3400000000000002E-2"/>
    <n v="8.7099999999999997E-2"/>
  </r>
  <r>
    <x v="23"/>
    <n v="1"/>
    <n v="1"/>
    <n v="0.92090000000000005"/>
    <n v="0.99919999999999998"/>
    <n v="0.99839999999999995"/>
    <s v="98.4% Good"/>
    <n v="0.78539999999999999"/>
    <s v="C"/>
    <n v="0"/>
    <n v="0"/>
    <n v="1.67"/>
    <n v="6.87"/>
    <s v="Implemented"/>
    <n v="1"/>
    <n v="669"/>
    <n v="18479"/>
    <s v="N/A"/>
    <n v="2.11"/>
    <n v="0.21"/>
    <n v="8.3400000000000002E-2"/>
    <n v="8.1199999999999994E-2"/>
  </r>
  <r>
    <x v="24"/>
    <n v="1"/>
    <n v="1"/>
    <n v="0.97529999999999994"/>
    <n v="0.99739999999999995"/>
    <n v="0.95220000000000005"/>
    <n v="0.94399999999999995"/>
    <n v="0.92"/>
    <s v="C"/>
    <n v="0"/>
    <n v="0"/>
    <n v="0.23"/>
    <n v="0.01"/>
    <n v="1"/>
    <n v="2"/>
    <n v="698"/>
    <n v="42450"/>
    <n v="1"/>
    <n v="0.9"/>
    <n v="0"/>
    <n v="8.5199999999999998E-2"/>
    <n v="-0.1109"/>
  </r>
  <r>
    <x v="25"/>
    <n v="1"/>
    <n v="0.98570000000000002"/>
    <n v="0.999"/>
    <n v="0.99939999999999996"/>
    <n v="82"/>
    <n v="84"/>
    <n v="0.89800000000000002"/>
    <s v="C"/>
    <n v="0"/>
    <n v="0"/>
    <n v="2.08"/>
    <n v="1.49"/>
    <n v="0"/>
    <n v="1"/>
    <n v="395"/>
    <n v="30494"/>
    <s v="N/A"/>
    <n v="1.66"/>
    <n v="0.6"/>
    <n v="0.09"/>
    <n v="6.4000000000000003E-3"/>
  </r>
  <r>
    <x v="26"/>
    <n v="0.99970000000000003"/>
    <n v="1"/>
    <n v="0.78239999999999998"/>
    <n v="0.99039999999999995"/>
    <n v="0.74"/>
    <n v="0.82099999999999995"/>
    <n v="0.81"/>
    <s v="C"/>
    <n v="48"/>
    <n v="0.38500000000000001"/>
    <n v="2.82"/>
    <n v="7.5"/>
    <n v="1.0117"/>
    <n v="4"/>
    <n v="1369"/>
    <n v="15970"/>
    <n v="0.9"/>
    <n v="0.45"/>
    <n v="1.84"/>
    <n v="9.3600000000000003E-2"/>
    <n v="0.10879999999999999"/>
  </r>
  <r>
    <x v="27"/>
    <n v="1"/>
    <s v="N/A"/>
    <n v="1"/>
    <n v="0.94830000000000003"/>
    <n v="1"/>
    <n v="0.95"/>
    <n v="0.73699999999999999"/>
    <s v="C"/>
    <n v="0"/>
    <n v="0"/>
    <n v="3.15"/>
    <n v="8.9600000000000009"/>
    <n v="0.94"/>
    <m/>
    <m/>
    <m/>
    <s v="N/A"/>
    <n v="0.37"/>
    <m/>
    <m/>
    <n v="4.3799999999999999E-2"/>
  </r>
  <r>
    <x v="28"/>
    <n v="1"/>
    <n v="0.95320000000000005"/>
    <n v="0.86990000000000001"/>
    <n v="0.99880000000000002"/>
    <n v="0.85650000000000004"/>
    <n v="0.91"/>
    <n v="0.72"/>
    <s v="C"/>
    <n v="0"/>
    <n v="0"/>
    <n v="0.63"/>
    <n v="1.03"/>
    <n v="0.75"/>
    <n v="4"/>
    <n v="935"/>
    <n v="54210"/>
    <n v="1"/>
    <n v="0.94"/>
    <n v="1.94"/>
    <n v="8.3400000000000002E-2"/>
    <n v="6.1499999999999999E-2"/>
  </r>
  <r>
    <x v="29"/>
    <n v="0.99419999999999997"/>
    <n v="1"/>
    <n v="0.79259999999999997"/>
    <n v="0.99929999999999997"/>
    <n v="99.9"/>
    <s v="B+"/>
    <n v="0.83"/>
    <s v="C"/>
    <n v="2"/>
    <n v="1.3660000000000001"/>
    <n v="0.87"/>
    <n v="1.29"/>
    <n v="0.90600000000000003"/>
    <n v="3"/>
    <n v="1122"/>
    <n v="13986"/>
    <s v="N/A"/>
    <n v="0.48"/>
    <n v="1.2"/>
    <n v="8.7800000000000003E-2"/>
    <n v="0.1004"/>
  </r>
  <r>
    <x v="30"/>
    <n v="1"/>
    <n v="1"/>
    <n v="0.80889999999999995"/>
    <n v="0.99850000000000005"/>
    <n v="0.97489999999999999"/>
    <s v="A"/>
    <n v="0.82"/>
    <s v="C"/>
    <n v="0"/>
    <n v="0"/>
    <n v="0.74"/>
    <n v="1.17"/>
    <s v="On track"/>
    <n v="2"/>
    <n v="671"/>
    <n v="27431"/>
    <n v="1"/>
    <n v="1.72"/>
    <n v="1"/>
    <n v="9.3600000000000003E-2"/>
    <n v="7.9200000000000007E-2"/>
  </r>
  <r>
    <x v="31"/>
    <n v="0.92659999999999998"/>
    <n v="0.96299999999999997"/>
    <n v="0.98760000000000003"/>
    <n v="0.99980000000000002"/>
    <n v="0.99939999999999996"/>
    <n v="0.77"/>
    <n v="0.83899999999999997"/>
    <s v="C"/>
    <n v="0"/>
    <n v="0"/>
    <n v="2.02"/>
    <n v="2.8"/>
    <n v="0.8125"/>
    <n v="1"/>
    <n v="650"/>
    <n v="29514"/>
    <n v="1"/>
    <n v="0.72"/>
    <n v="1.01"/>
    <n v="8.6599999999999996E-2"/>
    <n v="4.2700000000000002E-2"/>
  </r>
  <r>
    <x v="32"/>
    <n v="1"/>
    <n v="1"/>
    <n v="0.93379999999999996"/>
    <n v="0.99919999999999998"/>
    <n v="0.99929999999999997"/>
    <n v="0.75"/>
    <n v="0.82599999999999996"/>
    <s v="C"/>
    <n v="0"/>
    <n v="0"/>
    <n v="0.66"/>
    <n v="1.3"/>
    <s v="In Progress"/>
    <n v="2"/>
    <n v="893"/>
    <n v="33833"/>
    <s v="N/A"/>
    <n v="0.72"/>
    <n v="1.33"/>
    <n v="8.9800000000000005E-2"/>
    <n v="0.11020000000000001"/>
  </r>
  <r>
    <x v="33"/>
    <n v="0.98009999999999997"/>
    <n v="1"/>
    <n v="0.74839999999999995"/>
    <n v="0.99850000000000005"/>
    <n v="0.99429999999999996"/>
    <s v="A"/>
    <n v="0.83"/>
    <s v="C"/>
    <n v="7"/>
    <n v="2.258"/>
    <n v="0.96"/>
    <n v="0.76"/>
    <s v="Above Budget"/>
    <n v="3"/>
    <n v="702"/>
    <n v="37717"/>
    <s v="N/A"/>
    <n v="1.52"/>
    <n v="1.04"/>
    <n v="8.6599999999999996E-2"/>
    <n v="7.0499999999999993E-2"/>
  </r>
  <r>
    <x v="34"/>
    <n v="1"/>
    <n v="1"/>
    <n v="0.85919999999999996"/>
    <n v="0.99909999999999999"/>
    <n v="97.95"/>
    <s v="A"/>
    <n v="0.8"/>
    <s v="C"/>
    <n v="0"/>
    <n v="0.34799999999999998"/>
    <n v="0.62"/>
    <n v="0.42"/>
    <s v="On track"/>
    <n v="1"/>
    <n v="816"/>
    <n v="12314"/>
    <n v="1"/>
    <n v="1.38"/>
    <n v="1.19"/>
    <n v="8.6599999999999996E-2"/>
    <n v="0.1066"/>
  </r>
  <r>
    <x v="35"/>
    <n v="0.97450000000000003"/>
    <n v="0.96850000000000003"/>
    <n v="0.77029999999999998"/>
    <n v="0.99939999999999996"/>
    <n v="100"/>
    <n v="86"/>
    <n v="0.77"/>
    <s v="C"/>
    <n v="0"/>
    <n v="0"/>
    <n v="0.88"/>
    <n v="1.39"/>
    <n v="174.44"/>
    <n v="2"/>
    <n v="783"/>
    <n v="34829"/>
    <n v="1"/>
    <n v="0.96"/>
    <n v="1.23"/>
    <n v="9.5100000000000004E-2"/>
    <n v="7.5999999999999998E-2"/>
  </r>
  <r>
    <x v="36"/>
    <n v="0.90980000000000005"/>
    <n v="1"/>
    <n v="0.88109999999999999"/>
    <n v="0.99970000000000003"/>
    <n v="0.98480000000000001"/>
    <n v="0.91"/>
    <n v="0.83"/>
    <s v="C"/>
    <n v="0"/>
    <n v="0"/>
    <n v="1.17"/>
    <n v="1.45"/>
    <n v="1.0822000000000001"/>
    <n v="2"/>
    <n v="909"/>
    <n v="11664"/>
    <n v="1"/>
    <n v="1.23"/>
    <n v="0.9"/>
    <n v="8.3400000000000002E-2"/>
    <n v="9.8100000000000007E-2"/>
  </r>
  <r>
    <x v="37"/>
    <n v="1"/>
    <n v="1"/>
    <n v="0.98329999999999995"/>
    <n v="0.99990000000000001"/>
    <n v="9"/>
    <n v="79"/>
    <n v="0.80900000000000005"/>
    <s v="C"/>
    <n v="0"/>
    <n v="0"/>
    <n v="0.95"/>
    <n v="0.98"/>
    <n v="112"/>
    <n v="2"/>
    <n v="904"/>
    <n v="28047"/>
    <n v="1"/>
    <n v="0.4"/>
    <n v="0.64"/>
    <n v="8.9800000000000005E-2"/>
    <n v="7.8E-2"/>
  </r>
  <r>
    <x v="38"/>
    <n v="1"/>
    <n v="1"/>
    <n v="0.80089999999999995"/>
    <n v="0.91710000000000003"/>
    <n v="4"/>
    <n v="0.88"/>
    <n v="0.87"/>
    <s v="C"/>
    <n v="0"/>
    <n v="0"/>
    <n v="0.68"/>
    <n v="1.1299999999999999"/>
    <n v="0.67"/>
    <n v="3"/>
    <n v="864"/>
    <n v="35368"/>
    <s v="N/A"/>
    <n v="1.31"/>
    <n v="1.06"/>
    <n v="8.3400000000000002E-2"/>
    <n v="0.1105"/>
  </r>
  <r>
    <x v="39"/>
    <n v="1"/>
    <n v="1"/>
    <n v="1"/>
    <n v="0.99960000000000004"/>
    <n v="1"/>
    <n v="0.88"/>
    <n v="0.8206"/>
    <s v="C"/>
    <n v="0"/>
    <n v="0"/>
    <n v="2.19"/>
    <n v="8.06"/>
    <s v="Excellent"/>
    <n v="1"/>
    <n v="847"/>
    <n v="13645"/>
    <s v="N/A"/>
    <n v="1.21"/>
    <n v="0.9"/>
    <n v="8.7800000000000003E-2"/>
    <n v="4.4400000000000002E-2"/>
  </r>
  <r>
    <x v="40"/>
    <n v="0.96"/>
    <n v="0.99619999999999997"/>
    <n v="0.79210000000000003"/>
    <n v="0.99670000000000003"/>
    <n v="0.94499999999999995"/>
    <n v="0.91"/>
    <n v="0.84"/>
    <s v="C"/>
    <n v="0"/>
    <n v="0"/>
    <n v="0.63"/>
    <n v="0.23"/>
    <s v="On Track"/>
    <n v="3"/>
    <n v="871"/>
    <n v="32686"/>
    <n v="1"/>
    <n v="1.1000000000000001"/>
    <n v="0.71"/>
    <n v="9.3600000000000003E-2"/>
    <n v="9.9000000000000005E-2"/>
  </r>
  <r>
    <x v="41"/>
    <n v="0.99239999999999995"/>
    <n v="0.99239999999999995"/>
    <n v="0.99429999999999996"/>
    <n v="0.99790000000000001"/>
    <n v="0.99670000000000003"/>
    <n v="76"/>
    <n v="0.83699999999999997"/>
    <s v="C"/>
    <n v="0"/>
    <n v="0"/>
    <n v="0.24"/>
    <n v="0.28999999999999998"/>
    <n v="1.1000000000000001"/>
    <n v="1"/>
    <n v="661"/>
    <n v="38970"/>
    <s v="N/A"/>
    <n v="1.03"/>
    <n v="1.18"/>
    <n v="9.3600000000000003E-2"/>
    <n v="8.2500000000000004E-2"/>
  </r>
  <r>
    <x v="42"/>
    <n v="0.99770000000000003"/>
    <n v="1"/>
    <n v="0.95979999999999999"/>
    <n v="0.99950000000000006"/>
    <n v="175"/>
    <n v="0.89200000000000002"/>
    <n v="0.82"/>
    <s v="C"/>
    <n v="0"/>
    <n v="0"/>
    <n v="0.8"/>
    <n v="0.79"/>
    <n v="1.1850000000000001"/>
    <n v="2"/>
    <n v="724"/>
    <n v="18514"/>
    <s v="N/A"/>
    <n v="1.21"/>
    <n v="1.37"/>
    <n v="8.3400000000000002E-2"/>
    <n v="9.5000000000000001E-2"/>
  </r>
  <r>
    <x v="43"/>
    <n v="1"/>
    <n v="1"/>
    <n v="0.97240000000000004"/>
    <n v="0.99790000000000001"/>
    <n v="0.97"/>
    <n v="0.79"/>
    <n v="0.84199999999999997"/>
    <s v="C"/>
    <n v="0"/>
    <n v="0"/>
    <n v="1.0900000000000001"/>
    <n v="1.49"/>
    <s v="In Progress"/>
    <n v="1"/>
    <n v="668"/>
    <n v="15370"/>
    <s v="N/A"/>
    <n v="1.37"/>
    <n v="0.7"/>
    <n v="8.6599999999999996E-2"/>
    <n v="3.8399999999999997E-2"/>
  </r>
  <r>
    <x v="44"/>
    <n v="1"/>
    <n v="1"/>
    <n v="0.74790000000000001"/>
    <n v="0.99960000000000004"/>
    <n v="99.75"/>
    <n v="85"/>
    <n v="0.84"/>
    <s v="C"/>
    <n v="1"/>
    <n v="0.13500000000000001"/>
    <n v="1.92"/>
    <n v="2.06"/>
    <n v="23"/>
    <n v="3"/>
    <n v="980"/>
    <n v="45088"/>
    <s v="N/A"/>
    <n v="0.86"/>
    <n v="2.33"/>
    <n v="9.3600000000000003E-2"/>
    <n v="7.9600000000000004E-2"/>
  </r>
  <r>
    <x v="45"/>
    <n v="0.98670000000000002"/>
    <n v="1"/>
    <n v="0.97589999999999999"/>
    <n v="0.99950000000000006"/>
    <n v="1"/>
    <n v="0.85"/>
    <n v="0.86499999999999999"/>
    <s v="C"/>
    <n v="0"/>
    <n v="0"/>
    <n v="0.13"/>
    <n v="0.28000000000000003"/>
    <n v="0.625"/>
    <n v="3"/>
    <n v="734"/>
    <n v="39841"/>
    <s v="N/A"/>
    <n v="1.22"/>
    <n v="0.97"/>
    <n v="8.7800000000000003E-2"/>
    <n v="5.7500000000000002E-2"/>
  </r>
  <r>
    <x v="46"/>
    <n v="1"/>
    <n v="1"/>
    <n v="0.76290000000000002"/>
    <n v="0.99470000000000003"/>
    <n v="99.9"/>
    <s v="B"/>
    <n v="0.84299999999999997"/>
    <s v="C"/>
    <n v="0"/>
    <n v="0"/>
    <n v="0.44"/>
    <n v="1.77"/>
    <n v="1.1599999999999999"/>
    <n v="2"/>
    <n v="720"/>
    <n v="38600"/>
    <s v="N/A"/>
    <n v="0.73"/>
    <n v="0.81"/>
    <n v="8.6599999999999996E-2"/>
    <n v="4.8800000000000003E-2"/>
  </r>
  <r>
    <x v="47"/>
    <n v="1"/>
    <n v="1"/>
    <n v="1"/>
    <n v="0.99990000000000001"/>
    <s v="A"/>
    <n v="79.22"/>
    <n v="0.84"/>
    <s v="C"/>
    <n v="0"/>
    <n v="0"/>
    <n v="0.16"/>
    <n v="0.35"/>
    <n v="1.28"/>
    <n v="1"/>
    <n v="920"/>
    <n v="3797"/>
    <s v="N/A"/>
    <n v="0.62"/>
    <n v="0.51"/>
    <n v="0.09"/>
    <n v="0.1145"/>
  </r>
  <r>
    <x v="48"/>
    <n v="1"/>
    <n v="1"/>
    <n v="0.89700000000000002"/>
    <n v="0.99929999999999997"/>
    <s v="A+"/>
    <s v="A"/>
    <n v="0.87"/>
    <s v="C"/>
    <n v="0"/>
    <n v="0"/>
    <n v="1.73"/>
    <n v="1.1499999999999999"/>
    <s v="N/A"/>
    <n v="3"/>
    <n v="829"/>
    <n v="37275"/>
    <n v="1"/>
    <n v="1.6"/>
    <n v="0.86"/>
    <n v="8.8499999999999995E-2"/>
    <n v="4.7399999999999998E-2"/>
  </r>
  <r>
    <x v="49"/>
    <n v="1"/>
    <n v="0.98599999999999999"/>
    <n v="0.9929"/>
    <n v="0.99850000000000005"/>
    <n v="0.96899999999999997"/>
    <s v="Satisfied"/>
    <n v="0.86"/>
    <s v="C"/>
    <n v="0"/>
    <n v="0"/>
    <n v="0.26"/>
    <n v="0.21"/>
    <s v="In-progress"/>
    <n v="2"/>
    <n v="762"/>
    <n v="43880"/>
    <s v="N/A"/>
    <n v="1.66"/>
    <n v="0.63"/>
    <n v="8.9800000000000005E-2"/>
    <n v="3.5200000000000002E-2"/>
  </r>
  <r>
    <x v="50"/>
    <n v="0.99909999999999999"/>
    <n v="0.99939999999999996"/>
    <n v="0.77839999999999998"/>
    <n v="0.99199999999999999"/>
    <n v="0.92"/>
    <n v="0.94"/>
    <n v="0.64"/>
    <s v="C"/>
    <n v="43"/>
    <n v="1.4750000000000001"/>
    <n v="1.24"/>
    <n v="0.79"/>
    <n v="0.81"/>
    <n v="5"/>
    <n v="1525"/>
    <n v="41267"/>
    <n v="0.98"/>
    <n v="1.07"/>
    <n v="1.19"/>
    <n v="8.5199999999999998E-2"/>
    <n v="6.8000000000000005E-2"/>
  </r>
  <r>
    <x v="51"/>
    <n v="1"/>
    <n v="1"/>
    <n v="0.99660000000000004"/>
    <n v="0.99990000000000001"/>
    <n v="99.9"/>
    <n v="81"/>
    <n v="0.84099999999999997"/>
    <s v="C"/>
    <n v="0"/>
    <n v="0"/>
    <n v="0.73"/>
    <n v="0.66"/>
    <s v="Completed"/>
    <n v="1"/>
    <n v="579"/>
    <n v="29265"/>
    <s v="N/A"/>
    <n v="1.34"/>
    <n v="0.67"/>
    <n v="9.1899999999999996E-2"/>
    <n v="8.2000000000000003E-2"/>
  </r>
  <r>
    <x v="52"/>
    <n v="0.95530000000000004"/>
    <n v="0.94879999999999998"/>
    <n v="0.76329999999999998"/>
    <n v="0.99970000000000003"/>
    <n v="0.997"/>
    <n v="0.98"/>
    <n v="0.83"/>
    <s v="C"/>
    <n v="0"/>
    <n v="0"/>
    <n v="1.08"/>
    <n v="1.33"/>
    <s v="Completed"/>
    <n v="1"/>
    <n v="561"/>
    <n v="29198"/>
    <s v="N/A"/>
    <n v="1.41"/>
    <n v="0.92"/>
    <n v="8.7800000000000003E-2"/>
    <n v="0.12970000000000001"/>
  </r>
  <r>
    <x v="53"/>
    <n v="1"/>
    <n v="0.97399999999999998"/>
    <n v="0.99380000000000002"/>
    <n v="0.99570000000000003"/>
    <n v="0.99519999999999997"/>
    <n v="0.79"/>
    <n v="0.84099999999999997"/>
    <s v="C"/>
    <n v="0"/>
    <n v="0"/>
    <n v="0.1"/>
    <n v="0.1"/>
    <n v="0.87"/>
    <n v="3"/>
    <n v="1006"/>
    <n v="18238"/>
    <n v="1"/>
    <n v="1.06"/>
    <n v="1.08"/>
    <n v="8.3400000000000002E-2"/>
    <n v="0.1032"/>
  </r>
  <r>
    <x v="54"/>
    <n v="1"/>
    <n v="0.99890000000000001"/>
    <n v="0.87419999999999998"/>
    <n v="0.99539999999999995"/>
    <n v="0.99009999999999998"/>
    <n v="0.93"/>
    <n v="0.84"/>
    <s v="C"/>
    <n v="0"/>
    <n v="0"/>
    <n v="0.56000000000000005"/>
    <n v="1.82"/>
    <s v="Completed"/>
    <n v="2"/>
    <n v="717"/>
    <n v="29292"/>
    <n v="1"/>
    <n v="1.22"/>
    <n v="0.77"/>
    <n v="0.09"/>
    <n v="0.112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">
  <r>
    <x v="0"/>
    <n v="0.90620000000000001"/>
    <n v="0.98980000000000001"/>
    <n v="0.53349999999999997"/>
    <n v="0.996"/>
    <n v="0.79859999999999998"/>
    <n v="0.94"/>
    <n v="0.83"/>
    <s v="C"/>
    <n v="30"/>
    <n v="0.59099999999999997"/>
    <n v="1.06"/>
    <n v="0.83"/>
    <n v="1.0042"/>
    <n v="3"/>
    <n v="871"/>
    <n v="18459"/>
    <n v="0.98"/>
    <n v="0.51"/>
    <n v="1.24"/>
    <n v="8.9499999999999996E-2"/>
    <n v="7.5499999999999998E-2"/>
    <m/>
  </r>
  <r>
    <x v="1"/>
    <n v="1"/>
    <n v="1"/>
    <n v="0.78320000000000001"/>
    <n v="0.99950000000000006"/>
    <n v="0.99909999999999999"/>
    <n v="0.9"/>
    <n v="0.82"/>
    <s v="C"/>
    <n v="0"/>
    <n v="0"/>
    <n v="2.2799999999999998"/>
    <n v="5.28"/>
    <s v="Completed"/>
    <n v="5"/>
    <n v="2804"/>
    <n v="16501"/>
    <s v="N/A"/>
    <n v="0.2"/>
    <n v="1.39"/>
    <n v="8.5199999999999998E-2"/>
    <n v="0.10539999999999999"/>
    <m/>
  </r>
  <r>
    <x v="2"/>
    <n v="1"/>
    <n v="1"/>
    <n v="1"/>
    <n v="1"/>
    <n v="0.99"/>
    <n v="0.9"/>
    <n v="0.87"/>
    <s v="C"/>
    <n v="0"/>
    <n v="0"/>
    <n v="0.12"/>
    <n v="0.28000000000000003"/>
    <s v="On Target"/>
    <n v="3"/>
    <n v="1166"/>
    <n v="20502"/>
    <s v="N/A"/>
    <n v="2.54"/>
    <n v="0.02"/>
    <n v="8.7800000000000003E-2"/>
    <n v="0.19159999999999999"/>
    <m/>
  </r>
  <r>
    <x v="3"/>
    <n v="0.99219999999999997"/>
    <n v="1"/>
    <n v="0.90690000000000004"/>
    <n v="0.99980000000000002"/>
    <n v="0.99990000000000001"/>
    <n v="0.80200000000000005"/>
    <n v="0.91"/>
    <s v="C"/>
    <n v="0"/>
    <n v="0"/>
    <n v="0.95"/>
    <n v="1.03"/>
    <s v="Completed"/>
    <n v="3"/>
    <n v="861"/>
    <n v="26424"/>
    <n v="1"/>
    <n v="1.02"/>
    <n v="0.71"/>
    <n v="9.3600000000000003E-2"/>
    <n v="0.10290000000000001"/>
    <m/>
  </r>
  <r>
    <x v="4"/>
    <n v="1"/>
    <n v="1"/>
    <n v="0.77390000000000003"/>
    <n v="0.99980000000000002"/>
    <n v="0.8"/>
    <n v="0.9"/>
    <n v="0.85"/>
    <s v="C"/>
    <n v="0"/>
    <n v="0"/>
    <n v="1.52"/>
    <n v="1.97"/>
    <n v="1.1200000000000001"/>
    <n v="2"/>
    <n v="854"/>
    <n v="38968"/>
    <n v="1"/>
    <n v="1.45"/>
    <n v="0.68"/>
    <n v="8.3400000000000002E-2"/>
    <n v="8.1100000000000005E-2"/>
    <m/>
  </r>
  <r>
    <x v="5"/>
    <n v="0.95799999999999996"/>
    <n v="1"/>
    <n v="0.83840000000000003"/>
    <n v="0.99950000000000006"/>
    <n v="0.99539999999999995"/>
    <n v="0.89"/>
    <n v="0.82"/>
    <s v="C"/>
    <n v="0"/>
    <n v="0"/>
    <n v="2.62"/>
    <n v="2.25"/>
    <s v="Completed"/>
    <n v="4"/>
    <n v="1134"/>
    <n v="21458"/>
    <s v="N/A"/>
    <n v="0.21"/>
    <n v="2.35"/>
    <n v="8.6599999999999996E-2"/>
    <n v="7.9000000000000001E-2"/>
    <m/>
  </r>
  <r>
    <x v="6"/>
    <n v="1"/>
    <n v="1"/>
    <n v="0.96120000000000005"/>
    <n v="0.99829999999999997"/>
    <n v="0.99309999999999998"/>
    <n v="0.79"/>
    <n v="0.83899999999999997"/>
    <s v="C"/>
    <n v="0"/>
    <n v="0"/>
    <n v="0.08"/>
    <n v="7.0000000000000007E-2"/>
    <n v="0.88"/>
    <n v="2"/>
    <n v="779"/>
    <n v="36511"/>
    <s v="N/A"/>
    <n v="1.57"/>
    <n v="0.73"/>
    <n v="0.09"/>
    <n v="0.1142"/>
    <m/>
  </r>
  <r>
    <x v="7"/>
    <n v="1"/>
    <n v="1"/>
    <n v="1"/>
    <n v="0.99990000000000001"/>
    <n v="100"/>
    <n v="93"/>
    <n v="0.78"/>
    <s v="C"/>
    <n v="0"/>
    <n v="0"/>
    <n v="3.09"/>
    <n v="13.71"/>
    <s v="On Target"/>
    <n v="3"/>
    <n v="1003"/>
    <n v="22742"/>
    <s v="N/A"/>
    <n v="3.89"/>
    <m/>
    <n v="8.9800000000000005E-2"/>
    <n v="-3.61E-2"/>
    <m/>
  </r>
  <r>
    <x v="8"/>
    <n v="1"/>
    <n v="1"/>
    <n v="0.96350000000000002"/>
    <n v="0.99870000000000003"/>
    <n v="97.38"/>
    <n v="90.41"/>
    <n v="0.85"/>
    <s v="C"/>
    <n v="0"/>
    <n v="0"/>
    <n v="0"/>
    <n v="0.01"/>
    <s v="Completed"/>
    <n v="1"/>
    <n v="554"/>
    <n v="37166"/>
    <n v="1"/>
    <n v="2.23"/>
    <m/>
    <n v="8.6599999999999996E-2"/>
    <n v="0.10680000000000001"/>
    <m/>
  </r>
  <r>
    <x v="9"/>
    <n v="1"/>
    <n v="1"/>
    <n v="0.91020000000000001"/>
    <n v="0.99319999999999997"/>
    <n v="0.88"/>
    <s v="92.1% Satis"/>
    <n v="0.88"/>
    <s v="C"/>
    <n v="0"/>
    <n v="0"/>
    <n v="0.28999999999999998"/>
    <n v="0.71"/>
    <s v="In Progress"/>
    <n v="1"/>
    <n v="593"/>
    <n v="43176"/>
    <s v="N/A"/>
    <n v="4.24"/>
    <n v="0.13"/>
    <n v="8.6599999999999996E-2"/>
    <n v="-0.2233"/>
    <m/>
  </r>
  <r>
    <x v="10"/>
    <n v="0.98570000000000002"/>
    <n v="0.99119999999999997"/>
    <n v="0.72350000000000003"/>
    <n v="0.99870000000000003"/>
    <n v="88.97"/>
    <n v="90"/>
    <n v="0.89"/>
    <s v="C"/>
    <n v="0"/>
    <n v="0"/>
    <n v="0.97"/>
    <n v="1.37"/>
    <n v="116.67"/>
    <n v="3"/>
    <n v="794"/>
    <n v="34985"/>
    <n v="1"/>
    <n v="0.83"/>
    <n v="1.46"/>
    <n v="9.4299999999999995E-2"/>
    <n v="5.1499999999999997E-2"/>
    <m/>
  </r>
  <r>
    <x v="11"/>
    <n v="0.96440000000000003"/>
    <n v="1"/>
    <n v="0.69769999999999999"/>
    <n v="0.99970000000000003"/>
    <n v="0.98660000000000003"/>
    <s v="A"/>
    <n v="0.88"/>
    <s v="C"/>
    <n v="0"/>
    <n v="0"/>
    <n v="0.74"/>
    <n v="0.66"/>
    <s v="On Target"/>
    <n v="3"/>
    <n v="794"/>
    <n v="34893"/>
    <s v="N/A"/>
    <n v="1.18"/>
    <n v="0.51"/>
    <n v="8.43E-2"/>
    <n v="7.3200000000000001E-2"/>
    <m/>
  </r>
  <r>
    <x v="12"/>
    <n v="0.9748"/>
    <n v="0.99960000000000004"/>
    <n v="0.83750000000000002"/>
    <n v="0.99950000000000006"/>
    <n v="75"/>
    <n v="94"/>
    <n v="0.79"/>
    <s v="C"/>
    <n v="0"/>
    <n v="0"/>
    <n v="0.93"/>
    <n v="1.31"/>
    <n v="61.9"/>
    <n v="1"/>
    <n v="713"/>
    <n v="13731"/>
    <n v="1"/>
    <n v="1.08"/>
    <n v="1.39"/>
    <n v="9.1899999999999996E-2"/>
    <n v="8.7900000000000006E-2"/>
    <m/>
  </r>
  <r>
    <x v="13"/>
    <n v="1"/>
    <n v="1"/>
    <n v="0.78739999999999999"/>
    <n v="0.99929999999999997"/>
    <n v="0.99160000000000004"/>
    <n v="0.83"/>
    <n v="0.82"/>
    <s v="C"/>
    <n v="0"/>
    <n v="0"/>
    <n v="1.6"/>
    <n v="0.94"/>
    <n v="1.0940000000000001"/>
    <n v="1"/>
    <n v="817"/>
    <n v="15817"/>
    <n v="1"/>
    <n v="1.92"/>
    <n v="0.55000000000000004"/>
    <n v="8.5199999999999998E-2"/>
    <n v="9.7500000000000003E-2"/>
    <m/>
  </r>
  <r>
    <x v="14"/>
    <n v="0.96250000000000002"/>
    <n v="1"/>
    <n v="0.92279999999999995"/>
    <n v="0.99980000000000002"/>
    <n v="0.998"/>
    <n v="0.74"/>
    <n v="0.82899999999999996"/>
    <s v="C"/>
    <n v="0"/>
    <n v="0"/>
    <n v="0.3"/>
    <n v="0.44"/>
    <n v="0.93389999999999995"/>
    <n v="2"/>
    <n v="687"/>
    <n v="33377"/>
    <n v="1"/>
    <n v="1.1599999999999999"/>
    <n v="1.42"/>
    <n v="9.3600000000000003E-2"/>
    <n v="3.95E-2"/>
    <m/>
  </r>
  <r>
    <x v="15"/>
    <n v="0.95760000000000001"/>
    <n v="0.99180000000000001"/>
    <n v="0.93489999999999995"/>
    <n v="0.99690000000000001"/>
    <n v="99.66"/>
    <n v="76"/>
    <n v="0.83899999999999997"/>
    <s v="C"/>
    <n v="0"/>
    <n v="0"/>
    <n v="0.38"/>
    <n v="1.31"/>
    <n v="100.7"/>
    <n v="3"/>
    <n v="813"/>
    <n v="44313"/>
    <n v="1"/>
    <n v="0.52"/>
    <n v="0.83"/>
    <n v="0.09"/>
    <n v="9.3200000000000005E-2"/>
    <m/>
  </r>
  <r>
    <x v="16"/>
    <n v="0.91020000000000001"/>
    <n v="0.97060000000000002"/>
    <n v="0.8105"/>
    <n v="0.999"/>
    <n v="0.99399999999999999"/>
    <n v="0.87"/>
    <n v="0.85"/>
    <s v="C"/>
    <n v="0"/>
    <n v="0"/>
    <n v="1.07"/>
    <n v="2.48"/>
    <n v="0.99839999999999995"/>
    <n v="1"/>
    <n v="714"/>
    <n v="13231"/>
    <n v="1"/>
    <n v="1.03"/>
    <n v="1.21"/>
    <n v="0.09"/>
    <n v="4.4999999999999998E-2"/>
    <m/>
  </r>
  <r>
    <x v="17"/>
    <n v="0.93259999999999998"/>
    <n v="0.97699999999999998"/>
    <n v="0.96940000000000004"/>
    <n v="0.99970000000000003"/>
    <n v="100"/>
    <n v="93"/>
    <n v="0.77"/>
    <s v="C"/>
    <n v="0"/>
    <n v="0"/>
    <n v="0.81"/>
    <n v="1.0900000000000001"/>
    <n v="106"/>
    <n v="3"/>
    <n v="760"/>
    <n v="58354"/>
    <n v="1"/>
    <n v="0.53"/>
    <n v="0.99"/>
    <n v="9.2999999999999999E-2"/>
    <n v="8.6199999999999999E-2"/>
    <m/>
  </r>
  <r>
    <x v="18"/>
    <n v="1"/>
    <n v="1"/>
    <n v="0.9425"/>
    <n v="0.99670000000000003"/>
    <n v="98"/>
    <n v="99.7"/>
    <n v="0.83899999999999997"/>
    <s v="C"/>
    <n v="0"/>
    <n v="10"/>
    <n v="7.0000000000000007E-2"/>
    <n v="0.15"/>
    <n v="145.30000000000001"/>
    <n v="2"/>
    <n v="822"/>
    <n v="37170"/>
    <s v="N/A"/>
    <n v="4.54"/>
    <m/>
    <n v="0"/>
    <n v="1.9E-3"/>
    <m/>
  </r>
  <r>
    <x v="19"/>
    <n v="0.88280000000000003"/>
    <n v="1"/>
    <n v="0.69179999999999997"/>
    <n v="0.99970000000000003"/>
    <n v="0.999"/>
    <s v="A"/>
    <n v="0.84"/>
    <s v="C"/>
    <n v="0"/>
    <n v="0"/>
    <n v="1.97"/>
    <n v="1.1100000000000001"/>
    <n v="0.83699999999999997"/>
    <n v="2"/>
    <n v="754"/>
    <n v="40626"/>
    <n v="1"/>
    <n v="1.05"/>
    <n v="0.56999999999999995"/>
    <n v="8.8599999999999998E-2"/>
    <n v="0.112"/>
    <m/>
  </r>
  <r>
    <x v="20"/>
    <n v="0.99299999999999999"/>
    <n v="0.99809999999999999"/>
    <n v="0.71160000000000001"/>
    <n v="0.99950000000000006"/>
    <n v="0.93120000000000003"/>
    <n v="0.92830000000000001"/>
    <n v="0.89"/>
    <s v="C"/>
    <n v="0"/>
    <n v="0"/>
    <n v="1.49"/>
    <n v="1.49"/>
    <n v="0.79310000000000003"/>
    <n v="3"/>
    <n v="805"/>
    <n v="15170"/>
    <n v="1"/>
    <n v="1.27"/>
    <n v="1.0900000000000001"/>
    <n v="8.5199999999999998E-2"/>
    <n v="8.2400000000000001E-2"/>
    <m/>
  </r>
  <r>
    <x v="21"/>
    <n v="0.9375"/>
    <n v="0.9244"/>
    <n v="0.94120000000000004"/>
    <n v="0.99990000000000001"/>
    <n v="0.99860000000000004"/>
    <n v="0.77"/>
    <n v="0.83799999999999997"/>
    <s v="C"/>
    <n v="0"/>
    <n v="0"/>
    <n v="1.31"/>
    <n v="1.69"/>
    <n v="0.85499999999999998"/>
    <n v="1"/>
    <n v="735"/>
    <n v="12547"/>
    <n v="1"/>
    <n v="0.92"/>
    <n v="1.0900000000000001"/>
    <n v="8.6599999999999996E-2"/>
    <n v="6.6299999999999998E-2"/>
    <m/>
  </r>
  <r>
    <x v="22"/>
    <n v="1"/>
    <n v="1"/>
    <n v="0.97099999999999997"/>
    <n v="0.99919999999999998"/>
    <n v="0.99980000000000002"/>
    <n v="0.9"/>
    <n v="0.8115"/>
    <s v="C"/>
    <n v="2"/>
    <n v="1.1759999999999999"/>
    <n v="0.96"/>
    <n v="0.57999999999999996"/>
    <n v="0.97909999999999997"/>
    <n v="1"/>
    <n v="994"/>
    <n v="13485"/>
    <s v="N/A"/>
    <n v="0.92"/>
    <n v="1.56"/>
    <n v="8.3400000000000002E-2"/>
    <n v="8.7099999999999997E-2"/>
    <m/>
  </r>
  <r>
    <x v="23"/>
    <n v="1"/>
    <n v="1"/>
    <n v="0.92090000000000005"/>
    <n v="0.99919999999999998"/>
    <n v="0.99839999999999995"/>
    <s v="98.4% Good"/>
    <n v="0.78539999999999999"/>
    <s v="C"/>
    <n v="0"/>
    <n v="0"/>
    <n v="1.67"/>
    <n v="6.87"/>
    <s v="Implemented"/>
    <n v="1"/>
    <n v="669"/>
    <n v="18479"/>
    <s v="N/A"/>
    <n v="2.11"/>
    <n v="0.21"/>
    <n v="8.3400000000000002E-2"/>
    <n v="8.1199999999999994E-2"/>
    <m/>
  </r>
  <r>
    <x v="24"/>
    <n v="1"/>
    <n v="1"/>
    <n v="0.97529999999999994"/>
    <n v="0.99739999999999995"/>
    <n v="0.95220000000000005"/>
    <n v="0.94399999999999995"/>
    <n v="0.92"/>
    <s v="C"/>
    <n v="0"/>
    <n v="0"/>
    <n v="0.23"/>
    <n v="0.01"/>
    <n v="1"/>
    <n v="2"/>
    <n v="698"/>
    <n v="42450"/>
    <n v="1"/>
    <n v="0.9"/>
    <n v="0"/>
    <n v="8.5199999999999998E-2"/>
    <n v="-0.1109"/>
    <m/>
  </r>
  <r>
    <x v="25"/>
    <n v="1"/>
    <n v="0.98570000000000002"/>
    <n v="0.999"/>
    <n v="0.99939999999999996"/>
    <n v="82"/>
    <n v="84"/>
    <n v="0.89800000000000002"/>
    <s v="C"/>
    <n v="0"/>
    <n v="0"/>
    <n v="2.08"/>
    <n v="1.49"/>
    <n v="0"/>
    <n v="1"/>
    <n v="395"/>
    <n v="30494"/>
    <s v="N/A"/>
    <n v="1.66"/>
    <n v="0.6"/>
    <n v="0.09"/>
    <n v="6.4000000000000003E-3"/>
    <m/>
  </r>
  <r>
    <x v="26"/>
    <n v="0.99970000000000003"/>
    <n v="1"/>
    <n v="0.78239999999999998"/>
    <n v="0.99039999999999995"/>
    <n v="0.74"/>
    <n v="0.82099999999999995"/>
    <n v="0.81"/>
    <s v="C"/>
    <n v="48"/>
    <n v="0.38500000000000001"/>
    <n v="2.82"/>
    <n v="7.5"/>
    <n v="1.0117"/>
    <n v="4"/>
    <n v="1369"/>
    <n v="15970"/>
    <n v="0.9"/>
    <n v="0.45"/>
    <n v="1.84"/>
    <n v="9.3600000000000003E-2"/>
    <n v="0.10879999999999999"/>
    <m/>
  </r>
  <r>
    <x v="27"/>
    <n v="1"/>
    <s v="N/A"/>
    <n v="1"/>
    <n v="0.94830000000000003"/>
    <n v="1"/>
    <n v="0.95"/>
    <n v="0.73699999999999999"/>
    <s v="C"/>
    <n v="0"/>
    <n v="0"/>
    <n v="3.15"/>
    <n v="8.9600000000000009"/>
    <n v="0.94"/>
    <m/>
    <m/>
    <m/>
    <s v="N/A"/>
    <n v="0.37"/>
    <m/>
    <m/>
    <n v="4.3799999999999999E-2"/>
    <m/>
  </r>
  <r>
    <x v="28"/>
    <n v="1"/>
    <n v="0.95320000000000005"/>
    <n v="0.86990000000000001"/>
    <n v="0.99880000000000002"/>
    <n v="0.85650000000000004"/>
    <n v="0.91"/>
    <n v="0.72"/>
    <s v="C"/>
    <n v="0"/>
    <n v="0"/>
    <n v="0.63"/>
    <n v="1.03"/>
    <n v="0.75"/>
    <n v="4"/>
    <n v="935"/>
    <n v="54210"/>
    <n v="1"/>
    <n v="0.94"/>
    <n v="1.94"/>
    <n v="8.3400000000000002E-2"/>
    <n v="6.1499999999999999E-2"/>
    <m/>
  </r>
  <r>
    <x v="29"/>
    <n v="0.99419999999999997"/>
    <n v="1"/>
    <n v="0.79259999999999997"/>
    <n v="0.99929999999999997"/>
    <n v="99.9"/>
    <s v="B+"/>
    <n v="0.83"/>
    <s v="C"/>
    <n v="2"/>
    <n v="1.3660000000000001"/>
    <n v="0.87"/>
    <n v="1.29"/>
    <n v="0.90600000000000003"/>
    <n v="3"/>
    <n v="1122"/>
    <n v="13986"/>
    <s v="N/A"/>
    <n v="0.48"/>
    <n v="1.2"/>
    <n v="8.7800000000000003E-2"/>
    <n v="0.1004"/>
    <m/>
  </r>
  <r>
    <x v="30"/>
    <n v="1"/>
    <n v="1"/>
    <n v="0.80889999999999995"/>
    <n v="0.99850000000000005"/>
    <n v="0.97489999999999999"/>
    <s v="A"/>
    <n v="0.82"/>
    <s v="C"/>
    <n v="0"/>
    <n v="0"/>
    <n v="0.74"/>
    <n v="1.17"/>
    <s v="On track"/>
    <n v="2"/>
    <n v="671"/>
    <n v="27431"/>
    <n v="1"/>
    <n v="1.72"/>
    <n v="1"/>
    <n v="9.3600000000000003E-2"/>
    <n v="7.9200000000000007E-2"/>
    <m/>
  </r>
  <r>
    <x v="31"/>
    <n v="0.92659999999999998"/>
    <n v="0.96299999999999997"/>
    <n v="0.98760000000000003"/>
    <n v="0.99980000000000002"/>
    <n v="0.99939999999999996"/>
    <n v="0.77"/>
    <n v="0.83899999999999997"/>
    <s v="C"/>
    <n v="0"/>
    <n v="0"/>
    <n v="2.02"/>
    <n v="2.8"/>
    <n v="0.8125"/>
    <n v="1"/>
    <n v="650"/>
    <n v="29514"/>
    <n v="1"/>
    <n v="0.72"/>
    <n v="1.01"/>
    <n v="8.6599999999999996E-2"/>
    <n v="4.2700000000000002E-2"/>
    <m/>
  </r>
  <r>
    <x v="32"/>
    <n v="1"/>
    <n v="1"/>
    <n v="0.93379999999999996"/>
    <n v="0.99919999999999998"/>
    <n v="0.99929999999999997"/>
    <n v="0.75"/>
    <n v="0.82599999999999996"/>
    <s v="C"/>
    <n v="0"/>
    <n v="0"/>
    <n v="0.66"/>
    <n v="1.3"/>
    <s v="In Progress"/>
    <n v="2"/>
    <n v="893"/>
    <n v="33833"/>
    <s v="N/A"/>
    <n v="0.72"/>
    <n v="1.33"/>
    <n v="8.9800000000000005E-2"/>
    <n v="0.11020000000000001"/>
    <m/>
  </r>
  <r>
    <x v="33"/>
    <n v="0.98009999999999997"/>
    <n v="1"/>
    <n v="0.74839999999999995"/>
    <n v="0.99850000000000005"/>
    <n v="0.99429999999999996"/>
    <s v="A"/>
    <n v="0.83"/>
    <s v="C"/>
    <n v="7"/>
    <n v="2.258"/>
    <n v="0.96"/>
    <n v="0.76"/>
    <s v="Above Budget"/>
    <n v="3"/>
    <n v="702"/>
    <n v="37717"/>
    <s v="N/A"/>
    <n v="1.52"/>
    <n v="1.04"/>
    <n v="8.6599999999999996E-2"/>
    <n v="7.0499999999999993E-2"/>
    <m/>
  </r>
  <r>
    <x v="34"/>
    <n v="1"/>
    <n v="1"/>
    <n v="0.85919999999999996"/>
    <n v="0.99909999999999999"/>
    <n v="97.95"/>
    <s v="A"/>
    <n v="0.8"/>
    <s v="C"/>
    <n v="0"/>
    <n v="0.34799999999999998"/>
    <n v="0.62"/>
    <n v="0.42"/>
    <s v="On track"/>
    <n v="1"/>
    <n v="816"/>
    <n v="12314"/>
    <n v="1"/>
    <n v="1.38"/>
    <n v="1.19"/>
    <n v="8.6599999999999996E-2"/>
    <n v="0.1066"/>
    <m/>
  </r>
  <r>
    <x v="35"/>
    <n v="0.97450000000000003"/>
    <n v="0.96850000000000003"/>
    <n v="0.77029999999999998"/>
    <n v="0.99939999999999996"/>
    <n v="100"/>
    <n v="86"/>
    <n v="0.77"/>
    <s v="C"/>
    <n v="0"/>
    <n v="0"/>
    <n v="0.88"/>
    <n v="1.39"/>
    <n v="174.44"/>
    <n v="2"/>
    <n v="783"/>
    <n v="34829"/>
    <n v="1"/>
    <n v="0.96"/>
    <n v="1.23"/>
    <n v="9.5100000000000004E-2"/>
    <n v="7.5999999999999998E-2"/>
    <m/>
  </r>
  <r>
    <x v="36"/>
    <n v="0.90980000000000005"/>
    <n v="1"/>
    <n v="0.88109999999999999"/>
    <n v="0.99970000000000003"/>
    <n v="0.98480000000000001"/>
    <n v="0.91"/>
    <n v="0.83"/>
    <s v="C"/>
    <n v="0"/>
    <n v="0"/>
    <n v="1.17"/>
    <n v="1.45"/>
    <n v="1.0822000000000001"/>
    <n v="2"/>
    <n v="909"/>
    <n v="11664"/>
    <n v="1"/>
    <n v="1.23"/>
    <n v="0.9"/>
    <n v="8.3400000000000002E-2"/>
    <n v="9.8100000000000007E-2"/>
    <m/>
  </r>
  <r>
    <x v="37"/>
    <n v="1"/>
    <n v="1"/>
    <n v="0.98329999999999995"/>
    <n v="0.99990000000000001"/>
    <n v="9"/>
    <n v="79"/>
    <n v="0.80900000000000005"/>
    <s v="C"/>
    <n v="0"/>
    <n v="0"/>
    <n v="0.95"/>
    <n v="0.98"/>
    <n v="112"/>
    <n v="2"/>
    <n v="904"/>
    <n v="28047"/>
    <n v="1"/>
    <n v="0.4"/>
    <n v="0.64"/>
    <n v="8.9800000000000005E-2"/>
    <n v="7.8E-2"/>
    <m/>
  </r>
  <r>
    <x v="38"/>
    <n v="1"/>
    <n v="1"/>
    <n v="0.80089999999999995"/>
    <n v="0.91710000000000003"/>
    <n v="4"/>
    <n v="0.88"/>
    <n v="0.87"/>
    <s v="C"/>
    <n v="0"/>
    <n v="0"/>
    <n v="0.68"/>
    <n v="1.1299999999999999"/>
    <n v="0.67"/>
    <n v="3"/>
    <n v="864"/>
    <n v="35368"/>
    <s v="N/A"/>
    <n v="1.31"/>
    <n v="1.06"/>
    <n v="8.3400000000000002E-2"/>
    <n v="0.1105"/>
    <m/>
  </r>
  <r>
    <x v="39"/>
    <n v="1"/>
    <n v="1"/>
    <n v="1"/>
    <n v="0.99960000000000004"/>
    <n v="1"/>
    <n v="0.88"/>
    <n v="0.8206"/>
    <s v="C"/>
    <n v="0"/>
    <n v="0"/>
    <n v="2.19"/>
    <n v="8.06"/>
    <s v="Excellent"/>
    <n v="1"/>
    <n v="847"/>
    <n v="13645"/>
    <s v="N/A"/>
    <n v="1.21"/>
    <n v="0.9"/>
    <n v="8.7800000000000003E-2"/>
    <n v="4.4400000000000002E-2"/>
    <m/>
  </r>
  <r>
    <x v="40"/>
    <n v="0.96"/>
    <n v="0.99619999999999997"/>
    <n v="0.79210000000000003"/>
    <n v="0.99670000000000003"/>
    <n v="0.94499999999999995"/>
    <n v="0.91"/>
    <n v="0.84"/>
    <s v="C"/>
    <n v="0"/>
    <n v="0"/>
    <n v="0.63"/>
    <n v="0.23"/>
    <s v="On Track"/>
    <n v="3"/>
    <n v="871"/>
    <n v="32686"/>
    <n v="1"/>
    <n v="1.1000000000000001"/>
    <n v="0.71"/>
    <n v="9.3600000000000003E-2"/>
    <n v="9.9000000000000005E-2"/>
    <m/>
  </r>
  <r>
    <x v="41"/>
    <n v="0.99239999999999995"/>
    <n v="0.99239999999999995"/>
    <n v="0.99429999999999996"/>
    <n v="0.99790000000000001"/>
    <n v="0.99670000000000003"/>
    <n v="76"/>
    <n v="0.83699999999999997"/>
    <s v="C"/>
    <n v="0"/>
    <n v="0"/>
    <n v="0.24"/>
    <n v="0.28999999999999998"/>
    <n v="1.1000000000000001"/>
    <n v="1"/>
    <n v="661"/>
    <n v="38970"/>
    <s v="N/A"/>
    <n v="1.03"/>
    <n v="1.18"/>
    <n v="9.3600000000000003E-2"/>
    <n v="8.2500000000000004E-2"/>
    <m/>
  </r>
  <r>
    <x v="42"/>
    <n v="0.99770000000000003"/>
    <n v="1"/>
    <n v="0.95979999999999999"/>
    <n v="0.99950000000000006"/>
    <n v="175"/>
    <n v="0.89200000000000002"/>
    <n v="0.82"/>
    <s v="C"/>
    <n v="0"/>
    <n v="0"/>
    <n v="0.8"/>
    <n v="0.79"/>
    <n v="1.1850000000000001"/>
    <n v="2"/>
    <n v="724"/>
    <n v="18514"/>
    <s v="N/A"/>
    <n v="1.21"/>
    <n v="1.37"/>
    <n v="8.3400000000000002E-2"/>
    <n v="9.5000000000000001E-2"/>
    <m/>
  </r>
  <r>
    <x v="43"/>
    <n v="1"/>
    <n v="1"/>
    <n v="0.97240000000000004"/>
    <n v="0.99790000000000001"/>
    <n v="0.97"/>
    <n v="0.79"/>
    <n v="0.84199999999999997"/>
    <s v="C"/>
    <n v="0"/>
    <n v="0"/>
    <n v="1.0900000000000001"/>
    <n v="1.49"/>
    <s v="In Progress"/>
    <n v="1"/>
    <n v="668"/>
    <n v="15370"/>
    <s v="N/A"/>
    <n v="1.37"/>
    <n v="0.7"/>
    <n v="8.6599999999999996E-2"/>
    <n v="3.8399999999999997E-2"/>
    <m/>
  </r>
  <r>
    <x v="44"/>
    <n v="1"/>
    <n v="1"/>
    <n v="0.74790000000000001"/>
    <n v="0.99960000000000004"/>
    <n v="99.75"/>
    <n v="85"/>
    <n v="0.84"/>
    <s v="C"/>
    <n v="1"/>
    <n v="0.13500000000000001"/>
    <n v="1.92"/>
    <n v="2.06"/>
    <n v="23"/>
    <n v="3"/>
    <n v="980"/>
    <n v="45088"/>
    <s v="N/A"/>
    <n v="0.86"/>
    <n v="2.33"/>
    <n v="9.3600000000000003E-2"/>
    <n v="7.9600000000000004E-2"/>
    <m/>
  </r>
  <r>
    <x v="45"/>
    <n v="0.98670000000000002"/>
    <n v="1"/>
    <n v="0.97589999999999999"/>
    <n v="0.99950000000000006"/>
    <n v="1"/>
    <n v="0.85"/>
    <n v="0.86499999999999999"/>
    <s v="C"/>
    <n v="0"/>
    <n v="0"/>
    <n v="0.13"/>
    <n v="0.28000000000000003"/>
    <n v="0.625"/>
    <n v="3"/>
    <n v="734"/>
    <n v="39841"/>
    <s v="N/A"/>
    <n v="1.22"/>
    <n v="0.97"/>
    <n v="8.7800000000000003E-2"/>
    <n v="5.7500000000000002E-2"/>
    <m/>
  </r>
  <r>
    <x v="46"/>
    <n v="1"/>
    <n v="1"/>
    <n v="0.76290000000000002"/>
    <n v="0.99470000000000003"/>
    <n v="99.9"/>
    <s v="B"/>
    <n v="0.84299999999999997"/>
    <s v="C"/>
    <n v="0"/>
    <n v="0"/>
    <n v="0.44"/>
    <n v="1.77"/>
    <n v="1.1599999999999999"/>
    <n v="2"/>
    <n v="720"/>
    <n v="38600"/>
    <s v="N/A"/>
    <n v="0.73"/>
    <n v="0.81"/>
    <n v="8.6599999999999996E-2"/>
    <n v="4.8800000000000003E-2"/>
    <m/>
  </r>
  <r>
    <x v="47"/>
    <n v="1"/>
    <n v="1"/>
    <n v="1"/>
    <n v="0.99990000000000001"/>
    <s v="A"/>
    <n v="79.22"/>
    <n v="0.84"/>
    <s v="C"/>
    <n v="0"/>
    <n v="0"/>
    <n v="0.16"/>
    <n v="0.35"/>
    <n v="1.28"/>
    <n v="1"/>
    <n v="920"/>
    <n v="3797"/>
    <s v="N/A"/>
    <n v="0.62"/>
    <n v="0.51"/>
    <n v="0.09"/>
    <n v="0.1145"/>
    <m/>
  </r>
  <r>
    <x v="48"/>
    <n v="1"/>
    <n v="1"/>
    <n v="0.89700000000000002"/>
    <n v="0.99929999999999997"/>
    <s v="A+"/>
    <s v="A"/>
    <n v="0.87"/>
    <s v="C"/>
    <n v="0"/>
    <n v="0"/>
    <n v="1.73"/>
    <n v="1.1499999999999999"/>
    <s v="N/A"/>
    <n v="3"/>
    <n v="829"/>
    <n v="37275"/>
    <n v="1"/>
    <n v="1.6"/>
    <n v="0.86"/>
    <n v="8.8499999999999995E-2"/>
    <n v="4.7399999999999998E-2"/>
    <m/>
  </r>
  <r>
    <x v="49"/>
    <n v="1"/>
    <n v="0.98599999999999999"/>
    <n v="0.9929"/>
    <n v="0.99850000000000005"/>
    <n v="0.96899999999999997"/>
    <s v="Satisfied"/>
    <n v="0.86"/>
    <s v="C"/>
    <n v="0"/>
    <n v="0"/>
    <n v="0.26"/>
    <n v="0.21"/>
    <s v="In-progress"/>
    <n v="2"/>
    <n v="762"/>
    <n v="43880"/>
    <s v="N/A"/>
    <n v="1.66"/>
    <n v="0.63"/>
    <n v="8.9800000000000005E-2"/>
    <n v="3.5200000000000002E-2"/>
    <m/>
  </r>
  <r>
    <x v="50"/>
    <n v="0.99909999999999999"/>
    <n v="0.99939999999999996"/>
    <n v="0.77839999999999998"/>
    <n v="0.99199999999999999"/>
    <n v="0.92"/>
    <n v="0.94"/>
    <n v="0.64"/>
    <s v="C"/>
    <n v="43"/>
    <n v="1.4750000000000001"/>
    <n v="1.24"/>
    <n v="0.79"/>
    <n v="0.81"/>
    <n v="5"/>
    <n v="1525"/>
    <n v="41267"/>
    <n v="0.98"/>
    <n v="1.07"/>
    <n v="1.19"/>
    <n v="8.5199999999999998E-2"/>
    <n v="6.8000000000000005E-2"/>
    <m/>
  </r>
  <r>
    <x v="51"/>
    <n v="1"/>
    <n v="1"/>
    <n v="0.99660000000000004"/>
    <n v="0.99990000000000001"/>
    <n v="99.9"/>
    <n v="81"/>
    <n v="0.84099999999999997"/>
    <s v="C"/>
    <n v="0"/>
    <n v="0"/>
    <n v="0.73"/>
    <n v="0.66"/>
    <s v="Completed"/>
    <n v="1"/>
    <n v="579"/>
    <n v="29265"/>
    <s v="N/A"/>
    <n v="1.34"/>
    <n v="0.67"/>
    <n v="9.1899999999999996E-2"/>
    <n v="8.2000000000000003E-2"/>
    <m/>
  </r>
  <r>
    <x v="52"/>
    <n v="0.95530000000000004"/>
    <n v="0.94879999999999998"/>
    <n v="0.76329999999999998"/>
    <n v="0.99970000000000003"/>
    <n v="0.997"/>
    <n v="0.98"/>
    <n v="0.83"/>
    <s v="C"/>
    <n v="0"/>
    <n v="0"/>
    <n v="1.08"/>
    <n v="1.33"/>
    <s v="Completed"/>
    <n v="1"/>
    <n v="561"/>
    <n v="29198"/>
    <s v="N/A"/>
    <n v="1.41"/>
    <n v="0.92"/>
    <n v="8.7800000000000003E-2"/>
    <n v="0.12970000000000001"/>
    <m/>
  </r>
  <r>
    <x v="53"/>
    <n v="1"/>
    <n v="0.97399999999999998"/>
    <n v="0.99380000000000002"/>
    <n v="0.99570000000000003"/>
    <n v="0.99519999999999997"/>
    <n v="0.79"/>
    <n v="0.84099999999999997"/>
    <s v="C"/>
    <n v="0"/>
    <n v="0"/>
    <n v="0.1"/>
    <n v="0.1"/>
    <n v="0.87"/>
    <n v="3"/>
    <n v="1006"/>
    <n v="18238"/>
    <n v="1"/>
    <n v="1.06"/>
    <n v="1.08"/>
    <n v="8.3400000000000002E-2"/>
    <n v="0.1032"/>
    <m/>
  </r>
  <r>
    <x v="54"/>
    <n v="1"/>
    <n v="0.99890000000000001"/>
    <n v="0.87419999999999998"/>
    <n v="0.99539999999999995"/>
    <n v="0.99009999999999998"/>
    <n v="0.93"/>
    <n v="0.84"/>
    <s v="C"/>
    <n v="0"/>
    <n v="0"/>
    <n v="0.56000000000000005"/>
    <n v="1.82"/>
    <s v="Completed"/>
    <n v="2"/>
    <n v="717"/>
    <n v="29292"/>
    <n v="1"/>
    <n v="1.22"/>
    <n v="0.77"/>
    <n v="0.09"/>
    <n v="0.1124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">
  <r>
    <x v="0"/>
    <n v="0.90780000000000005"/>
    <n v="0.98560000000000003"/>
    <n v="0.70689999999999997"/>
    <n v="0.99709999999999999"/>
    <n v="0.81100000000000005"/>
    <n v="0.94"/>
    <n v="0.82"/>
    <s v="C"/>
    <n v="32"/>
    <n v="0.61699999999999999"/>
    <n v="1.07"/>
    <n v="0.88"/>
    <n v="0.87770000000000004"/>
    <n v="3"/>
    <n v="753"/>
    <n v="15952"/>
    <s v="N/A"/>
    <n v="0.93"/>
    <n v="0.72"/>
    <n v="1.21"/>
    <n v="8.9499999999999996E-2"/>
    <n v="6.7000000000000004E-2"/>
  </r>
  <r>
    <x v="1"/>
    <n v="0.98640000000000005"/>
    <n v="1"/>
    <n v="0.85460000000000003"/>
    <n v="0.99919999999999998"/>
    <n v="0.99990000000000001"/>
    <n v="0.97"/>
    <n v="0.82"/>
    <s v="C"/>
    <n v="0"/>
    <n v="0"/>
    <n v="2.08"/>
    <n v="4.43"/>
    <s v="Completed"/>
    <n v="5"/>
    <n v="2479"/>
    <n v="14501"/>
    <s v="N/A"/>
    <n v="1"/>
    <n v="0.26"/>
    <n v="1.44"/>
    <n v="8.5199999999999998E-2"/>
    <n v="0.1053"/>
  </r>
  <r>
    <x v="2"/>
    <n v="1"/>
    <s v="N/A"/>
    <n v="1"/>
    <n v="0.99990000000000001"/>
    <n v="1"/>
    <n v="1"/>
    <n v="0.82"/>
    <s v="C"/>
    <n v="0"/>
    <n v="0"/>
    <n v="1.91"/>
    <n v="4.3499999999999996"/>
    <s v="On Target"/>
    <n v="3"/>
    <n v="1098"/>
    <n v="19325"/>
    <s v="N/A"/>
    <s v="N/A"/>
    <n v="2.48"/>
    <n v="0.04"/>
    <n v="8.7800000000000003E-2"/>
    <n v="7.22E-2"/>
  </r>
  <r>
    <x v="3"/>
    <n v="0.90269999999999995"/>
    <n v="0.99029999999999996"/>
    <n v="0.8821"/>
    <n v="0.99960000000000004"/>
    <n v="0.99939999999999996"/>
    <n v="0.80200000000000005"/>
    <n v="0.88"/>
    <s v="C"/>
    <n v="0"/>
    <n v="0"/>
    <n v="1.45"/>
    <n v="1.46"/>
    <s v="Near Budget"/>
    <n v="3"/>
    <n v="779"/>
    <n v="24402"/>
    <s v="N/A"/>
    <n v="1"/>
    <n v="0.77"/>
    <n v="0.67"/>
    <n v="8.9800000000000005E-2"/>
    <n v="7.6899999999999996E-2"/>
  </r>
  <r>
    <x v="4"/>
    <n v="0.99519999999999997"/>
    <n v="1"/>
    <n v="0.68259999999999998"/>
    <n v="0.99970000000000003"/>
    <n v="0.68799999999999994"/>
    <n v="0.91"/>
    <n v="0.82"/>
    <s v="C"/>
    <n v="0"/>
    <n v="0"/>
    <n v="0.9"/>
    <n v="1.41"/>
    <n v="1.01"/>
    <n v="2"/>
    <n v="731"/>
    <n v="33103"/>
    <s v="N/A"/>
    <n v="1"/>
    <n v="1.64"/>
    <n v="0.7"/>
    <n v="8.3400000000000002E-2"/>
    <n v="7.3899999999999993E-2"/>
  </r>
  <r>
    <x v="5"/>
    <n v="0.96030000000000004"/>
    <n v="0.98609999999999998"/>
    <n v="0.79200000000000004"/>
    <n v="0.99929999999999997"/>
    <n v="0.99770000000000003"/>
    <n v="0.94"/>
    <n v="0.82"/>
    <s v="C"/>
    <n v="1"/>
    <n v="0.65500000000000003"/>
    <n v="1.67"/>
    <n v="1.95"/>
    <s v="Completed"/>
    <n v="4"/>
    <n v="968"/>
    <n v="19189"/>
    <s v="N/A"/>
    <n v="1"/>
    <n v="0.23"/>
    <n v="2.5499999999999998"/>
    <n v="8.6599999999999996E-2"/>
    <n v="8.4699999999999998E-2"/>
  </r>
  <r>
    <x v="6"/>
    <n v="1"/>
    <n v="1"/>
    <n v="0.94230000000000003"/>
    <n v="0.999"/>
    <n v="0.99260000000000004"/>
    <n v="0.79"/>
    <n v="0.83699999999999997"/>
    <s v="C"/>
    <n v="0"/>
    <n v="0"/>
    <n v="0.2"/>
    <n v="0.21"/>
    <n v="0.76"/>
    <n v="2"/>
    <n v="715"/>
    <n v="33310"/>
    <s v="N/A"/>
    <s v="N/A"/>
    <n v="1.52"/>
    <n v="0.8"/>
    <n v="0.09"/>
    <n v="9.3299999999999994E-2"/>
  </r>
  <r>
    <x v="7"/>
    <n v="1"/>
    <n v="1"/>
    <n v="1"/>
    <n v="1"/>
    <n v="100"/>
    <n v="93"/>
    <n v="0.78"/>
    <s v="C"/>
    <n v="0"/>
    <n v="0"/>
    <n v="1.31"/>
    <n v="9.7799999999999994"/>
    <s v="On Target"/>
    <n v="3"/>
    <n v="862"/>
    <n v="19535"/>
    <s v="N/A"/>
    <s v="N/A"/>
    <n v="3.91"/>
    <m/>
    <n v="8.9800000000000005E-2"/>
    <n v="0.12989999999999999"/>
  </r>
  <r>
    <x v="8"/>
    <n v="0.96150000000000002"/>
    <n v="1"/>
    <n v="0.94069999999999998"/>
    <n v="0.99939999999999996"/>
    <n v="97.38"/>
    <n v="90.41"/>
    <n v="0.874"/>
    <s v="C"/>
    <n v="0"/>
    <n v="0"/>
    <n v="0.01"/>
    <n v="0.01"/>
    <s v="Completed"/>
    <n v="1"/>
    <n v="482"/>
    <n v="32688"/>
    <s v="N/A"/>
    <s v="N/A"/>
    <n v="2.25"/>
    <m/>
    <n v="0.09"/>
    <n v="0.15939999999999999"/>
  </r>
  <r>
    <x v="9"/>
    <n v="0.99639999999999995"/>
    <n v="1"/>
    <n v="0.91100000000000003"/>
    <n v="0.99929999999999997"/>
    <s v="Excellent"/>
    <s v="92.4 Satis"/>
    <n v="0.995"/>
    <s v="C"/>
    <n v="0"/>
    <n v="0"/>
    <n v="0.12"/>
    <n v="0.32"/>
    <s v="In Progress"/>
    <n v="1"/>
    <n v="559"/>
    <n v="39944"/>
    <s v="N/A"/>
    <s v="N/A"/>
    <n v="4.41"/>
    <n v="0.15"/>
    <n v="8.6599999999999996E-2"/>
    <n v="-1.9699999999999999E-2"/>
  </r>
  <r>
    <x v="10"/>
    <n v="0.96940000000000004"/>
    <n v="0.98009999999999997"/>
    <n v="0.76060000000000005"/>
    <n v="0.99819999999999998"/>
    <n v="0.91700000000000004"/>
    <n v="0.9"/>
    <n v="0.87"/>
    <s v="C"/>
    <n v="2"/>
    <n v="0.51"/>
    <n v="1.19"/>
    <n v="1.71"/>
    <n v="0.92479999999999996"/>
    <n v="3"/>
    <n v="704"/>
    <n v="31028"/>
    <s v="N/A"/>
    <n v="1"/>
    <n v="0.33"/>
    <n v="1.33"/>
    <n v="9.4299999999999995E-2"/>
    <n v="4.8599999999999997E-2"/>
  </r>
  <r>
    <x v="11"/>
    <n v="0.98450000000000004"/>
    <n v="0.99419999999999997"/>
    <n v="0.81340000000000001"/>
    <n v="0.99950000000000006"/>
    <n v="0.98370000000000002"/>
    <s v="A"/>
    <n v="0.84"/>
    <s v="C"/>
    <n v="1"/>
    <n v="0.27300000000000002"/>
    <n v="0.9"/>
    <n v="1.03"/>
    <s v="On Target"/>
    <n v="3"/>
    <n v="711"/>
    <n v="31080"/>
    <s v="N/A"/>
    <s v="N/A"/>
    <n v="1.34"/>
    <n v="0.5"/>
    <n v="8.43E-2"/>
    <n v="8.0699999999999994E-2"/>
  </r>
  <r>
    <x v="12"/>
    <n v="0.98550000000000004"/>
    <n v="1"/>
    <n v="0.68420000000000003"/>
    <n v="0.99909999999999999"/>
    <n v="81"/>
    <n v="93"/>
    <n v="0.78"/>
    <s v="C"/>
    <n v="1"/>
    <n v="0.31"/>
    <n v="1.18"/>
    <n v="1.76"/>
    <n v="40.6"/>
    <n v="1"/>
    <n v="627"/>
    <n v="11977"/>
    <s v="N/A"/>
    <n v="1"/>
    <n v="1.08"/>
    <n v="1.25"/>
    <n v="9.1899999999999996E-2"/>
    <n v="7.85E-2"/>
  </r>
  <r>
    <x v="13"/>
    <n v="1"/>
    <n v="0.99970000000000003"/>
    <n v="0.65759999999999996"/>
    <n v="0.9849"/>
    <n v="0.99180000000000001"/>
    <n v="0.86"/>
    <n v="0.81"/>
    <s v="C"/>
    <n v="0"/>
    <n v="0"/>
    <n v="1.03"/>
    <n v="0.63"/>
    <n v="1.071"/>
    <n v="2"/>
    <n v="717"/>
    <n v="13854"/>
    <s v="N/A"/>
    <n v="1"/>
    <n v="2.0299999999999998"/>
    <n v="0.56999999999999995"/>
    <n v="8.5199999999999998E-2"/>
    <n v="0.10780000000000001"/>
  </r>
  <r>
    <x v="14"/>
    <n v="0.98250000000000004"/>
    <n v="1"/>
    <n v="0.87560000000000004"/>
    <n v="0.99970000000000003"/>
    <n v="0.99819999999999998"/>
    <n v="0.74"/>
    <n v="0.83499999999999996"/>
    <s v="C"/>
    <n v="0"/>
    <n v="0"/>
    <n v="1.06"/>
    <n v="1.94"/>
    <n v="85.44"/>
    <n v="2"/>
    <n v="640"/>
    <n v="30915"/>
    <s v="N/A"/>
    <n v="1"/>
    <n v="1.29"/>
    <n v="1.22"/>
    <n v="8.9800000000000005E-2"/>
    <n v="7.4999999999999997E-3"/>
  </r>
  <r>
    <x v="15"/>
    <n v="0.97050000000000003"/>
    <n v="1"/>
    <n v="0.9254"/>
    <n v="0.99619999999999997"/>
    <n v="99.43"/>
    <s v="76 %"/>
    <n v="0.84399999999999997"/>
    <s v="C"/>
    <n v="0"/>
    <n v="0"/>
    <n v="0.47"/>
    <n v="0.93"/>
    <n v="0.95099999999999996"/>
    <n v="3"/>
    <n v="720"/>
    <n v="38366"/>
    <s v="N/A"/>
    <n v="1"/>
    <n v="0.65"/>
    <n v="0.8"/>
    <n v="0.09"/>
    <n v="9.7199999999999995E-2"/>
  </r>
  <r>
    <x v="16"/>
    <n v="0.91449999999999998"/>
    <n v="0.98680000000000001"/>
    <n v="0.80940000000000001"/>
    <n v="0.99950000000000006"/>
    <n v="0.996"/>
    <n v="0.86"/>
    <n v="0.85"/>
    <s v="C"/>
    <n v="0"/>
    <n v="0"/>
    <n v="0.84"/>
    <n v="1.82"/>
    <n v="0.97650000000000003"/>
    <n v="1"/>
    <n v="625"/>
    <n v="12005"/>
    <s v="N/A"/>
    <n v="1"/>
    <n v="0.86"/>
    <n v="1.27"/>
    <n v="0.09"/>
    <n v="6.0900000000000003E-2"/>
  </r>
  <r>
    <x v="17"/>
    <n v="0.95920000000000005"/>
    <n v="0.97699999999999998"/>
    <n v="0.9042"/>
    <n v="0.99970000000000003"/>
    <n v="99.99"/>
    <n v="93"/>
    <n v="0.77"/>
    <s v="C"/>
    <n v="0"/>
    <n v="0"/>
    <n v="0.77"/>
    <n v="0.81"/>
    <n v="95"/>
    <n v="3"/>
    <n v="674"/>
    <n v="52180"/>
    <s v="N/A"/>
    <n v="1"/>
    <n v="0.46"/>
    <n v="0.97"/>
    <n v="9.2999999999999999E-2"/>
    <n v="9.2499999999999999E-2"/>
  </r>
  <r>
    <x v="18"/>
    <n v="1"/>
    <n v="1"/>
    <n v="0.95130000000000003"/>
    <n v="0.99770000000000003"/>
    <n v="1"/>
    <n v="0.98399999999999999"/>
    <n v="0.84299999999999997"/>
    <s v="C"/>
    <n v="0"/>
    <n v="0"/>
    <n v="1.86"/>
    <n v="2.12"/>
    <n v="1.7869999999999999"/>
    <n v="2"/>
    <n v="737"/>
    <n v="34059"/>
    <s v="N/A"/>
    <s v="N/A"/>
    <n v="3.89"/>
    <m/>
    <n v="0"/>
    <n v="-2.3099999999999999E-2"/>
  </r>
  <r>
    <x v="19"/>
    <n v="0.95620000000000005"/>
    <n v="0.99870000000000003"/>
    <n v="0.75570000000000004"/>
    <n v="0.99980000000000002"/>
    <n v="0.878"/>
    <s v="A"/>
    <n v="0.84"/>
    <s v="C"/>
    <n v="1"/>
    <n v="0.47299999999999998"/>
    <n v="1.43"/>
    <n v="0.92"/>
    <n v="0.751"/>
    <n v="2"/>
    <n v="676"/>
    <n v="35302"/>
    <s v="N/A"/>
    <n v="1"/>
    <n v="1.21"/>
    <n v="0.61"/>
    <n v="8.8599999999999998E-2"/>
    <n v="9.6000000000000002E-2"/>
  </r>
  <r>
    <x v="20"/>
    <n v="0.99490000000000001"/>
    <n v="1"/>
    <n v="0.7107"/>
    <n v="0.99939999999999996"/>
    <n v="0.84860000000000002"/>
    <n v="0.94599999999999995"/>
    <n v="0.85"/>
    <s v="C"/>
    <n v="0"/>
    <n v="0"/>
    <n v="1.62"/>
    <n v="1.1499999999999999"/>
    <n v="0.74860000000000004"/>
    <n v="3"/>
    <n v="721"/>
    <n v="13572"/>
    <s v="N/A"/>
    <n v="1"/>
    <n v="1.33"/>
    <n v="1.1299999999999999"/>
    <n v="8.5199999999999998E-2"/>
    <n v="0.1052"/>
  </r>
  <r>
    <x v="21"/>
    <n v="1"/>
    <n v="1"/>
    <n v="0.86699999999999999"/>
    <n v="0.99990000000000001"/>
    <n v="0.99990000000000001"/>
    <n v="0.77"/>
    <n v="0.82499999999999996"/>
    <s v="C"/>
    <n v="0"/>
    <n v="0"/>
    <n v="1.96"/>
    <n v="2.35"/>
    <n v="0.95950000000000002"/>
    <n v="1"/>
    <n v="660"/>
    <n v="11287"/>
    <s v="N/A"/>
    <n v="1"/>
    <n v="0.82"/>
    <n v="1.19"/>
    <n v="8.6599999999999996E-2"/>
    <n v="8.4199999999999997E-2"/>
  </r>
  <r>
    <x v="22"/>
    <n v="1"/>
    <n v="0.99260000000000004"/>
    <n v="0.96289999999999998"/>
    <n v="0.99880000000000002"/>
    <n v="0.99960000000000004"/>
    <n v="0.9"/>
    <n v="0.79"/>
    <s v="C"/>
    <n v="1"/>
    <n v="0.59099999999999997"/>
    <n v="2.23"/>
    <n v="1.83"/>
    <n v="1.081"/>
    <n v="1"/>
    <n v="874"/>
    <n v="11770"/>
    <s v="N/A"/>
    <s v="N/A"/>
    <n v="0.7"/>
    <n v="1.49"/>
    <n v="8.3400000000000002E-2"/>
    <n v="8.1900000000000001E-2"/>
  </r>
  <r>
    <x v="23"/>
    <n v="1"/>
    <n v="1"/>
    <n v="0.97719999999999996"/>
    <n v="0.99990000000000001"/>
    <n v="1"/>
    <s v="97.4% Good"/>
    <n v="0.79"/>
    <s v="C"/>
    <n v="0"/>
    <n v="0"/>
    <n v="1.1399999999999999"/>
    <n v="2.06"/>
    <s v="Completed"/>
    <n v="1"/>
    <n v="599"/>
    <n v="16793"/>
    <s v="N/A"/>
    <s v="N/A"/>
    <n v="2.4300000000000002"/>
    <n v="0.23"/>
    <n v="8.3400000000000002E-2"/>
    <n v="7.4999999999999997E-2"/>
  </r>
  <r>
    <x v="24"/>
    <n v="0.9"/>
    <n v="1"/>
    <n v="0.93059999999999998"/>
    <n v="0.99550000000000005"/>
    <n v="0.95220000000000005"/>
    <n v="0.94399999999999995"/>
    <n v="0.7964"/>
    <s v="C"/>
    <n v="0"/>
    <n v="0"/>
    <n v="0.09"/>
    <n v="0.01"/>
    <n v="1"/>
    <n v="2"/>
    <n v="664"/>
    <n v="40073"/>
    <s v="N/A"/>
    <s v="N/A"/>
    <n v="1"/>
    <n v="0.03"/>
    <n v="8.5199999999999998E-2"/>
    <n v="-5.4600000000000003E-2"/>
  </r>
  <r>
    <x v="25"/>
    <n v="1"/>
    <n v="0.98880000000000001"/>
    <n v="0.99950000000000006"/>
    <n v="0.99950000000000006"/>
    <n v="82"/>
    <n v="84"/>
    <n v="0.89"/>
    <s v="C"/>
    <n v="0"/>
    <n v="0"/>
    <n v="4.8499999999999996"/>
    <n v="11.91"/>
    <s v="complete."/>
    <n v="1"/>
    <n v="327"/>
    <n v="25176"/>
    <s v="N/A"/>
    <s v="N/A"/>
    <n v="1.95"/>
    <n v="0.61"/>
    <n v="0.09"/>
    <n v="0.1041"/>
  </r>
  <r>
    <x v="26"/>
    <n v="0.99860000000000004"/>
    <n v="0.99990000000000001"/>
    <n v="0.72650000000000003"/>
    <n v="0.99009999999999998"/>
    <n v="0.74"/>
    <n v="0.82399999999999995"/>
    <n v="0.81"/>
    <s v="C"/>
    <n v="40"/>
    <n v="0.32100000000000001"/>
    <n v="2.5099999999999998"/>
    <n v="6.95"/>
    <n v="1.2603"/>
    <n v="4"/>
    <n v="1172"/>
    <n v="13537"/>
    <s v="N/A"/>
    <n v="0.97"/>
    <n v="0.45"/>
    <n v="1.63"/>
    <n v="0.09"/>
    <n v="0.10100000000000001"/>
  </r>
  <r>
    <x v="27"/>
    <n v="1"/>
    <s v="N/A"/>
    <n v="1"/>
    <n v="0.94820000000000004"/>
    <n v="1"/>
    <n v="0.96"/>
    <n v="0.73929999999999996"/>
    <s v="C"/>
    <n v="0"/>
    <n v="0"/>
    <n v="3.94"/>
    <n v="9.34"/>
    <n v="0.98"/>
    <m/>
    <m/>
    <m/>
    <s v="N/A"/>
    <s v="N/A"/>
    <n v="0.42"/>
    <m/>
    <m/>
    <m/>
  </r>
  <r>
    <x v="28"/>
    <n v="1"/>
    <n v="0.99429999999999996"/>
    <n v="0.7681"/>
    <n v="0.99839999999999995"/>
    <n v="0.86029999999999995"/>
    <n v="0.93"/>
    <n v="0.72"/>
    <s v="C"/>
    <n v="1"/>
    <n v="0.16700000000000001"/>
    <n v="0.69"/>
    <n v="1.02"/>
    <n v="0.9"/>
    <n v="4"/>
    <n v="811"/>
    <n v="46747"/>
    <s v="N/A"/>
    <n v="1"/>
    <n v="0.9"/>
    <n v="1.99"/>
    <n v="8.3400000000000002E-2"/>
    <n v="6.9400000000000003E-2"/>
  </r>
  <r>
    <x v="29"/>
    <n v="0.95830000000000004"/>
    <n v="1"/>
    <n v="0.8296"/>
    <n v="0.99870000000000003"/>
    <n v="99.9"/>
    <s v="B+"/>
    <n v="0.83"/>
    <s v="C"/>
    <n v="0"/>
    <n v="0"/>
    <n v="0.87"/>
    <n v="1.04"/>
    <n v="0.62"/>
    <n v="3"/>
    <n v="961"/>
    <n v="13471"/>
    <s v="N/A"/>
    <s v="N/A"/>
    <n v="1.03"/>
    <n v="1.0900000000000001"/>
    <n v="8.7800000000000003E-2"/>
    <n v="0.12820000000000001"/>
  </r>
  <r>
    <x v="30"/>
    <n v="1"/>
    <n v="1"/>
    <n v="0.75060000000000004"/>
    <n v="0.99739999999999995"/>
    <n v="0.98040000000000005"/>
    <s v="A"/>
    <n v="0.82"/>
    <s v="C"/>
    <n v="0"/>
    <n v="0"/>
    <n v="0.55000000000000004"/>
    <n v="1.1200000000000001"/>
    <s v="On track"/>
    <n v="2"/>
    <n v="614"/>
    <n v="24873"/>
    <s v="N/A"/>
    <n v="1"/>
    <n v="1.73"/>
    <n v="1.05"/>
    <n v="9.1899999999999996E-2"/>
    <n v="6.7599999999999993E-2"/>
  </r>
  <r>
    <x v="31"/>
    <n v="0.94799999999999995"/>
    <n v="0.9889"/>
    <n v="0.90269999999999995"/>
    <n v="0.99970000000000003"/>
    <n v="0.99880000000000002"/>
    <n v="0.77"/>
    <n v="0.82599999999999996"/>
    <s v="C"/>
    <n v="0"/>
    <n v="0"/>
    <n v="0.36"/>
    <n v="0.63"/>
    <n v="0.81"/>
    <n v="1"/>
    <n v="545"/>
    <n v="26234"/>
    <s v="N/A"/>
    <n v="1"/>
    <n v="0.78"/>
    <n v="0.96"/>
    <n v="8.6599999999999996E-2"/>
    <n v="0.1087"/>
  </r>
  <r>
    <x v="32"/>
    <n v="1"/>
    <n v="1"/>
    <n v="0.90210000000000001"/>
    <n v="0.99639999999999995"/>
    <n v="0.99960000000000004"/>
    <n v="0.77"/>
    <n v="0.82599999999999996"/>
    <s v="C"/>
    <n v="0"/>
    <n v="0"/>
    <n v="1.3"/>
    <n v="3.84"/>
    <s v="In Progress"/>
    <n v="2"/>
    <n v="795"/>
    <n v="29642"/>
    <s v="N/A"/>
    <s v="N/A"/>
    <n v="1.31"/>
    <n v="1.1499999999999999"/>
    <n v="8.9800000000000005E-2"/>
    <n v="0.1182"/>
  </r>
  <r>
    <x v="33"/>
    <n v="0.99270000000000003"/>
    <n v="1"/>
    <n v="0.69810000000000005"/>
    <n v="0.99880000000000002"/>
    <n v="0.99719999999999998"/>
    <s v="A"/>
    <n v="0.83"/>
    <s v="C"/>
    <n v="0"/>
    <n v="0"/>
    <n v="0.95"/>
    <n v="0.63"/>
    <s v="Above Budget"/>
    <n v="3"/>
    <n v="626"/>
    <n v="33533"/>
    <s v="N/A"/>
    <s v="N/A"/>
    <n v="1.47"/>
    <n v="0.93"/>
    <n v="8.6599999999999996E-2"/>
    <n v="6.3899999999999998E-2"/>
  </r>
  <r>
    <x v="34"/>
    <n v="1"/>
    <n v="1"/>
    <n v="0.78839999999999999"/>
    <n v="0.99980000000000002"/>
    <s v="Compliant"/>
    <s v="A"/>
    <n v="0.8"/>
    <s v="C"/>
    <n v="0"/>
    <n v="0"/>
    <n v="0.66"/>
    <n v="0.76"/>
    <s v="na"/>
    <n v="1"/>
    <n v="738"/>
    <n v="11057"/>
    <s v="N/A"/>
    <n v="1"/>
    <n v="1.36"/>
    <n v="1.1399999999999999"/>
    <n v="9.1899999999999996E-2"/>
    <n v="4.36E-2"/>
  </r>
  <r>
    <x v="35"/>
    <n v="0.95320000000000005"/>
    <n v="0.9637"/>
    <n v="0.47210000000000002"/>
    <n v="0.99839999999999995"/>
    <n v="100"/>
    <n v="84"/>
    <n v="0.77"/>
    <s v="C"/>
    <n v="0"/>
    <n v="0"/>
    <n v="0.68"/>
    <n v="1.56"/>
    <n v="117.02"/>
    <n v="2"/>
    <n v="705"/>
    <n v="30740"/>
    <s v="N/A"/>
    <n v="1"/>
    <n v="1.0900000000000001"/>
    <n v="1.05"/>
    <n v="9.5100000000000004E-2"/>
    <n v="7.2900000000000006E-2"/>
  </r>
  <r>
    <x v="36"/>
    <n v="0.82240000000000002"/>
    <n v="1"/>
    <n v="0.84709999999999996"/>
    <n v="0.99870000000000003"/>
    <n v="0.98670000000000002"/>
    <n v="0.95"/>
    <n v="0.83"/>
    <s v="C"/>
    <n v="0"/>
    <n v="0"/>
    <n v="1.33"/>
    <n v="1.89"/>
    <n v="0.85519999999999996"/>
    <n v="3"/>
    <n v="812"/>
    <n v="10327"/>
    <s v="N/A"/>
    <n v="1"/>
    <n v="2.06"/>
    <n v="0.96"/>
    <n v="8.3400000000000002E-2"/>
    <n v="8.8300000000000003E-2"/>
  </r>
  <r>
    <x v="37"/>
    <n v="1"/>
    <n v="1"/>
    <n v="0.98040000000000005"/>
    <n v="0.99639999999999995"/>
    <n v="11"/>
    <n v="79"/>
    <n v="0.82599999999999996"/>
    <s v="C"/>
    <n v="0"/>
    <n v="0"/>
    <n v="0.6"/>
    <n v="0.6"/>
    <n v="113"/>
    <n v="2"/>
    <n v="804"/>
    <n v="24066"/>
    <s v="N/A"/>
    <n v="1"/>
    <n v="0.42"/>
    <n v="0.67"/>
    <n v="8.9800000000000005E-2"/>
    <n v="8.7900000000000006E-2"/>
  </r>
  <r>
    <x v="38"/>
    <n v="1"/>
    <n v="1"/>
    <n v="0.74929999999999997"/>
    <n v="0.99809999999999999"/>
    <n v="6"/>
    <n v="0.88"/>
    <n v="0.85"/>
    <s v="C"/>
    <n v="1"/>
    <n v="0.14799999999999999"/>
    <n v="1.01"/>
    <n v="1.53"/>
    <n v="0.42"/>
    <n v="3"/>
    <n v="777"/>
    <n v="32071"/>
    <s v="N/A"/>
    <s v="N/A"/>
    <n v="1.4"/>
    <n v="1.05"/>
    <n v="8.3400000000000002E-2"/>
    <n v="9.0899999999999995E-2"/>
  </r>
  <r>
    <x v="39"/>
    <s v="N/A"/>
    <n v="1"/>
    <n v="1"/>
    <n v="0.99970000000000003"/>
    <n v="1"/>
    <n v="0.88"/>
    <n v="0.81669999999999998"/>
    <s v="C"/>
    <n v="0"/>
    <n v="0"/>
    <n v="0.56999999999999995"/>
    <n v="1.1100000000000001"/>
    <s v="Excellent"/>
    <n v="1"/>
    <n v="769"/>
    <n v="12344"/>
    <s v="N/A"/>
    <s v="N/A"/>
    <n v="1.38"/>
    <n v="0.89"/>
    <n v="8.7800000000000003E-2"/>
    <n v="9.06E-2"/>
  </r>
  <r>
    <x v="40"/>
    <n v="0.8992"/>
    <n v="1"/>
    <n v="0.82599999999999996"/>
    <n v="0.99960000000000004"/>
    <n v="0.91200000000000003"/>
    <n v="0.93"/>
    <n v="0.84"/>
    <s v="C"/>
    <n v="0"/>
    <n v="0"/>
    <n v="0.74"/>
    <n v="0.36"/>
    <s v="On Track"/>
    <n v="3"/>
    <n v="775"/>
    <n v="29104"/>
    <s v="N/A"/>
    <n v="1"/>
    <n v="1.06"/>
    <n v="0.8"/>
    <n v="9.3600000000000003E-2"/>
    <n v="9.1700000000000004E-2"/>
  </r>
  <r>
    <x v="41"/>
    <n v="1"/>
    <n v="1"/>
    <n v="0.99260000000000004"/>
    <n v="0.99729999999999996"/>
    <n v="0.99619999999999997"/>
    <n v="76"/>
    <n v="0.84499999999999997"/>
    <s v="C"/>
    <n v="0"/>
    <n v="0"/>
    <n v="0.52"/>
    <n v="0.47"/>
    <n v="1.56"/>
    <n v="1"/>
    <n v="605"/>
    <n v="35340"/>
    <s v="N/A"/>
    <s v="N/A"/>
    <n v="1.39"/>
    <n v="1.28"/>
    <n v="9.3600000000000003E-2"/>
    <n v="5.7099999999999998E-2"/>
  </r>
  <r>
    <x v="42"/>
    <n v="0.98860000000000003"/>
    <n v="1"/>
    <n v="0.9647"/>
    <n v="0.99929999999999997"/>
    <n v="173"/>
    <n v="0.92500000000000004"/>
    <n v="0.82"/>
    <s v="C"/>
    <n v="0"/>
    <n v="0"/>
    <n v="1.04"/>
    <n v="1.46"/>
    <n v="0.96499999999999997"/>
    <n v="2"/>
    <n v="638"/>
    <n v="16183"/>
    <s v="N/A"/>
    <s v="N/A"/>
    <n v="1.18"/>
    <n v="1.33"/>
    <n v="8.3400000000000002E-2"/>
    <n v="8.9599999999999999E-2"/>
  </r>
  <r>
    <x v="43"/>
    <n v="1"/>
    <n v="0.98109999999999997"/>
    <n v="0.96050000000000002"/>
    <n v="0.99919999999999998"/>
    <n v="0.98"/>
    <n v="0.79"/>
    <n v="0.83499999999999996"/>
    <s v="C"/>
    <n v="0"/>
    <n v="0"/>
    <n v="1.33"/>
    <n v="1.77"/>
    <s v="In Progress"/>
    <n v="1"/>
    <n v="592"/>
    <n v="13519"/>
    <s v="N/A"/>
    <s v="N/A"/>
    <n v="1.96"/>
    <n v="0.71"/>
    <n v="8.6599999999999996E-2"/>
    <n v="0.10589999999999999"/>
  </r>
  <r>
    <x v="44"/>
    <n v="1"/>
    <n v="1"/>
    <n v="0.75629999999999997"/>
    <n v="0.99970000000000003"/>
    <n v="99.75"/>
    <n v="88"/>
    <n v="0.84"/>
    <s v="C"/>
    <n v="0"/>
    <n v="0"/>
    <n v="1.35"/>
    <n v="1.42"/>
    <n v="103"/>
    <n v="3"/>
    <n v="725"/>
    <n v="33246"/>
    <s v="N/A"/>
    <s v="N/A"/>
    <n v="0.8"/>
    <n v="2.09"/>
    <n v="0.09"/>
    <n v="9.9199999999999997E-2"/>
  </r>
  <r>
    <x v="45"/>
    <n v="1"/>
    <n v="1"/>
    <n v="0.95520000000000005"/>
    <n v="0.99980000000000002"/>
    <n v="1"/>
    <n v="0.85"/>
    <n v="0.85299999999999998"/>
    <s v="C"/>
    <n v="0"/>
    <n v="0"/>
    <n v="0.15"/>
    <n v="0.32"/>
    <n v="0.625"/>
    <n v="3"/>
    <n v="640"/>
    <n v="34622"/>
    <s v="N/A"/>
    <s v="N/A"/>
    <n v="1.07"/>
    <n v="0.65"/>
    <n v="8.7800000000000003E-2"/>
    <n v="8.4900000000000003E-2"/>
  </r>
  <r>
    <x v="46"/>
    <n v="1"/>
    <n v="1"/>
    <n v="0.75839999999999996"/>
    <n v="0.98899999999999999"/>
    <n v="0.99980000000000002"/>
    <s v="B"/>
    <n v="0.83299999999999996"/>
    <s v="C"/>
    <n v="0"/>
    <n v="0"/>
    <n v="0.14000000000000001"/>
    <n v="0.63"/>
    <n v="1.65"/>
    <n v="2"/>
    <n v="671"/>
    <n v="35494"/>
    <s v="N/A"/>
    <s v="N/A"/>
    <n v="0.47"/>
    <n v="0.43"/>
    <n v="8.6599999999999996E-2"/>
    <n v="8.0000000000000002E-3"/>
  </r>
  <r>
    <x v="47"/>
    <n v="1"/>
    <n v="1"/>
    <n v="0.94140000000000001"/>
    <n v="0.99780000000000002"/>
    <s v="A"/>
    <n v="79.22"/>
    <n v="0.79"/>
    <s v="C"/>
    <n v="0"/>
    <n v="0"/>
    <n v="0.45"/>
    <n v="1.61"/>
    <n v="1.17"/>
    <n v="1"/>
    <n v="836"/>
    <n v="3411"/>
    <s v="N/A"/>
    <s v="N/A"/>
    <n v="0.65"/>
    <n v="0.55000000000000004"/>
    <n v="0.09"/>
    <n v="0.1105"/>
  </r>
  <r>
    <x v="48"/>
    <n v="1"/>
    <n v="1"/>
    <n v="0.90529999999999999"/>
    <n v="0.99919999999999998"/>
    <s v="A+"/>
    <s v="A"/>
    <n v="0.87"/>
    <s v="C"/>
    <n v="1"/>
    <n v="1E-3"/>
    <n v="2.2599999999999998"/>
    <n v="1.4"/>
    <s v="N/A"/>
    <n v="3"/>
    <n v="755"/>
    <n v="33928"/>
    <s v="N/A"/>
    <n v="1"/>
    <n v="1.62"/>
    <n v="0.81"/>
    <n v="8.8499999999999995E-2"/>
    <n v="3.8199999999999998E-2"/>
  </r>
  <r>
    <x v="49"/>
    <n v="0.95340000000000003"/>
    <n v="0.99329999999999996"/>
    <n v="0.98680000000000001"/>
    <n v="0.997"/>
    <n v="0.94699999999999995"/>
    <s v="Satisfied"/>
    <n v="0.86"/>
    <s v="C"/>
    <n v="0"/>
    <n v="0"/>
    <n v="0.99"/>
    <n v="0.95"/>
    <s v="In-progress"/>
    <n v="2"/>
    <n v="703"/>
    <n v="39997"/>
    <s v="N/A"/>
    <n v="1"/>
    <n v="1.1200000000000001"/>
    <n v="0.4"/>
    <n v="8.9800000000000005E-2"/>
    <n v="-3.2000000000000002E-3"/>
  </r>
  <r>
    <x v="50"/>
    <n v="0.99890000000000001"/>
    <n v="0.99919999999999998"/>
    <n v="0.79079999999999995"/>
    <n v="0.99109999999999998"/>
    <n v="0.92"/>
    <n v="0.94"/>
    <n v="0.68"/>
    <s v="C"/>
    <n v="29"/>
    <n v="0.997"/>
    <n v="1.39"/>
    <n v="0.82"/>
    <n v="0.59"/>
    <n v="5"/>
    <n v="1312"/>
    <n v="35577"/>
    <s v="N/A"/>
    <n v="0.91"/>
    <n v="0.68"/>
    <n v="1.17"/>
    <n v="8.5199999999999998E-2"/>
    <n v="7.4399999999999994E-2"/>
  </r>
  <r>
    <x v="51"/>
    <n v="1"/>
    <n v="1"/>
    <n v="0.99829999999999997"/>
    <n v="0.99690000000000001"/>
    <n v="99.9"/>
    <n v="81"/>
    <n v="0.84099999999999997"/>
    <s v="C"/>
    <n v="0"/>
    <n v="0"/>
    <n v="0.46"/>
    <n v="0.48"/>
    <s v="Completed"/>
    <n v="1"/>
    <n v="514"/>
    <n v="25485"/>
    <s v="N/A"/>
    <s v="N/A"/>
    <n v="1.06"/>
    <n v="0.55000000000000004"/>
    <n v="9.1899999999999996E-2"/>
    <n v="0.1085"/>
  </r>
  <r>
    <x v="52"/>
    <n v="0.99609999999999999"/>
    <n v="0.93989999999999996"/>
    <n v="0.77880000000000005"/>
    <n v="0.99880000000000002"/>
    <n v="0.99809999999999999"/>
    <n v="0.98"/>
    <n v="0.83"/>
    <s v="C"/>
    <n v="2"/>
    <n v="0.40200000000000002"/>
    <n v="1.1399999999999999"/>
    <n v="1.1299999999999999"/>
    <s v="Completed"/>
    <n v="1"/>
    <n v="518"/>
    <n v="26144"/>
    <s v="N/A"/>
    <s v="N/A"/>
    <n v="1.32"/>
    <n v="0.86"/>
    <n v="8.7800000000000003E-2"/>
    <n v="0.1171"/>
  </r>
  <r>
    <x v="53"/>
    <n v="1"/>
    <n v="0.98839999999999995"/>
    <n v="0.97809999999999997"/>
    <n v="0.99819999999999998"/>
    <n v="0.99850000000000005"/>
    <n v="0.79"/>
    <n v="0.84699999999999998"/>
    <s v="C"/>
    <n v="0"/>
    <n v="0"/>
    <n v="0.34"/>
    <n v="0.35"/>
    <n v="0.4"/>
    <n v="3"/>
    <n v="863"/>
    <n v="15820"/>
    <s v="N/A"/>
    <n v="1"/>
    <n v="0.77"/>
    <n v="1.06"/>
    <n v="8.3400000000000002E-2"/>
    <n v="0.1201"/>
  </r>
  <r>
    <x v="54"/>
    <n v="1"/>
    <n v="0.99890000000000001"/>
    <n v="0.86029999999999995"/>
    <n v="0.99809999999999999"/>
    <n v="99.01"/>
    <n v="94"/>
    <n v="0.84"/>
    <s v="C"/>
    <n v="0"/>
    <n v="0"/>
    <n v="0.67"/>
    <n v="1.55"/>
    <s v="Completed"/>
    <n v="3"/>
    <n v="691"/>
    <n v="28680"/>
    <s v="N/A"/>
    <n v="1"/>
    <n v="0.8"/>
    <n v="0.78"/>
    <n v="0.09"/>
    <n v="5.0900000000000001E-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">
  <r>
    <x v="0"/>
    <n v="0.90400000000000003"/>
    <n v="0.99299999999999999"/>
    <n v="0.70699999999999996"/>
    <n v="0.99580000000000002"/>
    <n v="0.8347"/>
    <n v="0.92"/>
    <n v="0.82"/>
    <s v="C"/>
    <n v="11"/>
    <n v="0.222"/>
    <n v="1.1499999999999999"/>
    <n v="0.98"/>
    <n v="0.90259999999999996"/>
    <n v="3"/>
    <n v="691"/>
    <n v="14252"/>
    <n v="1"/>
    <n v="1"/>
    <n v="0.65"/>
    <n v="1.1299999999999999"/>
    <n v="8.9499999999999996E-2"/>
    <n v="6.1800000000000001E-2"/>
  </r>
  <r>
    <x v="1"/>
    <n v="1"/>
    <n v="1"/>
    <n v="0.88360000000000005"/>
    <n v="0.99819999999999998"/>
    <n v="0.99950000000000006"/>
    <n v="0.93"/>
    <n v="0.83"/>
    <s v="C"/>
    <n v="0"/>
    <n v="0"/>
    <n v="1.77"/>
    <n v="3.61"/>
    <s v="Completed"/>
    <n v="5"/>
    <n v="2338"/>
    <n v="13025"/>
    <s v="N/A"/>
    <s v="N/A"/>
    <n v="0.43"/>
    <n v="1.32"/>
    <n v="8.5199999999999998E-2"/>
    <n v="9.3799999999999994E-2"/>
  </r>
  <r>
    <x v="2"/>
    <n v="1"/>
    <s v="N/A"/>
    <n v="1"/>
    <n v="0.99980000000000002"/>
    <n v="1"/>
    <n v="1"/>
    <n v="0.82"/>
    <s v="C"/>
    <n v="0"/>
    <n v="0"/>
    <n v="0.66"/>
    <n v="2.38"/>
    <s v="On Target"/>
    <n v="3"/>
    <n v="1024"/>
    <n v="18024"/>
    <s v="N/A"/>
    <s v="N/A"/>
    <n v="1.73"/>
    <n v="0.08"/>
    <n v="8.7800000000000003E-2"/>
    <n v="0.10920000000000001"/>
  </r>
  <r>
    <x v="3"/>
    <n v="0.93920000000000003"/>
    <n v="0.99409999999999998"/>
    <n v="0.86260000000000003"/>
    <n v="0.99990000000000001"/>
    <n v="99.93"/>
    <n v="77.8"/>
    <n v="0.88"/>
    <s v="C"/>
    <n v="0"/>
    <n v="0"/>
    <n v="1.59"/>
    <n v="1.86"/>
    <s v="Near Budget"/>
    <n v="3"/>
    <n v="714"/>
    <n v="21932"/>
    <s v="N/A"/>
    <n v="1"/>
    <n v="0.94"/>
    <n v="0.6"/>
    <n v="8.9800000000000005E-2"/>
    <n v="9.3899999999999997E-2"/>
  </r>
  <r>
    <x v="4"/>
    <n v="1"/>
    <n v="1"/>
    <n v="0.84930000000000005"/>
    <n v="0.99950000000000006"/>
    <n v="0.83099999999999996"/>
    <n v="0.97"/>
    <n v="0.84"/>
    <s v="C"/>
    <n v="0"/>
    <n v="0"/>
    <n v="1.41"/>
    <n v="0.85"/>
    <n v="1.26"/>
    <n v="3"/>
    <n v="578"/>
    <n v="41447"/>
    <n v="1"/>
    <n v="1"/>
    <n v="1.67"/>
    <n v="1.21"/>
    <n v="8.7800000000000003E-2"/>
    <n v="8.5199999999999998E-2"/>
  </r>
  <r>
    <x v="5"/>
    <n v="1"/>
    <n v="1"/>
    <n v="0.48880000000000001"/>
    <n v="0.99970000000000003"/>
    <n v="0.69"/>
    <n v="0.96"/>
    <n v="0.82"/>
    <s v="C"/>
    <n v="1"/>
    <n v="0.66100000000000003"/>
    <n v="0.87"/>
    <n v="1.26"/>
    <n v="0.83"/>
    <n v="2"/>
    <n v="683"/>
    <n v="30949"/>
    <s v="N/A"/>
    <n v="1"/>
    <n v="2.02"/>
    <n v="0.75"/>
    <n v="8.3400000000000002E-2"/>
    <n v="5.8400000000000001E-2"/>
  </r>
  <r>
    <x v="6"/>
    <n v="0.91759999999999997"/>
    <n v="1"/>
    <n v="0.81110000000000004"/>
    <n v="0.99829999999999997"/>
    <n v="0.99299999999999999"/>
    <n v="0.95"/>
    <n v="0.83"/>
    <s v="C"/>
    <n v="0"/>
    <n v="0"/>
    <n v="1.78"/>
    <n v="2.5"/>
    <s v="Completed"/>
    <n v="4"/>
    <n v="905"/>
    <n v="17810"/>
    <s v="N/A"/>
    <s v="N/A"/>
    <n v="0.24"/>
    <n v="2.69"/>
    <n v="8.7800000000000003E-2"/>
    <n v="3.4700000000000002E-2"/>
  </r>
  <r>
    <x v="7"/>
    <n v="1"/>
    <n v="1"/>
    <n v="0.90920000000000001"/>
    <n v="0.99960000000000004"/>
    <n v="0.99029999999999996"/>
    <n v="81"/>
    <n v="0.83699999999999997"/>
    <s v="C"/>
    <n v="0"/>
    <n v="0"/>
    <n v="0.22"/>
    <n v="0.26"/>
    <n v="70"/>
    <n v="3"/>
    <n v="660"/>
    <n v="30457"/>
    <s v="N/A"/>
    <s v="N/A"/>
    <n v="1.49"/>
    <n v="0.86"/>
    <n v="0.09"/>
    <n v="9.8400000000000001E-2"/>
  </r>
  <r>
    <x v="8"/>
    <n v="1"/>
    <n v="1"/>
    <n v="0.99160000000000004"/>
    <n v="0.99990000000000001"/>
    <n v="100"/>
    <n v="93"/>
    <n v="0.78"/>
    <s v="C"/>
    <n v="0"/>
    <n v="0"/>
    <n v="1.1399999999999999"/>
    <n v="2.68"/>
    <s v="On Target"/>
    <n v="4"/>
    <n v="781"/>
    <n v="17697"/>
    <s v="N/A"/>
    <s v="N/A"/>
    <n v="3.11"/>
    <m/>
    <n v="8.9800000000000005E-2"/>
    <n v="0.24429999999999999"/>
  </r>
  <r>
    <x v="9"/>
    <n v="1"/>
    <n v="1"/>
    <n v="0.94220000000000004"/>
    <n v="0.99970000000000003"/>
    <n v="92.48"/>
    <n v="88"/>
    <n v="0.874"/>
    <s v="C"/>
    <n v="0"/>
    <n v="0"/>
    <n v="0.01"/>
    <n v="0.02"/>
    <s v="Completed"/>
    <n v="1"/>
    <n v="493"/>
    <n v="31739"/>
    <s v="N/A"/>
    <s v="N/A"/>
    <n v="2.1"/>
    <n v="0.03"/>
    <n v="0.09"/>
    <n v="0.13250000000000001"/>
  </r>
  <r>
    <x v="10"/>
    <n v="0.99590000000000001"/>
    <n v="1"/>
    <n v="0.91200000000000003"/>
    <n v="0.99970000000000003"/>
    <s v="Excellent"/>
    <s v="92.4 Satis"/>
    <n v="0.995"/>
    <s v="C"/>
    <n v="0"/>
    <n v="0"/>
    <n v="0.2"/>
    <n v="0.65"/>
    <s v="In Progress"/>
    <n v="1"/>
    <n v="437"/>
    <n v="31789"/>
    <s v="N/A"/>
    <s v="N/A"/>
    <n v="3.64"/>
    <n v="0.16"/>
    <n v="8.7800000000000003E-2"/>
    <n v="0.10929999999999999"/>
  </r>
  <r>
    <x v="11"/>
    <n v="0.9597"/>
    <n v="0.99960000000000004"/>
    <n v="0.75990000000000002"/>
    <n v="0.99750000000000005"/>
    <n v="0.93"/>
    <n v="0.97"/>
    <n v="0.87"/>
    <s v="C"/>
    <n v="0"/>
    <n v="0"/>
    <n v="1.1200000000000001"/>
    <n v="1.17"/>
    <n v="0.94"/>
    <n v="3"/>
    <n v="652"/>
    <n v="28531"/>
    <s v="N/A"/>
    <n v="1"/>
    <n v="1.46"/>
    <n v="1.18"/>
    <n v="9.4299999999999995E-2"/>
    <n v="6.8699999999999997E-2"/>
  </r>
  <r>
    <x v="12"/>
    <n v="0.95340000000000003"/>
    <n v="0.99939999999999996"/>
    <n v="0.84440000000000004"/>
    <n v="0.99990000000000001"/>
    <n v="99.65"/>
    <s v="A"/>
    <n v="0.84"/>
    <s v="C"/>
    <n v="0"/>
    <n v="0"/>
    <n v="1.19"/>
    <n v="0.65"/>
    <n v="0.77100000000000002"/>
    <n v="2"/>
    <n v="677"/>
    <n v="29990"/>
    <n v="1"/>
    <s v="N/A"/>
    <n v="1.34"/>
    <n v="1.1000000000000001"/>
    <n v="8.9800000000000005E-2"/>
    <n v="8.3000000000000004E-2"/>
  </r>
  <r>
    <x v="13"/>
    <n v="0.97599999999999998"/>
    <n v="0.99709999999999999"/>
    <n v="0.81259999999999999"/>
    <n v="0.99909999999999999"/>
    <n v="85"/>
    <n v="92"/>
    <n v="0.78"/>
    <s v="C"/>
    <n v="1"/>
    <n v="0.32900000000000001"/>
    <n v="1.02"/>
    <n v="1.0900000000000001"/>
    <n v="20.2"/>
    <n v="1"/>
    <n v="558"/>
    <n v="10670"/>
    <s v="N/A"/>
    <n v="1"/>
    <n v="1.06"/>
    <n v="1.24"/>
    <n v="9.1899999999999996E-2"/>
    <n v="9.2899999999999996E-2"/>
  </r>
  <r>
    <x v="14"/>
    <n v="1"/>
    <n v="1"/>
    <n v="0.58899999999999997"/>
    <n v="0.99960000000000004"/>
    <n v="0.99270000000000003"/>
    <n v="0.86"/>
    <n v="0.81"/>
    <s v="C"/>
    <n v="0"/>
    <n v="0"/>
    <n v="1.68"/>
    <n v="0.86"/>
    <n v="0.76800000000000002"/>
    <n v="2"/>
    <n v="675"/>
    <n v="12989"/>
    <n v="1"/>
    <n v="1"/>
    <n v="2.1800000000000002"/>
    <n v="0.69"/>
    <n v="8.5199999999999998E-2"/>
    <n v="9.3799999999999994E-2"/>
  </r>
  <r>
    <x v="15"/>
    <n v="0.9446"/>
    <n v="1"/>
    <n v="0.78449999999999998"/>
    <n v="0.99960000000000004"/>
    <n v="0.99750000000000005"/>
    <n v="0.74"/>
    <n v="0.83499999999999996"/>
    <s v="C"/>
    <n v="0"/>
    <n v="0"/>
    <n v="1.38"/>
    <n v="2.65"/>
    <n v="79.48"/>
    <n v="2"/>
    <n v="584"/>
    <n v="28487"/>
    <s v="N/A"/>
    <n v="1"/>
    <n v="1.28"/>
    <n v="1.29"/>
    <n v="8.9800000000000005E-2"/>
    <n v="3.4700000000000002E-2"/>
  </r>
  <r>
    <x v="16"/>
    <n v="0.95840000000000003"/>
    <n v="0.99060000000000004"/>
    <n v="0.95020000000000004"/>
    <n v="0.99850000000000005"/>
    <n v="99.26"/>
    <s v="77 %"/>
    <n v="0.84399999999999997"/>
    <s v="C"/>
    <n v="1"/>
    <n v="0.22600000000000001"/>
    <n v="0.87"/>
    <n v="2.17"/>
    <n v="1.0449999999999999"/>
    <n v="3"/>
    <n v="676"/>
    <n v="35797"/>
    <s v="N/A"/>
    <s v="N/A"/>
    <n v="0.73"/>
    <n v="0.86"/>
    <n v="0.09"/>
    <n v="9.06E-2"/>
  </r>
  <r>
    <x v="17"/>
    <n v="1"/>
    <n v="1"/>
    <n v="0.69650000000000001"/>
    <n v="0.99919999999999998"/>
    <n v="99.94"/>
    <n v="96"/>
    <n v="0.85"/>
    <s v="C"/>
    <n v="0"/>
    <n v="0"/>
    <n v="0.15"/>
    <n v="0.31"/>
    <s v="on track"/>
    <n v="2"/>
    <n v="713"/>
    <n v="23638"/>
    <s v="N/A"/>
    <s v="N/A"/>
    <n v="1.0900000000000001"/>
    <m/>
    <n v="8.3400000000000002E-2"/>
    <n v="0.15060000000000001"/>
  </r>
  <r>
    <x v="18"/>
    <n v="0.90839999999999999"/>
    <n v="0.93149999999999999"/>
    <n v="0.76619999999999999"/>
    <n v="0.99950000000000006"/>
    <n v="0.99080000000000001"/>
    <n v="0.86"/>
    <n v="0.85"/>
    <s v="C"/>
    <n v="0"/>
    <n v="0"/>
    <n v="0.89"/>
    <n v="2.02"/>
    <n v="0.76129999999999998"/>
    <m/>
    <n v="564"/>
    <n v="10789"/>
    <s v="N/A"/>
    <s v="N/A"/>
    <n v="0.76"/>
    <n v="1.25"/>
    <n v="0.09"/>
    <n v="6.7900000000000002E-2"/>
  </r>
  <r>
    <x v="19"/>
    <n v="0.97889999999999999"/>
    <n v="0.98880000000000001"/>
    <n v="0.91710000000000003"/>
    <n v="0.99980000000000002"/>
    <n v="100"/>
    <n v="91"/>
    <n v="0.77"/>
    <s v="C"/>
    <n v="0"/>
    <n v="0"/>
    <n v="1.63"/>
    <n v="1.95"/>
    <n v="105"/>
    <n v="3"/>
    <n v="614"/>
    <n v="50551"/>
    <n v="1"/>
    <n v="1"/>
    <n v="0.51"/>
    <n v="0.99"/>
    <n v="9.2999999999999999E-2"/>
    <n v="9.9299999999999999E-2"/>
  </r>
  <r>
    <x v="20"/>
    <n v="1"/>
    <n v="1"/>
    <n v="0.90880000000000005"/>
    <n v="0.98750000000000004"/>
    <n v="1"/>
    <n v="0.98399999999999999"/>
    <n v="0.84299999999999997"/>
    <s v="C"/>
    <n v="0"/>
    <n v="0"/>
    <n v="0.19"/>
    <n v="0.13"/>
    <n v="1.0940000000000001"/>
    <n v="3"/>
    <n v="669"/>
    <n v="30891"/>
    <s v="N/A"/>
    <s v="N/A"/>
    <n v="3.98"/>
    <m/>
    <n v="0"/>
    <n v="1.0200000000000001E-2"/>
  </r>
  <r>
    <x v="21"/>
    <n v="0.98950000000000005"/>
    <n v="1"/>
    <n v="0.64219999999999999"/>
    <n v="0.99970000000000003"/>
    <n v="87.86"/>
    <n v="0.93600000000000005"/>
    <n v="0.85"/>
    <s v="C"/>
    <n v="0"/>
    <n v="0"/>
    <n v="1.1599999999999999"/>
    <n v="1.1100000000000001"/>
    <n v="0.90439999999999998"/>
    <n v="3"/>
    <n v="679"/>
    <n v="31877"/>
    <s v="N/A"/>
    <n v="1"/>
    <n v="1.3"/>
    <n v="1.19"/>
    <n v="8.5199999999999998E-2"/>
    <n v="9.6199999999999994E-2"/>
  </r>
  <r>
    <x v="22"/>
    <n v="1"/>
    <n v="1"/>
    <n v="0.86809999999999998"/>
    <n v="0.99990000000000001"/>
    <n v="0.99929999999999997"/>
    <n v="0.79"/>
    <n v="0.82499999999999996"/>
    <s v="C"/>
    <n v="0"/>
    <n v="0"/>
    <n v="1.27"/>
    <n v="1.82"/>
    <n v="0.94020000000000004"/>
    <n v="1"/>
    <n v="602"/>
    <n v="10315"/>
    <s v="N/A"/>
    <s v="N/A"/>
    <n v="1.03"/>
    <n v="1.1499999999999999"/>
    <n v="9.1899999999999996E-2"/>
    <n v="0.108"/>
  </r>
  <r>
    <x v="23"/>
    <n v="1"/>
    <n v="1"/>
    <n v="0.96730000000000005"/>
    <n v="0.99919999999999998"/>
    <n v="0.99960000000000004"/>
    <n v="0.96"/>
    <n v="0.79"/>
    <s v="C"/>
    <n v="0"/>
    <n v="0"/>
    <n v="1.85"/>
    <n v="0.97"/>
    <n v="1.1339999999999999"/>
    <n v="1"/>
    <n v="813"/>
    <n v="10928"/>
    <n v="1"/>
    <s v="N/A"/>
    <n v="0.73"/>
    <n v="2.14"/>
    <n v="8.3400000000000002E-2"/>
    <n v="0.105"/>
  </r>
  <r>
    <x v="24"/>
    <n v="1"/>
    <n v="1"/>
    <n v="0.95020000000000004"/>
    <n v="0.99990000000000001"/>
    <n v="0.99909999999999999"/>
    <s v="97.4% Good"/>
    <n v="0.79"/>
    <s v="C"/>
    <n v="0"/>
    <n v="0"/>
    <n v="2.1800000000000002"/>
    <n v="5.19"/>
    <s v="Completed"/>
    <n v="1"/>
    <n v="570"/>
    <n v="15946"/>
    <s v="N/A"/>
    <s v="N/A"/>
    <n v="2.39"/>
    <n v="0.24"/>
    <n v="8.3400000000000002E-2"/>
    <n v="0.20430000000000001"/>
  </r>
  <r>
    <x v="25"/>
    <n v="1"/>
    <n v="1"/>
    <n v="0.99880000000000002"/>
    <n v="0.99590000000000001"/>
    <n v="0.94340000000000002"/>
    <n v="0.90510000000000002"/>
    <n v="0.7964"/>
    <s v="C"/>
    <n v="0"/>
    <n v="0"/>
    <n v="0.02"/>
    <n v="0.02"/>
    <n v="1"/>
    <n v="2"/>
    <n v="604"/>
    <n v="36337"/>
    <s v="N/A"/>
    <s v="N/A"/>
    <n v="1.29"/>
    <n v="0.02"/>
    <n v="8.5199999999999998E-2"/>
    <n v="1E-3"/>
  </r>
  <r>
    <x v="26"/>
    <n v="1"/>
    <n v="1"/>
    <n v="0.99919999999999998"/>
    <n v="0.99650000000000005"/>
    <n v="82"/>
    <n v="84"/>
    <n v="0.89"/>
    <s v="C"/>
    <n v="0"/>
    <n v="0"/>
    <n v="2.11"/>
    <n v="8.1"/>
    <s v="Completed"/>
    <n v="1"/>
    <n v="319"/>
    <n v="24699"/>
    <s v="N/A"/>
    <s v="N/A"/>
    <n v="2.1800000000000002"/>
    <n v="0.66"/>
    <n v="0.09"/>
    <n v="4.58E-2"/>
  </r>
  <r>
    <x v="27"/>
    <n v="0.99980000000000002"/>
    <n v="1"/>
    <n v="0.70409999999999995"/>
    <n v="0.99170000000000003"/>
    <n v="0.77"/>
    <n v="0.82399999999999995"/>
    <n v="0.78"/>
    <s v="C"/>
    <n v="15"/>
    <n v="0.12"/>
    <n v="2.36"/>
    <n v="6.5"/>
    <n v="1.0089999999999999"/>
    <n v="4"/>
    <n v="1033"/>
    <n v="11940"/>
    <n v="1"/>
    <n v="0.99"/>
    <n v="0.6"/>
    <n v="1.72"/>
    <n v="0.09"/>
    <n v="0.1099"/>
  </r>
  <r>
    <x v="28"/>
    <n v="1"/>
    <s v="N/A"/>
    <n v="1"/>
    <n v="0.89349999999999996"/>
    <n v="1"/>
    <n v="0.96"/>
    <n v="0.73929999999999996"/>
    <s v="C"/>
    <n v="0"/>
    <n v="0"/>
    <n v="3.33"/>
    <n v="6.72"/>
    <n v="0.88"/>
    <s v="N/A"/>
    <s v="N/A"/>
    <s v="N/A"/>
    <s v="N/A"/>
    <s v="N/A"/>
    <n v="0.73"/>
    <m/>
    <m/>
    <m/>
  </r>
  <r>
    <x v="29"/>
    <n v="1"/>
    <n v="0.98860000000000003"/>
    <n v="0.83140000000000003"/>
    <n v="0.99880000000000002"/>
    <n v="0.89039999999999997"/>
    <n v="0.95"/>
    <n v="0.72"/>
    <s v="C"/>
    <n v="0"/>
    <n v="0"/>
    <n v="0.62"/>
    <n v="0.83"/>
    <n v="0.92"/>
    <n v="4"/>
    <n v="719"/>
    <n v="42365"/>
    <n v="1"/>
    <n v="1"/>
    <n v="1"/>
    <n v="1.92"/>
    <n v="8.3400000000000002E-2"/>
    <n v="8.4900000000000003E-2"/>
  </r>
  <r>
    <x v="30"/>
    <n v="0.995"/>
    <n v="1"/>
    <n v="0.90180000000000005"/>
    <n v="0.99829999999999997"/>
    <n v="99.95"/>
    <s v="B+"/>
    <n v="0.83"/>
    <s v="C"/>
    <n v="0"/>
    <n v="0"/>
    <n v="0.7"/>
    <n v="1.78"/>
    <n v="1.0900000000000001"/>
    <n v="3"/>
    <n v="897"/>
    <n v="12072"/>
    <s v="N/A"/>
    <s v="N/A"/>
    <n v="0.48"/>
    <n v="1.27"/>
    <n v="8.7800000000000003E-2"/>
    <n v="9.2600000000000002E-2"/>
  </r>
  <r>
    <x v="31"/>
    <n v="1"/>
    <n v="0.99590000000000001"/>
    <n v="0.77429999999999999"/>
    <n v="0.95809999999999995"/>
    <n v="0.98680000000000001"/>
    <s v="A"/>
    <n v="0.82"/>
    <s v="C"/>
    <n v="0"/>
    <n v="0"/>
    <n v="2.1"/>
    <n v="1.41"/>
    <s v="on track"/>
    <n v="3"/>
    <n v="543"/>
    <n v="45552"/>
    <s v="N/A"/>
    <n v="1"/>
    <n v="1.69"/>
    <n v="1.1000000000000001"/>
    <n v="9.1899999999999996E-2"/>
    <n v="8.3900000000000002E-2"/>
  </r>
  <r>
    <x v="32"/>
    <n v="0.97119999999999995"/>
    <n v="0.98609999999999998"/>
    <n v="0.74390000000000001"/>
    <n v="0.99890000000000001"/>
    <n v="98.84"/>
    <s v="A"/>
    <n v="0.84"/>
    <s v="C"/>
    <n v="2"/>
    <n v="1.004"/>
    <n v="0.71"/>
    <n v="0.56999999999999995"/>
    <s v="On Target"/>
    <n v="2"/>
    <n v="552"/>
    <n v="27618"/>
    <n v="1"/>
    <s v="N/A"/>
    <n v="1.1000000000000001"/>
    <n v="0.45"/>
    <n v="8.5199999999999998E-2"/>
    <n v="0.1016"/>
  </r>
  <r>
    <x v="33"/>
    <n v="0.92889999999999995"/>
    <n v="0.93620000000000003"/>
    <n v="0.95620000000000005"/>
    <n v="0.99950000000000006"/>
    <n v="0.99460000000000004"/>
    <n v="0.77700000000000002"/>
    <n v="0.82599999999999996"/>
    <s v="C"/>
    <n v="0"/>
    <n v="0"/>
    <n v="0.6"/>
    <n v="0.99"/>
    <s v="Completed"/>
    <n v="1"/>
    <n v="518"/>
    <n v="24743"/>
    <s v="N/A"/>
    <n v="1"/>
    <n v="0.95"/>
    <n v="1.0900000000000001"/>
    <n v="8.7800000000000003E-2"/>
    <n v="5.9299999999999999E-2"/>
  </r>
  <r>
    <x v="34"/>
    <n v="1"/>
    <n v="1"/>
    <n v="0.90810000000000002"/>
    <n v="0.99919999999999998"/>
    <n v="0.99960000000000004"/>
    <n v="0.77"/>
    <n v="0.82399999999999995"/>
    <s v="C"/>
    <n v="0"/>
    <n v="0"/>
    <n v="1.48"/>
    <n v="2.62"/>
    <s v="In Progress"/>
    <n v="2"/>
    <n v="715"/>
    <n v="27856"/>
    <s v="N/A"/>
    <s v="N/A"/>
    <n v="0.92"/>
    <n v="1.1399999999999999"/>
    <n v="8.9800000000000005E-2"/>
    <n v="0.1206"/>
  </r>
  <r>
    <x v="35"/>
    <n v="0.99150000000000005"/>
    <n v="1"/>
    <n v="0.68269999999999997"/>
    <n v="0.99819999999999998"/>
    <n v="0.99519999999999997"/>
    <s v="A"/>
    <n v="0.84"/>
    <s v="C"/>
    <n v="1"/>
    <n v="0.32600000000000001"/>
    <n v="0.85"/>
    <n v="0.83"/>
    <s v="Below Budget"/>
    <n v="3"/>
    <n v="577"/>
    <n v="30797"/>
    <s v="N/A"/>
    <s v="N/A"/>
    <n v="0.55000000000000004"/>
    <n v="1.04"/>
    <n v="8.7800000000000003E-2"/>
    <n v="6.9599999999999995E-2"/>
  </r>
  <r>
    <x v="36"/>
    <n v="1"/>
    <n v="1"/>
    <n v="0.76239999999999997"/>
    <n v="0.99990000000000001"/>
    <s v="Compliant"/>
    <s v="A"/>
    <n v="0.8"/>
    <s v="C"/>
    <n v="0"/>
    <n v="0"/>
    <n v="0.56999999999999995"/>
    <n v="0.76"/>
    <s v="na"/>
    <n v="2"/>
    <n v="683"/>
    <n v="10221"/>
    <s v="N/A"/>
    <n v="1"/>
    <n v="0.72"/>
    <n v="1.27"/>
    <n v="9.1899999999999996E-2"/>
    <n v="7.4099999999999999E-2"/>
  </r>
  <r>
    <x v="37"/>
    <n v="0.96279999999999999"/>
    <n v="0.98709999999999998"/>
    <n v="0.54759999999999998"/>
    <n v="0.99729999999999996"/>
    <n v="100"/>
    <n v="84"/>
    <n v="0.83"/>
    <s v="C"/>
    <n v="0"/>
    <n v="0"/>
    <n v="0.53"/>
    <n v="0.63"/>
    <n v="103.97"/>
    <n v="2"/>
    <n v="649"/>
    <n v="28216"/>
    <s v="N/A"/>
    <n v="1"/>
    <n v="1.42"/>
    <n v="1.24"/>
    <n v="9.5100000000000004E-2"/>
    <n v="9.5100000000000004E-2"/>
  </r>
  <r>
    <x v="38"/>
    <n v="0.91390000000000005"/>
    <n v="1"/>
    <n v="0.86639999999999995"/>
    <n v="0.98819999999999997"/>
    <n v="0.99350000000000005"/>
    <n v="0.95"/>
    <n v="0.83"/>
    <s v="C"/>
    <n v="0"/>
    <n v="0"/>
    <n v="1.8"/>
    <n v="1.99"/>
    <n v="1.0506"/>
    <n v="3"/>
    <n v="750"/>
    <n v="9522"/>
    <s v="N/A"/>
    <n v="1"/>
    <n v="2.39"/>
    <n v="1.01"/>
    <n v="8.3400000000000002E-2"/>
    <n v="7.4899999999999994E-2"/>
  </r>
  <r>
    <x v="39"/>
    <n v="1"/>
    <n v="1"/>
    <n v="0.98340000000000005"/>
    <n v="0.999"/>
    <n v="12"/>
    <n v="79"/>
    <n v="0.82599999999999996"/>
    <s v="C"/>
    <n v="0"/>
    <n v="0"/>
    <n v="1.25"/>
    <n v="1.02"/>
    <n v="153"/>
    <n v="2"/>
    <n v="768"/>
    <n v="23000"/>
    <s v="N/A"/>
    <n v="1"/>
    <n v="0.48"/>
    <n v="0.66"/>
    <n v="8.9800000000000005E-2"/>
    <n v="6.8400000000000002E-2"/>
  </r>
  <r>
    <x v="40"/>
    <n v="1"/>
    <n v="1"/>
    <n v="0.81510000000000005"/>
    <n v="0.99809999999999999"/>
    <n v="4"/>
    <n v="0.86"/>
    <n v="0.85"/>
    <s v="C"/>
    <n v="0"/>
    <n v="0"/>
    <n v="0.77"/>
    <n v="0.74"/>
    <n v="0.23"/>
    <n v="3"/>
    <n v="729"/>
    <n v="30857"/>
    <s v="N/A"/>
    <s v="N/A"/>
    <n v="1.67"/>
    <n v="1.05"/>
    <n v="8.3400000000000002E-2"/>
    <n v="7.8600000000000003E-2"/>
  </r>
  <r>
    <x v="41"/>
    <s v="N/A"/>
    <n v="1"/>
    <n v="1"/>
    <n v="0.99939999999999996"/>
    <n v="1"/>
    <n v="0.92"/>
    <n v="0.81669999999999998"/>
    <s v="NI"/>
    <n v="0"/>
    <n v="0"/>
    <n v="1.42"/>
    <n v="1.86"/>
    <s v="Excellent"/>
    <n v="1"/>
    <n v="704"/>
    <n v="11287"/>
    <s v="N/A"/>
    <s v="N/A"/>
    <n v="1.26"/>
    <n v="0.82"/>
    <n v="8.7800000000000003E-2"/>
    <n v="0.1048"/>
  </r>
  <r>
    <x v="42"/>
    <n v="0.89800000000000002"/>
    <n v="1"/>
    <n v="0.79149999999999998"/>
    <n v="0.99890000000000001"/>
    <n v="0.94199999999999995"/>
    <n v="0.94"/>
    <n v="0.84"/>
    <s v="C"/>
    <n v="0"/>
    <n v="0"/>
    <n v="1.2"/>
    <n v="0.84"/>
    <s v="On Track"/>
    <n v="3"/>
    <n v="710"/>
    <n v="26506"/>
    <n v="1"/>
    <n v="1"/>
    <n v="1.22"/>
    <n v="0.84"/>
    <n v="9.3600000000000003E-2"/>
    <n v="9.2200000000000004E-2"/>
  </r>
  <r>
    <x v="43"/>
    <n v="0.99239999999999995"/>
    <n v="0.99250000000000005"/>
    <n v="0.99209999999999998"/>
    <n v="0.99819999999999998"/>
    <n v="0.99829999999999997"/>
    <n v="76"/>
    <n v="0.84499999999999997"/>
    <s v="C"/>
    <n v="1"/>
    <n v="0.45"/>
    <n v="0.91"/>
    <n v="1.75"/>
    <n v="0.87"/>
    <n v="1"/>
    <n v="550"/>
    <n v="31921"/>
    <s v="N/A"/>
    <s v="N/A"/>
    <n v="0.78"/>
    <n v="1.1200000000000001"/>
    <n v="9.3600000000000003E-2"/>
    <n v="9.4600000000000004E-2"/>
  </r>
  <r>
    <x v="44"/>
    <n v="1"/>
    <n v="1"/>
    <n v="0.96699999999999997"/>
    <n v="0.999"/>
    <n v="103"/>
    <n v="0.95499999999999996"/>
    <n v="0.82"/>
    <s v="C"/>
    <n v="0"/>
    <n v="0"/>
    <n v="0.7"/>
    <n v="0.56999999999999995"/>
    <n v="0.95599999999999996"/>
    <n v="2"/>
    <n v="591"/>
    <n v="35852"/>
    <s v="N/A"/>
    <s v="N/A"/>
    <n v="1.56"/>
    <n v="1.41"/>
    <n v="8.3400000000000002E-2"/>
    <n v="7.9799999999999996E-2"/>
  </r>
  <r>
    <x v="45"/>
    <n v="1"/>
    <n v="0.9758"/>
    <n v="0.94330000000000003"/>
    <n v="0.99880000000000002"/>
    <n v="0.98"/>
    <n v="0.81"/>
    <n v="0.83499999999999996"/>
    <s v="C"/>
    <n v="0"/>
    <n v="0"/>
    <n v="1.39"/>
    <n v="3.36"/>
    <s v="In progress"/>
    <n v="2"/>
    <n v="521"/>
    <n v="11805"/>
    <s v="N/A"/>
    <s v="N/A"/>
    <n v="0.96"/>
    <n v="0.75"/>
    <n v="9.1899999999999996E-2"/>
    <n v="8.5699999999999998E-2"/>
  </r>
  <r>
    <x v="46"/>
    <n v="0.97599999999999998"/>
    <n v="0.99919999999999998"/>
    <n v="0.71130000000000004"/>
    <n v="0.99970000000000003"/>
    <n v="99.63"/>
    <n v="88"/>
    <n v="0.85"/>
    <s v="C"/>
    <n v="0"/>
    <n v="0"/>
    <n v="1.32"/>
    <n v="1.81"/>
    <n v="104"/>
    <n v="3"/>
    <n v="696"/>
    <n v="31915"/>
    <s v="N/A"/>
    <s v="N/A"/>
    <n v="0.8"/>
    <n v="2.09"/>
    <n v="0.09"/>
    <n v="7.5999999999999998E-2"/>
  </r>
  <r>
    <x v="47"/>
    <n v="1"/>
    <n v="1"/>
    <n v="0.97760000000000002"/>
    <n v="0.99350000000000005"/>
    <n v="0.99970000000000003"/>
    <n v="0.86"/>
    <n v="0.85299999999999998"/>
    <s v="C"/>
    <n v="0"/>
    <n v="0"/>
    <n v="0.16"/>
    <n v="0.38"/>
    <n v="0.625"/>
    <n v="3"/>
    <n v="621"/>
    <n v="33455"/>
    <s v="N/A"/>
    <s v="N/A"/>
    <n v="1.19"/>
    <n v="0.69"/>
    <n v="8.7800000000000003E-2"/>
    <n v="5.28E-2"/>
  </r>
  <r>
    <x v="48"/>
    <n v="1"/>
    <n v="1"/>
    <n v="0.76200000000000001"/>
    <n v="0.99280000000000002"/>
    <n v="0.99909999999999999"/>
    <s v="B"/>
    <n v="0.83299999999999996"/>
    <s v="C"/>
    <n v="0"/>
    <n v="0"/>
    <n v="0.1"/>
    <n v="0.28000000000000003"/>
    <n v="1.1599999999999999"/>
    <n v="2"/>
    <n v="594"/>
    <n v="31275"/>
    <s v="N/A"/>
    <s v="N/A"/>
    <n v="0.63"/>
    <n v="0.61"/>
    <n v="8.7800000000000003E-2"/>
    <n v="2.7900000000000001E-2"/>
  </r>
  <r>
    <x v="49"/>
    <n v="1"/>
    <n v="1"/>
    <n v="0.91959999999999997"/>
    <n v="0.99690000000000001"/>
    <s v="A-"/>
    <n v="83.51"/>
    <n v="0.79"/>
    <s v="C"/>
    <n v="0"/>
    <n v="0"/>
    <n v="0.39"/>
    <n v="0.78"/>
    <n v="1.1399999999999999"/>
    <n v="1"/>
    <n v="818"/>
    <n v="3335"/>
    <s v="N/A"/>
    <s v="N/A"/>
    <n v="0.68"/>
    <n v="0.56999999999999995"/>
    <n v="0.09"/>
    <n v="9.2600000000000002E-2"/>
  </r>
  <r>
    <x v="50"/>
    <n v="1"/>
    <n v="1"/>
    <n v="0.89990000000000003"/>
    <n v="0.99929999999999997"/>
    <s v="A+"/>
    <s v="A"/>
    <n v="0.84"/>
    <s v="C"/>
    <n v="0"/>
    <n v="0"/>
    <n v="1.96"/>
    <n v="1.28"/>
    <n v="97.41"/>
    <n v="3"/>
    <n v="651"/>
    <n v="29384"/>
    <s v="N/A"/>
    <n v="1"/>
    <n v="1.72"/>
    <n v="0.74"/>
    <n v="8.8499999999999995E-2"/>
    <n v="7.8200000000000006E-2"/>
  </r>
  <r>
    <x v="51"/>
    <n v="0.99509999999999998"/>
    <n v="0.98209999999999997"/>
    <s v="N/A"/>
    <n v="0.97599999999999998"/>
    <n v="0.97699999999999998"/>
    <s v="Satisfied"/>
    <n v="0.83699999999999997"/>
    <s v="C"/>
    <n v="0"/>
    <n v="0"/>
    <n v="0.37"/>
    <n v="0.53"/>
    <s v="In-progress"/>
    <n v="3"/>
    <n v="686"/>
    <n v="39137"/>
    <s v="N/A"/>
    <n v="1"/>
    <n v="1.49"/>
    <n v="0.41"/>
    <n v="8.9800000000000005E-2"/>
    <n v="1.43E-2"/>
  </r>
  <r>
    <x v="52"/>
    <n v="0.99860000000000004"/>
    <n v="0.99919999999999998"/>
    <n v="0.76870000000000005"/>
    <n v="0.99"/>
    <n v="0.91"/>
    <n v="0.95"/>
    <n v="0.68"/>
    <s v="C"/>
    <n v="22"/>
    <n v="0.75800000000000001"/>
    <n v="1.46"/>
    <n v="0.97"/>
    <n v="0.36"/>
    <n v="5"/>
    <n v="1189"/>
    <n v="32110"/>
    <n v="1"/>
    <n v="0.92"/>
    <n v="0.95"/>
    <n v="1.1299999999999999"/>
    <n v="8.5199999999999998E-2"/>
    <n v="7.0800000000000002E-2"/>
  </r>
  <r>
    <x v="53"/>
    <n v="1"/>
    <n v="1"/>
    <n v="0.99909999999999999"/>
    <n v="0.99980000000000002"/>
    <n v="99.9"/>
    <n v="81"/>
    <n v="0.84099999999999997"/>
    <s v="C"/>
    <n v="0"/>
    <n v="0"/>
    <n v="0.63"/>
    <n v="1.23"/>
    <s v="Completed"/>
    <n v="1"/>
    <n v="427"/>
    <n v="21189"/>
    <s v="N/A"/>
    <s v="N/A"/>
    <n v="1.1100000000000001"/>
    <n v="0.39"/>
    <n v="9.1899999999999996E-2"/>
    <n v="0.107"/>
  </r>
  <r>
    <x v="54"/>
    <n v="1"/>
    <n v="0.98450000000000004"/>
    <n v="0.94710000000000005"/>
    <n v="0.99950000000000006"/>
    <n v="0.99950000000000006"/>
    <n v="0.96"/>
    <n v="0.86"/>
    <s v="C"/>
    <n v="0"/>
    <n v="0"/>
    <n v="0.72"/>
    <n v="0.61"/>
    <n v="0.20449999999999999"/>
    <n v="3"/>
    <n v="826"/>
    <n v="29276"/>
    <s v="N/A"/>
    <n v="1"/>
    <n v="0.97"/>
    <n v="1.1100000000000001"/>
    <n v="8.3400000000000002E-2"/>
    <n v="7.7399999999999997E-2"/>
  </r>
  <r>
    <x v="55"/>
    <n v="0.99680000000000002"/>
    <n v="0.9788"/>
    <n v="0.83069999999999999"/>
    <n v="0.99909999999999999"/>
    <n v="0.99890000000000001"/>
    <n v="0.96"/>
    <n v="0.83"/>
    <s v="C"/>
    <n v="0"/>
    <n v="0"/>
    <n v="1.35"/>
    <n v="1.52"/>
    <s v="Completed"/>
    <n v="1"/>
    <n v="494"/>
    <n v="24455"/>
    <s v="N/A"/>
    <s v="N/A"/>
    <n v="1.58"/>
    <n v="0.91"/>
    <n v="8.7800000000000003E-2"/>
    <n v="0.1072"/>
  </r>
  <r>
    <x v="56"/>
    <n v="1"/>
    <n v="0.99560000000000004"/>
    <n v="0.90259999999999996"/>
    <n v="0.99519999999999997"/>
    <n v="99.7"/>
    <n v="0.8"/>
    <n v="0.84699999999999998"/>
    <s v="C"/>
    <n v="0"/>
    <n v="0"/>
    <n v="0.17"/>
    <n v="0.23"/>
    <n v="0.22"/>
    <n v="3"/>
    <n v="831"/>
    <n v="15101"/>
    <s v="N/A"/>
    <n v="1"/>
    <n v="0.77"/>
    <n v="1.24"/>
    <n v="8.3400000000000002E-2"/>
    <n v="0.1118"/>
  </r>
  <r>
    <x v="57"/>
    <n v="0.96240000000000003"/>
    <n v="0.99519999999999997"/>
    <n v="0.88449999999999995"/>
    <n v="0.99780000000000002"/>
    <n v="0.98829999999999996"/>
    <n v="0.94"/>
    <n v="0.84"/>
    <s v="C"/>
    <n v="0"/>
    <n v="0"/>
    <n v="0.73"/>
    <n v="1.79"/>
    <s v="Completed"/>
    <n v="3"/>
    <n v="610"/>
    <n v="25340"/>
    <s v="N/A"/>
    <n v="1"/>
    <n v="1.05"/>
    <n v="0.66"/>
    <n v="0.09"/>
    <n v="7.0099999999999996E-2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x v="0"/>
    <n v="0.90400000000000003"/>
    <n v="0.99299999999999999"/>
    <n v="0.70699999999999996"/>
    <n v="0.99580000000000002"/>
    <n v="0.8347"/>
    <n v="0.92"/>
    <n v="0.82"/>
    <s v="C"/>
    <n v="11"/>
    <n v="0.222"/>
    <n v="1.1499999999999999"/>
    <n v="0.98"/>
    <n v="0.90259999999999996"/>
    <n v="3"/>
    <n v="691"/>
    <n v="14252"/>
    <n v="1"/>
    <n v="1"/>
    <n v="0.65"/>
    <n v="1.1299999999999999"/>
    <n v="8.9499999999999996E-2"/>
    <n v="6.1800000000000001E-2"/>
    <m/>
    <m/>
    <m/>
  </r>
  <r>
    <x v="1"/>
    <n v="1"/>
    <n v="1"/>
    <n v="0.88360000000000005"/>
    <n v="0.99819999999999998"/>
    <n v="0.99950000000000006"/>
    <n v="0.93"/>
    <n v="0.83"/>
    <s v="C"/>
    <n v="0"/>
    <n v="0"/>
    <n v="1.77"/>
    <n v="3.61"/>
    <s v="Completed"/>
    <n v="5"/>
    <n v="2338"/>
    <n v="13025"/>
    <s v="N/A"/>
    <s v="N/A"/>
    <n v="0.43"/>
    <n v="1.32"/>
    <n v="8.5199999999999998E-2"/>
    <n v="9.3799999999999994E-2"/>
    <m/>
    <m/>
    <m/>
  </r>
  <r>
    <x v="2"/>
    <n v="1"/>
    <s v="N/A"/>
    <n v="1"/>
    <n v="0.99980000000000002"/>
    <n v="1"/>
    <n v="1"/>
    <n v="0.82"/>
    <s v="C"/>
    <n v="0"/>
    <n v="0"/>
    <n v="0.66"/>
    <n v="2.38"/>
    <s v="On Target"/>
    <n v="3"/>
    <n v="1024"/>
    <n v="18024"/>
    <s v="N/A"/>
    <s v="N/A"/>
    <n v="1.73"/>
    <n v="0.08"/>
    <n v="8.7800000000000003E-2"/>
    <n v="0.10920000000000001"/>
    <m/>
    <m/>
    <m/>
  </r>
  <r>
    <x v="3"/>
    <n v="0.93920000000000003"/>
    <n v="0.99409999999999998"/>
    <n v="0.86260000000000003"/>
    <n v="0.99990000000000001"/>
    <n v="99.93"/>
    <n v="77.8"/>
    <n v="0.88"/>
    <s v="C"/>
    <n v="0"/>
    <n v="0"/>
    <n v="1.59"/>
    <n v="1.86"/>
    <s v="Near Budget"/>
    <n v="3"/>
    <n v="714"/>
    <n v="21932"/>
    <s v="N/A"/>
    <n v="1"/>
    <n v="0.94"/>
    <n v="0.6"/>
    <n v="8.9800000000000005E-2"/>
    <n v="9.3899999999999997E-2"/>
    <m/>
    <m/>
    <m/>
  </r>
  <r>
    <x v="4"/>
    <n v="1"/>
    <n v="1"/>
    <n v="0.84930000000000005"/>
    <n v="0.99950000000000006"/>
    <n v="0.83099999999999996"/>
    <n v="0.97"/>
    <n v="0.84"/>
    <s v="C"/>
    <n v="0"/>
    <n v="0"/>
    <n v="1.41"/>
    <n v="0.85"/>
    <n v="1.26"/>
    <n v="3"/>
    <n v="578"/>
    <n v="41447"/>
    <n v="1"/>
    <n v="1"/>
    <n v="1.67"/>
    <n v="1.21"/>
    <n v="8.7800000000000003E-2"/>
    <n v="8.5199999999999998E-2"/>
    <m/>
    <m/>
    <m/>
  </r>
  <r>
    <x v="5"/>
    <n v="1"/>
    <n v="1"/>
    <n v="0.48880000000000001"/>
    <n v="0.99970000000000003"/>
    <n v="0.69"/>
    <n v="0.96"/>
    <n v="0.82"/>
    <s v="C"/>
    <n v="1"/>
    <n v="0.66100000000000003"/>
    <n v="0.87"/>
    <n v="1.26"/>
    <n v="0.83"/>
    <n v="2"/>
    <n v="683"/>
    <n v="30949"/>
    <s v="N/A"/>
    <n v="1"/>
    <n v="2.02"/>
    <n v="0.75"/>
    <n v="8.3400000000000002E-2"/>
    <n v="5.8400000000000001E-2"/>
    <m/>
    <m/>
    <m/>
  </r>
  <r>
    <x v="6"/>
    <n v="0.91759999999999997"/>
    <n v="1"/>
    <n v="0.81110000000000004"/>
    <n v="0.99829999999999997"/>
    <n v="0.99299999999999999"/>
    <n v="0.95"/>
    <n v="0.83"/>
    <s v="C"/>
    <n v="0"/>
    <n v="0"/>
    <n v="1.78"/>
    <n v="2.5"/>
    <s v="Completed"/>
    <n v="4"/>
    <n v="905"/>
    <n v="17810"/>
    <s v="N/A"/>
    <s v="N/A"/>
    <n v="0.24"/>
    <n v="2.69"/>
    <n v="8.7800000000000003E-2"/>
    <n v="3.4700000000000002E-2"/>
    <m/>
    <m/>
    <m/>
  </r>
  <r>
    <x v="7"/>
    <n v="1"/>
    <n v="1"/>
    <n v="0.90920000000000001"/>
    <n v="0.99960000000000004"/>
    <n v="0.99029999999999996"/>
    <n v="81"/>
    <n v="0.83699999999999997"/>
    <s v="C"/>
    <n v="0"/>
    <n v="0"/>
    <n v="0.22"/>
    <n v="0.26"/>
    <n v="70"/>
    <n v="3"/>
    <n v="660"/>
    <n v="30457"/>
    <s v="N/A"/>
    <s v="N/A"/>
    <n v="1.49"/>
    <n v="0.86"/>
    <n v="0.09"/>
    <n v="9.8400000000000001E-2"/>
    <m/>
    <m/>
    <m/>
  </r>
  <r>
    <x v="8"/>
    <n v="1"/>
    <n v="1"/>
    <n v="0.99160000000000004"/>
    <n v="0.99990000000000001"/>
    <n v="100"/>
    <n v="93"/>
    <n v="0.78"/>
    <s v="C"/>
    <n v="0"/>
    <n v="0"/>
    <n v="1.1399999999999999"/>
    <n v="2.68"/>
    <s v="On Target"/>
    <n v="4"/>
    <n v="781"/>
    <n v="17697"/>
    <s v="N/A"/>
    <s v="N/A"/>
    <n v="3.11"/>
    <m/>
    <n v="8.9800000000000005E-2"/>
    <n v="0.24429999999999999"/>
    <m/>
    <m/>
    <m/>
  </r>
  <r>
    <x v="9"/>
    <n v="1"/>
    <n v="1"/>
    <n v="0.94220000000000004"/>
    <n v="0.99970000000000003"/>
    <n v="92.48"/>
    <n v="88"/>
    <n v="0.874"/>
    <s v="C"/>
    <n v="0"/>
    <n v="0"/>
    <n v="0.01"/>
    <n v="0.02"/>
    <s v="Completed"/>
    <n v="1"/>
    <n v="493"/>
    <n v="31739"/>
    <s v="N/A"/>
    <s v="N/A"/>
    <n v="2.1"/>
    <n v="0.03"/>
    <n v="0.09"/>
    <n v="0.13250000000000001"/>
    <m/>
    <m/>
    <m/>
  </r>
  <r>
    <x v="10"/>
    <n v="0.99590000000000001"/>
    <n v="1"/>
    <n v="0.91200000000000003"/>
    <n v="0.99970000000000003"/>
    <s v="Excellent"/>
    <s v="92.4 Satis"/>
    <n v="0.995"/>
    <s v="C"/>
    <n v="0"/>
    <n v="0"/>
    <n v="0.2"/>
    <n v="0.65"/>
    <s v="In Progress"/>
    <n v="1"/>
    <n v="437"/>
    <n v="31789"/>
    <s v="N/A"/>
    <s v="N/A"/>
    <n v="3.64"/>
    <n v="0.16"/>
    <n v="8.7800000000000003E-2"/>
    <n v="0.10929999999999999"/>
    <m/>
    <m/>
    <m/>
  </r>
  <r>
    <x v="11"/>
    <n v="0.9597"/>
    <n v="0.99960000000000004"/>
    <n v="0.75990000000000002"/>
    <n v="0.99750000000000005"/>
    <n v="0.93"/>
    <n v="0.97"/>
    <n v="0.87"/>
    <s v="C"/>
    <n v="0"/>
    <n v="0"/>
    <n v="1.1200000000000001"/>
    <n v="1.17"/>
    <n v="0.94"/>
    <n v="3"/>
    <n v="652"/>
    <n v="28531"/>
    <s v="N/A"/>
    <n v="1"/>
    <n v="1.46"/>
    <n v="1.18"/>
    <n v="9.4299999999999995E-2"/>
    <n v="6.8699999999999997E-2"/>
    <m/>
    <m/>
    <m/>
  </r>
  <r>
    <x v="12"/>
    <n v="0.95340000000000003"/>
    <n v="0.99939999999999996"/>
    <n v="0.84440000000000004"/>
    <n v="0.99990000000000001"/>
    <n v="99.65"/>
    <s v="A"/>
    <n v="0.84"/>
    <s v="C"/>
    <n v="0"/>
    <n v="0"/>
    <n v="1.19"/>
    <n v="0.65"/>
    <n v="0.77100000000000002"/>
    <n v="2"/>
    <n v="677"/>
    <n v="29990"/>
    <n v="1"/>
    <s v="N/A"/>
    <n v="1.34"/>
    <n v="1.1000000000000001"/>
    <n v="8.9800000000000005E-2"/>
    <n v="8.3000000000000004E-2"/>
    <m/>
    <m/>
    <m/>
  </r>
  <r>
    <x v="13"/>
    <n v="0.97599999999999998"/>
    <n v="0.99709999999999999"/>
    <n v="0.81259999999999999"/>
    <n v="0.99909999999999999"/>
    <n v="85"/>
    <n v="92"/>
    <n v="0.78"/>
    <s v="C"/>
    <n v="1"/>
    <n v="0.32900000000000001"/>
    <n v="1.02"/>
    <n v="1.0900000000000001"/>
    <n v="20.2"/>
    <n v="1"/>
    <n v="558"/>
    <n v="10670"/>
    <s v="N/A"/>
    <n v="1"/>
    <n v="1.06"/>
    <n v="1.24"/>
    <n v="9.1899999999999996E-2"/>
    <n v="9.2899999999999996E-2"/>
    <m/>
    <m/>
    <m/>
  </r>
  <r>
    <x v="14"/>
    <n v="1"/>
    <n v="1"/>
    <n v="0.58899999999999997"/>
    <n v="0.99960000000000004"/>
    <n v="0.99270000000000003"/>
    <n v="0.86"/>
    <n v="0.81"/>
    <s v="C"/>
    <n v="0"/>
    <n v="0"/>
    <n v="1.68"/>
    <n v="0.86"/>
    <n v="0.76800000000000002"/>
    <n v="2"/>
    <n v="675"/>
    <n v="12989"/>
    <n v="1"/>
    <n v="1"/>
    <n v="2.1800000000000002"/>
    <n v="0.69"/>
    <n v="8.5199999999999998E-2"/>
    <n v="9.3799999999999994E-2"/>
    <m/>
    <m/>
    <m/>
  </r>
  <r>
    <x v="15"/>
    <n v="0.9446"/>
    <n v="1"/>
    <n v="0.78449999999999998"/>
    <n v="0.99960000000000004"/>
    <n v="0.99750000000000005"/>
    <n v="0.74"/>
    <n v="0.83499999999999996"/>
    <s v="C"/>
    <n v="0"/>
    <n v="0"/>
    <n v="1.38"/>
    <n v="2.65"/>
    <n v="79.48"/>
    <n v="2"/>
    <n v="584"/>
    <n v="28487"/>
    <s v="N/A"/>
    <n v="1"/>
    <n v="1.28"/>
    <n v="1.29"/>
    <n v="8.9800000000000005E-2"/>
    <n v="3.4700000000000002E-2"/>
    <m/>
    <m/>
    <m/>
  </r>
  <r>
    <x v="16"/>
    <n v="0.95840000000000003"/>
    <n v="0.99060000000000004"/>
    <n v="0.95020000000000004"/>
    <n v="0.99850000000000005"/>
    <n v="99.26"/>
    <s v="77 %"/>
    <n v="0.84399999999999997"/>
    <s v="C"/>
    <n v="1"/>
    <n v="0.22600000000000001"/>
    <n v="0.87"/>
    <n v="2.17"/>
    <n v="1.0449999999999999"/>
    <n v="3"/>
    <n v="676"/>
    <n v="35797"/>
    <s v="N/A"/>
    <s v="N/A"/>
    <n v="0.73"/>
    <n v="0.86"/>
    <n v="0.09"/>
    <n v="9.06E-2"/>
    <m/>
    <m/>
    <m/>
  </r>
  <r>
    <x v="17"/>
    <n v="1"/>
    <n v="1"/>
    <n v="0.69650000000000001"/>
    <n v="0.99919999999999998"/>
    <n v="99.94"/>
    <n v="96"/>
    <n v="0.85"/>
    <s v="C"/>
    <n v="0"/>
    <n v="0"/>
    <n v="0.15"/>
    <n v="0.31"/>
    <s v="on track"/>
    <n v="2"/>
    <n v="713"/>
    <n v="23638"/>
    <s v="N/A"/>
    <s v="N/A"/>
    <n v="1.0900000000000001"/>
    <m/>
    <n v="8.3400000000000002E-2"/>
    <n v="0.15060000000000001"/>
    <m/>
    <m/>
    <m/>
  </r>
  <r>
    <x v="18"/>
    <n v="0.90839999999999999"/>
    <n v="0.93149999999999999"/>
    <n v="0.76619999999999999"/>
    <n v="0.99950000000000006"/>
    <n v="0.99080000000000001"/>
    <n v="0.86"/>
    <n v="0.85"/>
    <s v="C"/>
    <n v="0"/>
    <n v="0"/>
    <n v="0.89"/>
    <n v="2.02"/>
    <n v="0.76129999999999998"/>
    <m/>
    <n v="564"/>
    <n v="10789"/>
    <s v="N/A"/>
    <s v="N/A"/>
    <n v="0.76"/>
    <n v="1.25"/>
    <n v="0.09"/>
    <n v="6.7900000000000002E-2"/>
    <m/>
    <m/>
    <m/>
  </r>
  <r>
    <x v="19"/>
    <n v="0.97889999999999999"/>
    <n v="0.98880000000000001"/>
    <n v="0.91710000000000003"/>
    <n v="0.99980000000000002"/>
    <n v="100"/>
    <n v="91"/>
    <n v="0.77"/>
    <s v="C"/>
    <n v="0"/>
    <n v="0"/>
    <n v="1.63"/>
    <n v="1.95"/>
    <n v="105"/>
    <n v="3"/>
    <n v="614"/>
    <n v="50551"/>
    <n v="1"/>
    <n v="1"/>
    <n v="0.51"/>
    <n v="0.99"/>
    <n v="9.2999999999999999E-2"/>
    <n v="9.9299999999999999E-2"/>
    <m/>
    <m/>
    <m/>
  </r>
  <r>
    <x v="20"/>
    <n v="1"/>
    <n v="1"/>
    <n v="0.90880000000000005"/>
    <n v="0.98750000000000004"/>
    <n v="1"/>
    <n v="0.98399999999999999"/>
    <n v="0.84299999999999997"/>
    <s v="C"/>
    <n v="0"/>
    <n v="0"/>
    <n v="0.19"/>
    <n v="0.13"/>
    <n v="1.0940000000000001"/>
    <n v="3"/>
    <n v="669"/>
    <n v="30891"/>
    <s v="N/A"/>
    <s v="N/A"/>
    <n v="3.98"/>
    <m/>
    <n v="0"/>
    <n v="1.0200000000000001E-2"/>
    <m/>
    <m/>
    <m/>
  </r>
  <r>
    <x v="21"/>
    <n v="0.98950000000000005"/>
    <n v="1"/>
    <n v="0.64219999999999999"/>
    <n v="0.99970000000000003"/>
    <n v="87.86"/>
    <n v="0.93600000000000005"/>
    <n v="0.85"/>
    <s v="C"/>
    <n v="0"/>
    <n v="0"/>
    <n v="1.1599999999999999"/>
    <n v="1.1100000000000001"/>
    <n v="0.90439999999999998"/>
    <n v="3"/>
    <n v="679"/>
    <n v="31877"/>
    <s v="N/A"/>
    <n v="1"/>
    <n v="1.3"/>
    <n v="1.19"/>
    <n v="8.5199999999999998E-2"/>
    <n v="9.6199999999999994E-2"/>
    <m/>
    <m/>
    <m/>
  </r>
  <r>
    <x v="22"/>
    <n v="1"/>
    <n v="1"/>
    <n v="0.86809999999999998"/>
    <n v="0.99990000000000001"/>
    <n v="0.99929999999999997"/>
    <n v="0.79"/>
    <n v="0.82499999999999996"/>
    <s v="C"/>
    <n v="0"/>
    <n v="0"/>
    <n v="1.27"/>
    <n v="1.82"/>
    <n v="0.94020000000000004"/>
    <n v="1"/>
    <n v="602"/>
    <n v="10315"/>
    <s v="N/A"/>
    <s v="N/A"/>
    <n v="1.03"/>
    <n v="1.1499999999999999"/>
    <n v="9.1899999999999996E-2"/>
    <n v="0.108"/>
    <m/>
    <m/>
    <m/>
  </r>
  <r>
    <x v="23"/>
    <n v="1"/>
    <n v="1"/>
    <n v="0.96730000000000005"/>
    <n v="0.99919999999999998"/>
    <n v="0.99960000000000004"/>
    <n v="0.96"/>
    <n v="0.79"/>
    <s v="C"/>
    <n v="0"/>
    <n v="0"/>
    <n v="1.85"/>
    <n v="0.97"/>
    <n v="1.1339999999999999"/>
    <n v="1"/>
    <n v="813"/>
    <n v="10928"/>
    <n v="1"/>
    <s v="N/A"/>
    <n v="0.73"/>
    <n v="2.14"/>
    <n v="8.3400000000000002E-2"/>
    <n v="0.105"/>
    <m/>
    <m/>
    <m/>
  </r>
  <r>
    <x v="24"/>
    <n v="1"/>
    <n v="1"/>
    <n v="0.95020000000000004"/>
    <n v="0.99990000000000001"/>
    <n v="0.99909999999999999"/>
    <s v="97.4% Good"/>
    <n v="0.79"/>
    <s v="C"/>
    <n v="0"/>
    <n v="0"/>
    <n v="2.1800000000000002"/>
    <n v="5.19"/>
    <s v="Completed"/>
    <n v="1"/>
    <n v="570"/>
    <n v="15946"/>
    <s v="N/A"/>
    <s v="N/A"/>
    <n v="2.39"/>
    <n v="0.24"/>
    <n v="8.3400000000000002E-2"/>
    <n v="0.20430000000000001"/>
    <m/>
    <m/>
    <m/>
  </r>
  <r>
    <x v="25"/>
    <n v="1"/>
    <n v="1"/>
    <n v="0.99880000000000002"/>
    <n v="0.99590000000000001"/>
    <n v="0.94340000000000002"/>
    <n v="0.90510000000000002"/>
    <n v="0.7964"/>
    <s v="C"/>
    <n v="0"/>
    <n v="0"/>
    <n v="0.02"/>
    <n v="0.02"/>
    <n v="1"/>
    <n v="2"/>
    <n v="604"/>
    <n v="36337"/>
    <s v="N/A"/>
    <s v="N/A"/>
    <n v="1.29"/>
    <n v="0.02"/>
    <n v="8.5199999999999998E-2"/>
    <n v="1E-3"/>
    <m/>
    <m/>
    <m/>
  </r>
  <r>
    <x v="26"/>
    <n v="1"/>
    <n v="1"/>
    <n v="0.99919999999999998"/>
    <n v="0.99650000000000005"/>
    <n v="82"/>
    <n v="84"/>
    <n v="0.89"/>
    <s v="C"/>
    <n v="0"/>
    <n v="0"/>
    <n v="2.11"/>
    <n v="8.1"/>
    <s v="Completed"/>
    <n v="1"/>
    <n v="319"/>
    <n v="24699"/>
    <s v="N/A"/>
    <s v="N/A"/>
    <n v="2.1800000000000002"/>
    <n v="0.66"/>
    <n v="0.09"/>
    <n v="4.58E-2"/>
    <m/>
    <m/>
    <m/>
  </r>
  <r>
    <x v="27"/>
    <n v="0.99980000000000002"/>
    <n v="1"/>
    <n v="0.70409999999999995"/>
    <n v="0.99170000000000003"/>
    <n v="0.77"/>
    <n v="0.82399999999999995"/>
    <n v="0.78"/>
    <s v="C"/>
    <n v="15"/>
    <n v="0.12"/>
    <n v="2.36"/>
    <n v="6.5"/>
    <n v="1.0089999999999999"/>
    <n v="4"/>
    <n v="1033"/>
    <n v="11940"/>
    <n v="1"/>
    <n v="0.99"/>
    <n v="0.6"/>
    <n v="1.72"/>
    <n v="0.09"/>
    <n v="0.1099"/>
    <m/>
    <m/>
    <m/>
  </r>
  <r>
    <x v="28"/>
    <n v="1"/>
    <s v="N/A"/>
    <n v="1"/>
    <n v="0.89349999999999996"/>
    <n v="1"/>
    <n v="0.96"/>
    <n v="0.73929999999999996"/>
    <s v="C"/>
    <n v="0"/>
    <n v="0"/>
    <n v="3.33"/>
    <n v="6.72"/>
    <n v="0.88"/>
    <s v="N/A"/>
    <s v="N/A"/>
    <s v="N/A"/>
    <s v="N/A"/>
    <s v="N/A"/>
    <n v="0.73"/>
    <m/>
    <m/>
    <m/>
    <m/>
    <m/>
    <m/>
  </r>
  <r>
    <x v="29"/>
    <n v="1"/>
    <n v="0.98860000000000003"/>
    <n v="0.83140000000000003"/>
    <n v="0.99880000000000002"/>
    <n v="0.89039999999999997"/>
    <n v="0.95"/>
    <n v="0.72"/>
    <s v="C"/>
    <n v="0"/>
    <n v="0"/>
    <n v="0.62"/>
    <n v="0.83"/>
    <n v="0.92"/>
    <n v="4"/>
    <n v="719"/>
    <n v="42365"/>
    <n v="1"/>
    <n v="1"/>
    <n v="1"/>
    <n v="1.92"/>
    <n v="8.3400000000000002E-2"/>
    <n v="8.4900000000000003E-2"/>
    <m/>
    <m/>
    <m/>
  </r>
  <r>
    <x v="30"/>
    <n v="0.995"/>
    <n v="1"/>
    <n v="0.90180000000000005"/>
    <n v="0.99829999999999997"/>
    <n v="99.95"/>
    <s v="B+"/>
    <n v="0.83"/>
    <s v="C"/>
    <n v="0"/>
    <n v="0"/>
    <n v="0.7"/>
    <n v="1.78"/>
    <n v="1.0900000000000001"/>
    <n v="3"/>
    <n v="897"/>
    <n v="12072"/>
    <s v="N/A"/>
    <s v="N/A"/>
    <n v="0.48"/>
    <n v="1.27"/>
    <n v="8.7800000000000003E-2"/>
    <n v="9.2600000000000002E-2"/>
    <m/>
    <m/>
    <m/>
  </r>
  <r>
    <x v="31"/>
    <n v="1"/>
    <n v="0.99590000000000001"/>
    <n v="0.77429999999999999"/>
    <n v="0.95809999999999995"/>
    <n v="0.98680000000000001"/>
    <s v="A"/>
    <n v="0.82"/>
    <s v="C"/>
    <n v="0"/>
    <n v="0"/>
    <n v="2.1"/>
    <n v="1.41"/>
    <s v="on track"/>
    <n v="3"/>
    <n v="543"/>
    <n v="45552"/>
    <s v="N/A"/>
    <n v="1"/>
    <n v="1.69"/>
    <n v="1.1000000000000001"/>
    <n v="9.1899999999999996E-2"/>
    <n v="8.3900000000000002E-2"/>
    <m/>
    <m/>
    <m/>
  </r>
  <r>
    <x v="32"/>
    <n v="0.97119999999999995"/>
    <n v="0.98609999999999998"/>
    <n v="0.74390000000000001"/>
    <n v="0.99890000000000001"/>
    <n v="98.84"/>
    <s v="A"/>
    <n v="0.84"/>
    <s v="C"/>
    <n v="2"/>
    <n v="1.004"/>
    <n v="0.71"/>
    <n v="0.56999999999999995"/>
    <s v="On Target"/>
    <n v="2"/>
    <n v="552"/>
    <n v="27618"/>
    <n v="1"/>
    <s v="N/A"/>
    <n v="1.1000000000000001"/>
    <n v="0.45"/>
    <n v="8.5199999999999998E-2"/>
    <n v="0.1016"/>
    <m/>
    <m/>
    <m/>
  </r>
  <r>
    <x v="33"/>
    <n v="0.92889999999999995"/>
    <n v="0.93620000000000003"/>
    <n v="0.95620000000000005"/>
    <n v="0.99950000000000006"/>
    <n v="0.99460000000000004"/>
    <n v="0.77700000000000002"/>
    <n v="0.82599999999999996"/>
    <s v="C"/>
    <n v="0"/>
    <n v="0"/>
    <n v="0.6"/>
    <n v="0.99"/>
    <s v="Completed"/>
    <n v="1"/>
    <n v="518"/>
    <n v="24743"/>
    <s v="N/A"/>
    <n v="1"/>
    <n v="0.95"/>
    <n v="1.0900000000000001"/>
    <n v="8.7800000000000003E-2"/>
    <n v="5.9299999999999999E-2"/>
    <m/>
    <m/>
    <m/>
  </r>
  <r>
    <x v="34"/>
    <n v="1"/>
    <n v="1"/>
    <n v="0.90810000000000002"/>
    <n v="0.99919999999999998"/>
    <n v="0.99960000000000004"/>
    <n v="0.77"/>
    <n v="0.82399999999999995"/>
    <s v="C"/>
    <n v="0"/>
    <n v="0"/>
    <n v="1.48"/>
    <n v="2.62"/>
    <s v="In Progress"/>
    <n v="2"/>
    <n v="715"/>
    <n v="27856"/>
    <s v="N/A"/>
    <s v="N/A"/>
    <n v="0.92"/>
    <n v="1.1399999999999999"/>
    <n v="8.9800000000000005E-2"/>
    <n v="0.1206"/>
    <m/>
    <m/>
    <m/>
  </r>
  <r>
    <x v="35"/>
    <n v="0.99150000000000005"/>
    <n v="1"/>
    <n v="0.68269999999999997"/>
    <n v="0.99819999999999998"/>
    <n v="0.99519999999999997"/>
    <s v="A"/>
    <n v="0.84"/>
    <s v="C"/>
    <n v="1"/>
    <n v="0.32600000000000001"/>
    <n v="0.85"/>
    <n v="0.83"/>
    <s v="Below Budget"/>
    <n v="3"/>
    <n v="577"/>
    <n v="30797"/>
    <s v="N/A"/>
    <s v="N/A"/>
    <n v="0.55000000000000004"/>
    <n v="1.04"/>
    <n v="8.7800000000000003E-2"/>
    <n v="6.9599999999999995E-2"/>
    <m/>
    <m/>
    <m/>
  </r>
  <r>
    <x v="36"/>
    <n v="1"/>
    <n v="1"/>
    <n v="0.76239999999999997"/>
    <n v="0.99990000000000001"/>
    <s v="Compliant"/>
    <s v="A"/>
    <n v="0.8"/>
    <s v="C"/>
    <n v="0"/>
    <n v="0"/>
    <n v="0.56999999999999995"/>
    <n v="0.76"/>
    <s v="na"/>
    <n v="2"/>
    <n v="683"/>
    <n v="10221"/>
    <s v="N/A"/>
    <n v="1"/>
    <n v="0.72"/>
    <n v="1.27"/>
    <n v="9.1899999999999996E-2"/>
    <n v="7.4099999999999999E-2"/>
    <m/>
    <m/>
    <m/>
  </r>
  <r>
    <x v="37"/>
    <n v="0.96279999999999999"/>
    <n v="0.98709999999999998"/>
    <n v="0.54759999999999998"/>
    <n v="0.99729999999999996"/>
    <n v="100"/>
    <n v="84"/>
    <n v="0.83"/>
    <s v="C"/>
    <n v="0"/>
    <n v="0"/>
    <n v="0.53"/>
    <n v="0.63"/>
    <n v="103.97"/>
    <n v="2"/>
    <n v="649"/>
    <n v="28216"/>
    <s v="N/A"/>
    <n v="1"/>
    <n v="1.42"/>
    <n v="1.24"/>
    <n v="9.5100000000000004E-2"/>
    <n v="9.5100000000000004E-2"/>
    <m/>
    <m/>
    <m/>
  </r>
  <r>
    <x v="38"/>
    <n v="0.91390000000000005"/>
    <n v="1"/>
    <n v="0.86639999999999995"/>
    <n v="0.98819999999999997"/>
    <n v="0.99350000000000005"/>
    <n v="0.95"/>
    <n v="0.83"/>
    <s v="C"/>
    <n v="0"/>
    <n v="0"/>
    <n v="1.8"/>
    <n v="1.99"/>
    <n v="1.0506"/>
    <n v="3"/>
    <n v="750"/>
    <n v="9522"/>
    <s v="N/A"/>
    <n v="1"/>
    <n v="2.39"/>
    <n v="1.01"/>
    <n v="8.3400000000000002E-2"/>
    <n v="7.4899999999999994E-2"/>
    <m/>
    <m/>
    <m/>
  </r>
  <r>
    <x v="39"/>
    <n v="1"/>
    <n v="1"/>
    <n v="0.98340000000000005"/>
    <n v="0.999"/>
    <n v="12"/>
    <n v="79"/>
    <n v="0.82599999999999996"/>
    <s v="C"/>
    <n v="0"/>
    <n v="0"/>
    <n v="1.25"/>
    <n v="1.02"/>
    <n v="153"/>
    <n v="2"/>
    <n v="768"/>
    <n v="23000"/>
    <s v="N/A"/>
    <n v="1"/>
    <n v="0.48"/>
    <n v="0.66"/>
    <n v="8.9800000000000005E-2"/>
    <n v="6.8400000000000002E-2"/>
    <m/>
    <m/>
    <m/>
  </r>
  <r>
    <x v="40"/>
    <n v="1"/>
    <n v="1"/>
    <n v="0.81510000000000005"/>
    <n v="0.99809999999999999"/>
    <n v="4"/>
    <n v="0.86"/>
    <n v="0.85"/>
    <s v="C"/>
    <n v="0"/>
    <n v="0"/>
    <n v="0.77"/>
    <n v="0.74"/>
    <n v="0.23"/>
    <n v="3"/>
    <n v="729"/>
    <n v="30857"/>
    <s v="N/A"/>
    <s v="N/A"/>
    <n v="1.67"/>
    <n v="1.05"/>
    <n v="8.3400000000000002E-2"/>
    <n v="7.8600000000000003E-2"/>
    <m/>
    <m/>
    <m/>
  </r>
  <r>
    <x v="41"/>
    <s v="N/A"/>
    <n v="1"/>
    <n v="1"/>
    <n v="0.99939999999999996"/>
    <n v="1"/>
    <n v="0.92"/>
    <n v="0.81669999999999998"/>
    <s v="NI"/>
    <n v="0"/>
    <n v="0"/>
    <n v="1.42"/>
    <n v="1.86"/>
    <s v="Excellent"/>
    <n v="1"/>
    <n v="704"/>
    <n v="11287"/>
    <s v="N/A"/>
    <s v="N/A"/>
    <n v="1.26"/>
    <n v="0.82"/>
    <n v="8.7800000000000003E-2"/>
    <n v="0.1048"/>
    <m/>
    <m/>
    <m/>
  </r>
  <r>
    <x v="42"/>
    <n v="0.89800000000000002"/>
    <n v="1"/>
    <n v="0.79149999999999998"/>
    <n v="0.99890000000000001"/>
    <n v="0.94199999999999995"/>
    <n v="0.94"/>
    <n v="0.84"/>
    <s v="C"/>
    <n v="0"/>
    <n v="0"/>
    <n v="1.2"/>
    <n v="0.84"/>
    <s v="On Track"/>
    <n v="3"/>
    <n v="710"/>
    <n v="26506"/>
    <n v="1"/>
    <n v="1"/>
    <n v="1.22"/>
    <n v="0.84"/>
    <n v="9.3600000000000003E-2"/>
    <n v="9.2200000000000004E-2"/>
    <m/>
    <m/>
    <m/>
  </r>
  <r>
    <x v="43"/>
    <n v="0.99239999999999995"/>
    <n v="0.99250000000000005"/>
    <n v="0.99209999999999998"/>
    <n v="0.99819999999999998"/>
    <n v="0.99829999999999997"/>
    <n v="76"/>
    <n v="0.84499999999999997"/>
    <s v="C"/>
    <n v="1"/>
    <n v="0.45"/>
    <n v="0.91"/>
    <n v="1.75"/>
    <n v="0.87"/>
    <n v="1"/>
    <n v="550"/>
    <n v="31921"/>
    <s v="N/A"/>
    <s v="N/A"/>
    <n v="0.78"/>
    <n v="1.1200000000000001"/>
    <n v="9.3600000000000003E-2"/>
    <n v="9.4600000000000004E-2"/>
    <m/>
    <m/>
    <m/>
  </r>
  <r>
    <x v="44"/>
    <n v="1"/>
    <n v="1"/>
    <n v="0.96699999999999997"/>
    <n v="0.999"/>
    <n v="103"/>
    <n v="0.95499999999999996"/>
    <n v="0.82"/>
    <s v="C"/>
    <n v="0"/>
    <n v="0"/>
    <n v="0.7"/>
    <n v="0.56999999999999995"/>
    <n v="0.95599999999999996"/>
    <n v="2"/>
    <n v="591"/>
    <n v="35852"/>
    <s v="N/A"/>
    <s v="N/A"/>
    <n v="1.56"/>
    <n v="1.41"/>
    <n v="8.3400000000000002E-2"/>
    <n v="7.9799999999999996E-2"/>
    <m/>
    <m/>
    <m/>
  </r>
  <r>
    <x v="45"/>
    <n v="1"/>
    <n v="0.9758"/>
    <n v="0.94330000000000003"/>
    <n v="0.99880000000000002"/>
    <n v="0.98"/>
    <n v="0.81"/>
    <n v="0.83499999999999996"/>
    <s v="C"/>
    <n v="0"/>
    <n v="0"/>
    <n v="1.39"/>
    <n v="3.36"/>
    <s v="In progress"/>
    <n v="2"/>
    <n v="521"/>
    <n v="11805"/>
    <s v="N/A"/>
    <s v="N/A"/>
    <n v="0.96"/>
    <n v="0.75"/>
    <n v="9.1899999999999996E-2"/>
    <n v="8.5699999999999998E-2"/>
    <m/>
    <m/>
    <m/>
  </r>
  <r>
    <x v="46"/>
    <n v="0.97599999999999998"/>
    <n v="0.99919999999999998"/>
    <n v="0.71130000000000004"/>
    <n v="0.99970000000000003"/>
    <n v="99.63"/>
    <n v="88"/>
    <n v="0.85"/>
    <s v="C"/>
    <n v="0"/>
    <n v="0"/>
    <n v="1.32"/>
    <n v="1.81"/>
    <n v="104"/>
    <n v="3"/>
    <n v="696"/>
    <n v="31915"/>
    <s v="N/A"/>
    <s v="N/A"/>
    <n v="0.8"/>
    <n v="2.09"/>
    <n v="0.09"/>
    <n v="7.5999999999999998E-2"/>
    <m/>
    <m/>
    <m/>
  </r>
  <r>
    <x v="47"/>
    <n v="1"/>
    <n v="1"/>
    <n v="0.97760000000000002"/>
    <n v="0.99350000000000005"/>
    <n v="0.99970000000000003"/>
    <n v="0.86"/>
    <n v="0.85299999999999998"/>
    <s v="C"/>
    <n v="0"/>
    <n v="0"/>
    <n v="0.16"/>
    <n v="0.38"/>
    <n v="0.625"/>
    <n v="3"/>
    <n v="621"/>
    <n v="33455"/>
    <s v="N/A"/>
    <s v="N/A"/>
    <n v="1.19"/>
    <n v="0.69"/>
    <n v="8.7800000000000003E-2"/>
    <n v="5.28E-2"/>
    <m/>
    <m/>
    <m/>
  </r>
  <r>
    <x v="48"/>
    <n v="1"/>
    <n v="1"/>
    <n v="0.76200000000000001"/>
    <n v="0.99280000000000002"/>
    <n v="0.99909999999999999"/>
    <s v="B"/>
    <n v="0.83299999999999996"/>
    <s v="C"/>
    <n v="0"/>
    <n v="0"/>
    <n v="0.1"/>
    <n v="0.28000000000000003"/>
    <n v="1.1599999999999999"/>
    <n v="2"/>
    <n v="594"/>
    <n v="31275"/>
    <s v="N/A"/>
    <s v="N/A"/>
    <n v="0.63"/>
    <n v="0.61"/>
    <n v="8.7800000000000003E-2"/>
    <n v="2.7900000000000001E-2"/>
    <m/>
    <m/>
    <m/>
  </r>
  <r>
    <x v="49"/>
    <n v="1"/>
    <n v="1"/>
    <n v="0.91959999999999997"/>
    <n v="0.99690000000000001"/>
    <s v="A-"/>
    <n v="83.51"/>
    <n v="0.79"/>
    <s v="C"/>
    <n v="0"/>
    <n v="0"/>
    <n v="0.39"/>
    <n v="0.78"/>
    <n v="1.1399999999999999"/>
    <n v="1"/>
    <n v="818"/>
    <n v="3335"/>
    <s v="N/A"/>
    <s v="N/A"/>
    <n v="0.68"/>
    <n v="0.56999999999999995"/>
    <n v="0.09"/>
    <n v="9.2600000000000002E-2"/>
    <m/>
    <m/>
    <m/>
  </r>
  <r>
    <x v="50"/>
    <n v="1"/>
    <n v="1"/>
    <n v="0.89990000000000003"/>
    <n v="0.99929999999999997"/>
    <s v="A+"/>
    <s v="A"/>
    <n v="0.84"/>
    <s v="C"/>
    <n v="0"/>
    <n v="0"/>
    <n v="1.96"/>
    <n v="1.28"/>
    <n v="97.41"/>
    <n v="3"/>
    <n v="651"/>
    <n v="29384"/>
    <s v="N/A"/>
    <n v="1"/>
    <n v="1.72"/>
    <n v="0.74"/>
    <n v="8.8499999999999995E-2"/>
    <n v="7.8200000000000006E-2"/>
    <m/>
    <m/>
    <m/>
  </r>
  <r>
    <x v="51"/>
    <n v="0.99509999999999998"/>
    <n v="0.98209999999999997"/>
    <s v="N/A"/>
    <n v="0.97599999999999998"/>
    <n v="0.97699999999999998"/>
    <s v="Satisfied"/>
    <n v="0.83699999999999997"/>
    <s v="C"/>
    <n v="0"/>
    <n v="0"/>
    <n v="0.37"/>
    <n v="0.53"/>
    <s v="In-progress"/>
    <n v="3"/>
    <n v="686"/>
    <n v="39137"/>
    <s v="N/A"/>
    <n v="1"/>
    <n v="1.49"/>
    <n v="0.41"/>
    <n v="8.9800000000000005E-2"/>
    <n v="1.43E-2"/>
    <m/>
    <m/>
    <m/>
  </r>
  <r>
    <x v="52"/>
    <n v="0.99860000000000004"/>
    <n v="0.99919999999999998"/>
    <n v="0.76870000000000005"/>
    <n v="0.99"/>
    <n v="0.91"/>
    <n v="0.95"/>
    <n v="0.68"/>
    <s v="C"/>
    <n v="22"/>
    <n v="0.75800000000000001"/>
    <n v="1.46"/>
    <n v="0.97"/>
    <n v="0.36"/>
    <n v="5"/>
    <n v="1189"/>
    <n v="32110"/>
    <n v="1"/>
    <n v="0.92"/>
    <n v="0.95"/>
    <n v="1.1299999999999999"/>
    <n v="8.5199999999999998E-2"/>
    <n v="7.0800000000000002E-2"/>
    <m/>
    <m/>
    <m/>
  </r>
  <r>
    <x v="53"/>
    <n v="1"/>
    <n v="1"/>
    <n v="0.99909999999999999"/>
    <n v="0.99980000000000002"/>
    <n v="99.9"/>
    <n v="81"/>
    <n v="0.84099999999999997"/>
    <s v="C"/>
    <n v="0"/>
    <n v="0"/>
    <n v="0.63"/>
    <n v="1.23"/>
    <s v="Completed"/>
    <n v="1"/>
    <n v="427"/>
    <n v="21189"/>
    <s v="N/A"/>
    <s v="N/A"/>
    <n v="1.1100000000000001"/>
    <n v="0.39"/>
    <n v="9.1899999999999996E-2"/>
    <n v="0.107"/>
    <m/>
    <m/>
    <m/>
  </r>
  <r>
    <x v="54"/>
    <n v="1"/>
    <n v="0.98450000000000004"/>
    <n v="0.94710000000000005"/>
    <n v="0.99950000000000006"/>
    <n v="0.99950000000000006"/>
    <n v="0.96"/>
    <n v="0.86"/>
    <s v="C"/>
    <n v="0"/>
    <n v="0"/>
    <n v="0.72"/>
    <n v="0.61"/>
    <n v="0.20449999999999999"/>
    <n v="3"/>
    <n v="826"/>
    <n v="29276"/>
    <s v="N/A"/>
    <n v="1"/>
    <n v="0.97"/>
    <n v="1.1100000000000001"/>
    <n v="8.3400000000000002E-2"/>
    <n v="7.7399999999999997E-2"/>
    <m/>
    <m/>
    <m/>
  </r>
  <r>
    <x v="55"/>
    <n v="0.99680000000000002"/>
    <n v="0.9788"/>
    <n v="0.83069999999999999"/>
    <n v="0.99909999999999999"/>
    <n v="0.99890000000000001"/>
    <n v="0.96"/>
    <n v="0.83"/>
    <s v="C"/>
    <n v="0"/>
    <n v="0"/>
    <n v="1.35"/>
    <n v="1.52"/>
    <s v="Completed"/>
    <n v="1"/>
    <n v="494"/>
    <n v="24455"/>
    <s v="N/A"/>
    <s v="N/A"/>
    <n v="1.58"/>
    <n v="0.91"/>
    <n v="8.7800000000000003E-2"/>
    <n v="0.1072"/>
    <m/>
    <m/>
    <m/>
  </r>
  <r>
    <x v="56"/>
    <n v="1"/>
    <n v="0.99560000000000004"/>
    <n v="0.90259999999999996"/>
    <n v="0.99519999999999997"/>
    <n v="99.7"/>
    <n v="0.8"/>
    <n v="0.84699999999999998"/>
    <s v="C"/>
    <n v="0"/>
    <n v="0"/>
    <n v="0.17"/>
    <n v="0.23"/>
    <n v="0.22"/>
    <n v="3"/>
    <n v="831"/>
    <n v="15101"/>
    <s v="N/A"/>
    <n v="1"/>
    <n v="0.77"/>
    <n v="1.24"/>
    <n v="8.3400000000000002E-2"/>
    <n v="0.1118"/>
    <m/>
    <m/>
    <m/>
  </r>
  <r>
    <x v="57"/>
    <n v="0.96240000000000003"/>
    <n v="0.99519999999999997"/>
    <n v="0.88449999999999995"/>
    <n v="0.99780000000000002"/>
    <n v="0.98829999999999996"/>
    <n v="0.94"/>
    <n v="0.84"/>
    <s v="C"/>
    <n v="0"/>
    <n v="0"/>
    <n v="0.73"/>
    <n v="1.79"/>
    <s v="Completed"/>
    <n v="3"/>
    <n v="610"/>
    <n v="25340"/>
    <s v="N/A"/>
    <n v="1"/>
    <n v="1.05"/>
    <n v="0.66"/>
    <n v="0.09"/>
    <n v="7.0099999999999996E-2"/>
    <m/>
    <m/>
    <m/>
  </r>
  <r>
    <x v="58"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n v="0.90339999999999998"/>
    <n v="0.98440000000000005"/>
    <n v="0.66930000000000001"/>
    <n v="0.995"/>
    <n v="0.82730000000000004"/>
    <n v="0.93"/>
    <n v="0.82"/>
    <s v="C"/>
    <n v="25"/>
    <n v="0.504"/>
    <n v="1.18"/>
    <n v="0.95"/>
    <n v="0.94650000000000001"/>
    <n v="3"/>
    <n v="686"/>
    <n v="14730"/>
    <n v="1"/>
    <n v="0.98"/>
    <n v="0.67"/>
    <n v="1.2"/>
    <n v="8.9499999999999996E-2"/>
    <n v="4.8000000000000001E-2"/>
  </r>
  <r>
    <x v="1"/>
    <n v="1"/>
    <n v="1"/>
    <n v="0.84840000000000004"/>
    <n v="0.99870000000000003"/>
    <n v="0.99929999999999997"/>
    <n v="0.94"/>
    <n v="0.83"/>
    <s v="C"/>
    <n v="0"/>
    <n v="0"/>
    <n v="2.93"/>
    <n v="6.79"/>
    <s v="Completed"/>
    <n v="5"/>
    <n v="2212"/>
    <n v="12203"/>
    <s v="N/A"/>
    <s v="N/A"/>
    <n v="0.77"/>
    <n v="1.3"/>
    <n v="8.5199999999999998E-2"/>
    <n v="9.2499999999999999E-2"/>
  </r>
  <r>
    <x v="2"/>
    <n v="1"/>
    <s v="N/A"/>
    <n v="1"/>
    <n v="1"/>
    <n v="1"/>
    <n v="1"/>
    <n v="0.83"/>
    <s v="C"/>
    <n v="0"/>
    <n v="0"/>
    <n v="0.71"/>
    <n v="1.07"/>
    <s v="On Target"/>
    <n v="3"/>
    <n v="1028"/>
    <n v="18173"/>
    <s v="N/A"/>
    <s v="N/A"/>
    <n v="1.41"/>
    <n v="0.12"/>
    <n v="8.7800000000000003E-2"/>
    <n v="7.2900000000000006E-2"/>
  </r>
  <r>
    <x v="3"/>
    <n v="1"/>
    <n v="1"/>
    <n v="0.82669999999999999"/>
    <n v="0.99980000000000002"/>
    <n v="0.99990000000000001"/>
    <n v="0.77800000000000002"/>
    <n v="0.87"/>
    <s v="C"/>
    <n v="0"/>
    <n v="0"/>
    <n v="2.02"/>
    <n v="1.95"/>
    <s v="Near Budget"/>
    <n v="3"/>
    <n v="710"/>
    <n v="21695"/>
    <n v="1"/>
    <s v="N/A"/>
    <n v="1.0900000000000001"/>
    <n v="0.72"/>
    <n v="8.9800000000000005E-2"/>
    <n v="0.108"/>
  </r>
  <r>
    <x v="4"/>
    <n v="1"/>
    <n v="0.99880000000000002"/>
    <n v="0.81100000000000005"/>
    <n v="0.99880000000000002"/>
    <n v="79"/>
    <n v="97"/>
    <n v="0.85"/>
    <s v="C"/>
    <n v="0"/>
    <n v="0"/>
    <n v="1.1200000000000001"/>
    <n v="0.26"/>
    <n v="119.6"/>
    <n v="3"/>
    <n v="576"/>
    <n v="43868"/>
    <s v="N/A"/>
    <s v="N/A"/>
    <n v="1.62"/>
    <n v="1.38"/>
    <n v="8.7800000000000003E-2"/>
    <n v="3.7600000000000001E-2"/>
  </r>
  <r>
    <x v="5"/>
    <n v="1"/>
    <n v="1"/>
    <n v="0.62150000000000005"/>
    <n v="0.99970000000000003"/>
    <n v="0.90900000000000003"/>
    <n v="0.94"/>
    <n v="0.83"/>
    <s v="C"/>
    <n v="0"/>
    <n v="0"/>
    <n v="0.7"/>
    <n v="1"/>
    <s v="n/a"/>
    <n v="2"/>
    <n v="655"/>
    <n v="29692"/>
    <s v="N/A"/>
    <n v="1"/>
    <n v="1.88"/>
    <n v="0.73"/>
    <n v="9.3600000000000003E-2"/>
    <n v="1.3299999999999999E-2"/>
  </r>
  <r>
    <x v="6"/>
    <n v="0.94910000000000005"/>
    <n v="1"/>
    <n v="0.79790000000000005"/>
    <n v="0.99950000000000006"/>
    <n v="0.99919999999999998"/>
    <n v="0.92"/>
    <n v="0.83"/>
    <s v="C"/>
    <n v="0"/>
    <n v="0"/>
    <n v="2.19"/>
    <n v="2.73"/>
    <s v="Completed"/>
    <n v="4"/>
    <n v="868"/>
    <n v="16581"/>
    <s v="N/A"/>
    <s v="N/A"/>
    <n v="0.34"/>
    <n v="2.8"/>
    <n v="8.7800000000000003E-2"/>
    <n v="0.05"/>
  </r>
  <r>
    <x v="7"/>
    <n v="1"/>
    <n v="0.99690000000000001"/>
    <n v="0.69899999999999995"/>
    <n v="0.99880000000000002"/>
    <n v="0.99429999999999996"/>
    <n v="0.81"/>
    <n v="0.85699999999999998"/>
    <s v="C"/>
    <n v="0"/>
    <n v="0"/>
    <n v="0.2"/>
    <n v="0.27"/>
    <n v="0.73"/>
    <n v="3"/>
    <n v="675"/>
    <n v="30739"/>
    <s v="N/A"/>
    <s v="N/A"/>
    <n v="1.42"/>
    <n v="0.93"/>
    <n v="0.09"/>
    <n v="7.8600000000000003E-2"/>
  </r>
  <r>
    <x v="8"/>
    <n v="1"/>
    <n v="1"/>
    <n v="0.97570000000000001"/>
    <n v="0.99980000000000002"/>
    <n v="100"/>
    <n v="93"/>
    <n v="0.79"/>
    <s v="C"/>
    <n v="0"/>
    <n v="0"/>
    <n v="2.33"/>
    <n v="5.87"/>
    <s v="Complete"/>
    <n v="4"/>
    <n v="858"/>
    <n v="19432"/>
    <s v="N/A"/>
    <s v="N/A"/>
    <n v="3.54"/>
    <m/>
    <n v="8.9800000000000005E-2"/>
    <n v="3.5700000000000003E-2"/>
  </r>
  <r>
    <x v="9"/>
    <n v="1"/>
    <n v="1"/>
    <n v="0.9546"/>
    <n v="0.99950000000000006"/>
    <n v="0.92479999999999996"/>
    <n v="0.88"/>
    <n v="0.84"/>
    <s v="C"/>
    <n v="0"/>
    <n v="10"/>
    <n v="0.01"/>
    <n v="0.03"/>
    <s v="Completed"/>
    <n v="1"/>
    <n v="511"/>
    <n v="33299"/>
    <s v="N/A"/>
    <s v="N/A"/>
    <n v="2.04"/>
    <n v="0.06"/>
    <n v="0.09"/>
    <n v="0.1135"/>
  </r>
  <r>
    <x v="10"/>
    <n v="0.995"/>
    <n v="0.99070000000000003"/>
    <n v="0.95079999999999998"/>
    <n v="0.99950000000000006"/>
    <s v="Excellent"/>
    <s v="91% Satis"/>
    <n v="0.83"/>
    <s v="C"/>
    <n v="0"/>
    <n v="0"/>
    <n v="1.1499999999999999"/>
    <n v="3.34"/>
    <s v="In Progress"/>
    <n v="1"/>
    <n v="380"/>
    <n v="28537"/>
    <s v="N/A"/>
    <s v="N/A"/>
    <n v="2.67"/>
    <n v="0.21"/>
    <n v="8.7800000000000003E-2"/>
    <n v="0.1176"/>
  </r>
  <r>
    <x v="11"/>
    <n v="0.93740000000000001"/>
    <n v="0.98799999999999999"/>
    <n v="0.61890000000000001"/>
    <n v="0.996"/>
    <n v="89.3"/>
    <n v="97"/>
    <n v="0.84"/>
    <s v="C"/>
    <n v="0"/>
    <n v="0"/>
    <n v="1.01"/>
    <n v="1.37"/>
    <n v="76.81"/>
    <n v="3"/>
    <n v="630"/>
    <n v="27593"/>
    <n v="0.67"/>
    <n v="1"/>
    <n v="1.29"/>
    <n v="1.07"/>
    <n v="9.4299999999999995E-2"/>
    <n v="6.8000000000000005E-2"/>
  </r>
  <r>
    <x v="12"/>
    <n v="0.95940000000000003"/>
    <n v="0.99939999999999996"/>
    <n v="0.87109999999999999"/>
    <n v="0.99990000000000001"/>
    <n v="99.6"/>
    <s v="A"/>
    <n v="0.82"/>
    <s v="C"/>
    <n v="3"/>
    <n v="1.97"/>
    <n v="1.38"/>
    <n v="0.71"/>
    <n v="0.80600000000000005"/>
    <n v="2"/>
    <n v="657"/>
    <n v="28895"/>
    <n v="1"/>
    <s v="N/A"/>
    <n v="1.55"/>
    <n v="1.1499999999999999"/>
    <n v="8.9800000000000005E-2"/>
    <n v="8.3400000000000002E-2"/>
  </r>
  <r>
    <x v="13"/>
    <n v="0.96909999999999996"/>
    <n v="0.99829999999999997"/>
    <n v="0.79110000000000003"/>
    <n v="0.99809999999999999"/>
    <n v="74"/>
    <n v="93"/>
    <n v="0.81"/>
    <s v="C"/>
    <n v="4"/>
    <n v="1.2969999999999999"/>
    <n v="1.18"/>
    <n v="1.47"/>
    <n v="112.4"/>
    <n v="2"/>
    <n v="553"/>
    <n v="11008"/>
    <s v="N/A"/>
    <n v="1"/>
    <n v="1.23"/>
    <n v="1.3"/>
    <n v="9.1899999999999996E-2"/>
    <n v="8.2299999999999998E-2"/>
  </r>
  <r>
    <x v="14"/>
    <n v="1"/>
    <n v="1"/>
    <n v="0.64739999999999998"/>
    <n v="0.99950000000000006"/>
    <n v="0.99099999999999999"/>
    <n v="0.88"/>
    <n v="0.82"/>
    <s v="C"/>
    <n v="1"/>
    <n v="0.21299999999999999"/>
    <n v="2.11"/>
    <n v="0.86"/>
    <n v="0.85599999999999998"/>
    <n v="3"/>
    <n v="692"/>
    <n v="13236"/>
    <n v="0.5"/>
    <n v="1"/>
    <n v="2.0699999999999998"/>
    <n v="0.76"/>
    <n v="8.5199999999999998E-2"/>
    <n v="5.2499999999999998E-2"/>
  </r>
  <r>
    <x v="15"/>
    <n v="0.91710000000000003"/>
    <n v="0.99509999999999998"/>
    <n v="0.75680000000000003"/>
    <n v="0.99960000000000004"/>
    <n v="0.999"/>
    <n v="0.74"/>
    <n v="0.82799999999999996"/>
    <s v="C"/>
    <n v="1"/>
    <n v="0.27"/>
    <n v="0.91"/>
    <n v="1.46"/>
    <n v="77.41"/>
    <n v="2"/>
    <n v="608"/>
    <n v="29415"/>
    <s v="N/A"/>
    <n v="1"/>
    <n v="1.25"/>
    <n v="1.29"/>
    <n v="8.9800000000000005E-2"/>
    <n v="-1.77E-2"/>
  </r>
  <r>
    <x v="16"/>
    <n v="0.9859"/>
    <n v="1"/>
    <n v="0.95920000000000005"/>
    <n v="0.99750000000000005"/>
    <n v="99.58"/>
    <n v="0.77"/>
    <n v="0.85099999999999998"/>
    <s v="C"/>
    <n v="1"/>
    <n v="0.22900000000000001"/>
    <n v="0.28999999999999998"/>
    <n v="0.78"/>
    <n v="1.0680000000000001"/>
    <n v="3"/>
    <n v="680"/>
    <n v="36142"/>
    <n v="1"/>
    <s v="N/A"/>
    <n v="0.67"/>
    <n v="0.9"/>
    <n v="0.09"/>
    <n v="8.3500000000000005E-2"/>
  </r>
  <r>
    <x v="17"/>
    <n v="1"/>
    <n v="0.97099999999999997"/>
    <n v="0.6804"/>
    <n v="0.99939999999999996"/>
    <n v="99.7"/>
    <n v="91"/>
    <n v="0.85"/>
    <s v="C"/>
    <n v="0"/>
    <n v="0"/>
    <n v="0.06"/>
    <n v="0.21"/>
    <s v="on track"/>
    <n v="2"/>
    <n v="716"/>
    <n v="23597"/>
    <s v="N/A"/>
    <s v="N/A"/>
    <n v="1.01"/>
    <m/>
    <n v="9.1200000000000003E-2"/>
    <n v="-6.4500000000000002E-2"/>
  </r>
  <r>
    <x v="18"/>
    <n v="0.93269999999999997"/>
    <n v="0.9446"/>
    <n v="0.65169999999999995"/>
    <n v="0.99919999999999998"/>
    <n v="0.99150000000000005"/>
    <n v="0.86"/>
    <n v="0.83"/>
    <s v="C"/>
    <n v="0"/>
    <n v="0"/>
    <n v="0.95"/>
    <n v="1.23"/>
    <n v="0.56999999999999995"/>
    <n v="2"/>
    <n v="577"/>
    <n v="10979"/>
    <n v="1"/>
    <s v="N/A"/>
    <n v="0.72"/>
    <n v="1.32"/>
    <n v="0.09"/>
    <n v="6.1400000000000003E-2"/>
  </r>
  <r>
    <x v="19"/>
    <n v="0.95309999999999995"/>
    <n v="0.97689999999999999"/>
    <n v="0.98860000000000003"/>
    <n v="0.99960000000000004"/>
    <n v="99.93"/>
    <n v="91"/>
    <n v="0.8"/>
    <s v="C"/>
    <n v="0"/>
    <n v="0"/>
    <n v="1"/>
    <n v="1.27"/>
    <n v="92"/>
    <n v="3"/>
    <n v="629"/>
    <n v="51767"/>
    <n v="1"/>
    <s v="N/A"/>
    <n v="0.54"/>
    <n v="1.04"/>
    <n v="9.2999999999999999E-2"/>
    <n v="8.8900000000000007E-2"/>
  </r>
  <r>
    <x v="20"/>
    <n v="1"/>
    <n v="1"/>
    <n v="0.9667"/>
    <n v="0.99819999999999998"/>
    <n v="0.999"/>
    <n v="0.91700000000000004"/>
    <n v="0.79910000000000003"/>
    <s v="C"/>
    <n v="0"/>
    <n v="0"/>
    <n v="0.37"/>
    <n v="0.09"/>
    <n v="1.198"/>
    <n v="3"/>
    <n v="655"/>
    <n v="30435"/>
    <s v="N/A"/>
    <s v="N/A"/>
    <n v="3.75"/>
    <m/>
    <n v="0"/>
    <n v="1.17E-2"/>
  </r>
  <r>
    <x v="21"/>
    <n v="0.99629999999999996"/>
    <n v="1"/>
    <n v="0.67379999999999995"/>
    <n v="0.99950000000000006"/>
    <n v="87.6"/>
    <n v="0.89"/>
    <n v="0.83"/>
    <s v="C"/>
    <n v="0"/>
    <n v="0"/>
    <n v="0.99"/>
    <n v="1.48"/>
    <n v="1.1000000000000001"/>
    <n v="3"/>
    <n v="670"/>
    <n v="31590"/>
    <n v="1"/>
    <n v="1"/>
    <n v="1.1299999999999999"/>
    <n v="1.22"/>
    <n v="8.5199999999999998E-2"/>
    <n v="2.0400000000000001E-2"/>
  </r>
  <r>
    <x v="22"/>
    <n v="1"/>
    <n v="1"/>
    <n v="0.89380000000000004"/>
    <n v="0.99990000000000001"/>
    <n v="0.99890000000000001"/>
    <n v="0.79"/>
    <n v="0.82899999999999996"/>
    <s v="C"/>
    <n v="0"/>
    <n v="0"/>
    <n v="0.92"/>
    <n v="0.64"/>
    <n v="0.67600000000000005"/>
    <n v="1"/>
    <n v="598"/>
    <n v="10121"/>
    <s v="N/A"/>
    <s v="N/A"/>
    <n v="0.99"/>
    <n v="1.27"/>
    <n v="9.1899999999999996E-2"/>
    <n v="8.1199999999999994E-2"/>
  </r>
  <r>
    <x v="23"/>
    <n v="1"/>
    <n v="1"/>
    <n v="0.95909999999999995"/>
    <n v="0.999"/>
    <n v="1"/>
    <n v="0.96"/>
    <n v="0.83"/>
    <s v="C"/>
    <n v="2"/>
    <n v="0"/>
    <n v="1.73"/>
    <n v="1.36"/>
    <n v="1.0455000000000001"/>
    <n v="1"/>
    <n v="804"/>
    <n v="10856"/>
    <n v="1"/>
    <s v="N/A"/>
    <n v="1.08"/>
    <n v="2.75"/>
    <n v="9.1899999999999996E-2"/>
    <n v="2.6499999999999999E-2"/>
  </r>
  <r>
    <x v="24"/>
    <n v="1"/>
    <n v="1"/>
    <n v="0.94810000000000005"/>
    <n v="0.99980000000000002"/>
    <n v="1"/>
    <s v="98.2% Good"/>
    <n v="0.77429999999999999"/>
    <s v="C"/>
    <n v="0"/>
    <n v="0"/>
    <n v="1.24"/>
    <n v="3.25"/>
    <s v="New DSP"/>
    <n v="1"/>
    <n v="543"/>
    <n v="14874"/>
    <s v="N/A"/>
    <s v="N/A"/>
    <n v="1.99"/>
    <n v="0.21"/>
    <n v="9.1899999999999996E-2"/>
    <n v="7.1800000000000003E-2"/>
  </r>
  <r>
    <x v="25"/>
    <n v="1"/>
    <n v="1"/>
    <n v="1"/>
    <n v="0.99909999999999999"/>
    <n v="0.94340000000000002"/>
    <n v="0.90510000000000002"/>
    <n v="0.75249999999999995"/>
    <s v="C"/>
    <n v="0"/>
    <n v="0"/>
    <n v="0.09"/>
    <n v="0.04"/>
    <n v="1"/>
    <n v="2"/>
    <n v="575"/>
    <n v="34879"/>
    <s v="N/A"/>
    <s v="N/A"/>
    <n v="1.22"/>
    <n v="0.03"/>
    <n v="8.5199999999999998E-2"/>
    <n v="5.7700000000000001E-2"/>
  </r>
  <r>
    <x v="26"/>
    <n v="1"/>
    <n v="0.98099999999999998"/>
    <n v="0.99960000000000004"/>
    <n v="0.99539999999999995"/>
    <n v="82.22"/>
    <n v="83.93"/>
    <n v="0.76329999999999998"/>
    <s v="C"/>
    <n v="0"/>
    <n v="0"/>
    <n v="2.66"/>
    <n v="5.63"/>
    <s v="Completed"/>
    <n v="1"/>
    <n v="305"/>
    <n v="23523"/>
    <s v="N/A"/>
    <s v="N/A"/>
    <n v="1.96"/>
    <n v="0.7"/>
    <n v="0.09"/>
    <n v="6.5699999999999995E-2"/>
  </r>
  <r>
    <x v="27"/>
    <n v="0.99780000000000002"/>
    <n v="0.99980000000000002"/>
    <n v="0.70179999999999998"/>
    <n v="0.99350000000000005"/>
    <n v="0.77"/>
    <n v="0.82599999999999996"/>
    <n v="0.78"/>
    <s v="C"/>
    <n v="33"/>
    <n v="0.26700000000000002"/>
    <n v="2.54"/>
    <n v="7.27"/>
    <n v="1.002"/>
    <n v="4"/>
    <n v="1024"/>
    <n v="11286"/>
    <n v="1"/>
    <n v="0.97"/>
    <n v="0.72"/>
    <n v="1.72"/>
    <n v="0.09"/>
    <n v="0.1056"/>
  </r>
  <r>
    <x v="28"/>
    <n v="1"/>
    <s v="N/A"/>
    <n v="1"/>
    <n v="0.94279999999999997"/>
    <n v="1"/>
    <n v="0.93"/>
    <n v="0.7238"/>
    <s v="C"/>
    <n v="0"/>
    <n v="0"/>
    <n v="3.67"/>
    <n v="9.86"/>
    <n v="1.08"/>
    <s v="N/A"/>
    <s v="N/A"/>
    <s v="N/A"/>
    <s v="N/A"/>
    <s v="N/A"/>
    <n v="1.02"/>
    <m/>
    <m/>
    <m/>
  </r>
  <r>
    <x v="29"/>
    <n v="1"/>
    <n v="0.99560000000000004"/>
    <n v="0.746"/>
    <n v="0.99880000000000002"/>
    <n v="89.88"/>
    <n v="95"/>
    <n v="0.72"/>
    <s v="C"/>
    <n v="1"/>
    <n v="0.17100000000000001"/>
    <n v="0.72"/>
    <n v="0.83"/>
    <n v="89"/>
    <n v="4"/>
    <n v="714"/>
    <n v="41819"/>
    <n v="1"/>
    <n v="1"/>
    <n v="0.81"/>
    <n v="1.98"/>
    <n v="8.9800000000000005E-2"/>
    <n v="7.2400000000000006E-2"/>
  </r>
  <r>
    <x v="30"/>
    <n v="1"/>
    <n v="0.99509999999999998"/>
    <n v="0.92530000000000001"/>
    <n v="0.999"/>
    <n v="99.95"/>
    <s v="A"/>
    <n v="0.84"/>
    <s v="C"/>
    <n v="0"/>
    <n v="0"/>
    <n v="1.1000000000000001"/>
    <n v="1.81"/>
    <n v="0.93"/>
    <n v="3"/>
    <n v="852"/>
    <n v="11219"/>
    <n v="1"/>
    <s v="N/A"/>
    <n v="0.84"/>
    <n v="1.42"/>
    <n v="8.7800000000000003E-2"/>
    <n v="9.69E-2"/>
  </r>
  <r>
    <x v="31"/>
    <n v="1"/>
    <n v="0.99519999999999997"/>
    <n v="0.64649999999999996"/>
    <n v="0.99570000000000003"/>
    <n v="0.99060000000000004"/>
    <s v="A'"/>
    <n v="0.82"/>
    <s v="C"/>
    <n v="0"/>
    <n v="0"/>
    <n v="0.87"/>
    <n v="1.57"/>
    <s v="on track"/>
    <n v="3"/>
    <n v="562"/>
    <n v="46486"/>
    <s v="N/A"/>
    <n v="1"/>
    <n v="1.69"/>
    <n v="1.1200000000000001"/>
    <n v="9.1899999999999996E-2"/>
    <n v="7.2499999999999995E-2"/>
  </r>
  <r>
    <x v="32"/>
    <n v="0.98839999999999995"/>
    <n v="0.98619999999999997"/>
    <n v="0.87970000000000004"/>
    <n v="0.99980000000000002"/>
    <n v="99.28"/>
    <s v="A"/>
    <n v="0.82"/>
    <s v="C"/>
    <n v="1"/>
    <n v="0.505"/>
    <n v="0.92"/>
    <n v="0.53"/>
    <s v="On Target"/>
    <n v="2"/>
    <n v="519"/>
    <n v="25789"/>
    <n v="1"/>
    <s v="N/A"/>
    <n v="1.19"/>
    <n v="0.46"/>
    <n v="8.5199999999999998E-2"/>
    <n v="0.1014"/>
  </r>
  <r>
    <x v="33"/>
    <n v="0.91169999999999995"/>
    <n v="1"/>
    <n v="0.82269999999999999"/>
    <n v="0.99790000000000001"/>
    <n v="0.99770000000000003"/>
    <n v="0.77700000000000002"/>
    <n v="0.83"/>
    <s v="NC"/>
    <n v="0"/>
    <n v="0"/>
    <n v="1.53"/>
    <n v="4.67"/>
    <s v="Completed"/>
    <n v="2"/>
    <n v="500"/>
    <n v="24061"/>
    <s v="N/A"/>
    <s v="N/A"/>
    <n v="0.97"/>
    <n v="1.1499999999999999"/>
    <n v="8.7800000000000003E-2"/>
    <n v="5.4899999999999997E-2"/>
  </r>
  <r>
    <x v="34"/>
    <n v="1"/>
    <n v="1"/>
    <n v="0.89900000000000002"/>
    <n v="0.99919999999999998"/>
    <n v="0.99970000000000003"/>
    <n v="0.77"/>
    <n v="0.82399999999999995"/>
    <s v="C"/>
    <n v="0"/>
    <n v="0"/>
    <n v="1.4"/>
    <n v="5.79"/>
    <s v="In Progress"/>
    <n v="2"/>
    <n v="718"/>
    <n v="28361"/>
    <s v="N/A"/>
    <s v="N/A"/>
    <n v="1.58"/>
    <n v="1.24"/>
    <n v="8.9800000000000005E-2"/>
    <n v="6.0699999999999997E-2"/>
  </r>
  <r>
    <x v="35"/>
    <n v="0.98860000000000003"/>
    <n v="1"/>
    <n v="0.73409999999999997"/>
    <n v="0.99819999999999998"/>
    <n v="0.995"/>
    <s v="A"/>
    <n v="0.84"/>
    <s v="C"/>
    <n v="3"/>
    <n v="0.98"/>
    <n v="1.05"/>
    <n v="0.86"/>
    <s v="Below Budget"/>
    <n v="3"/>
    <n v="563"/>
    <n v="29714"/>
    <n v="1"/>
    <n v="1"/>
    <n v="1.9"/>
    <n v="1.1299999999999999"/>
    <n v="8.7800000000000003E-2"/>
    <n v="7.9000000000000001E-2"/>
  </r>
  <r>
    <x v="36"/>
    <n v="1"/>
    <n v="1"/>
    <n v="0.73170000000000002"/>
    <n v="1"/>
    <s v="Compliant"/>
    <s v="A"/>
    <n v="0.82"/>
    <s v="C"/>
    <n v="0"/>
    <n v="0"/>
    <n v="1.1499999999999999"/>
    <n v="1.52"/>
    <s v="on track"/>
    <n v="2"/>
    <n v="682"/>
    <n v="10157"/>
    <n v="1"/>
    <s v="N/A"/>
    <n v="1.65"/>
    <n v="1.37"/>
    <n v="9.1899999999999996E-2"/>
    <n v="6.8599999999999994E-2"/>
  </r>
  <r>
    <x v="37"/>
    <n v="0.98119999999999996"/>
    <n v="0.98870000000000002"/>
    <n v="0.73640000000000005"/>
    <n v="0.99939999999999996"/>
    <n v="0.996"/>
    <n v="0.96"/>
    <n v="0.83"/>
    <s v="C"/>
    <n v="0"/>
    <n v="0"/>
    <n v="0.53"/>
    <n v="0.98"/>
    <n v="0.88"/>
    <n v="2"/>
    <n v="644"/>
    <n v="27641"/>
    <s v="N/A"/>
    <n v="1"/>
    <n v="1.38"/>
    <n v="1.1200000000000001"/>
    <n v="9.6600000000000005E-2"/>
    <n v="6.3299999999999995E-2"/>
  </r>
  <r>
    <x v="38"/>
    <n v="0.85940000000000005"/>
    <n v="1"/>
    <n v="0.82840000000000003"/>
    <n v="0.99060000000000004"/>
    <n v="0.97929999999999995"/>
    <n v="0.95"/>
    <n v="0.82"/>
    <s v="C"/>
    <n v="1"/>
    <n v="0.311"/>
    <n v="2.0099999999999998"/>
    <n v="2.15"/>
    <n v="1.0399"/>
    <n v="3"/>
    <n v="758"/>
    <n v="13139"/>
    <n v="1"/>
    <n v="1"/>
    <n v="2"/>
    <n v="0.94"/>
    <n v="9.2999999999999999E-2"/>
    <n v="4.7399999999999998E-2"/>
  </r>
  <r>
    <x v="39"/>
    <n v="0.99209999999999998"/>
    <n v="1"/>
    <n v="0.95609999999999995"/>
    <n v="0.99870000000000003"/>
    <n v="18"/>
    <n v="79"/>
    <n v="0.82799999999999996"/>
    <s v="C"/>
    <n v="0"/>
    <n v="0"/>
    <n v="0.52"/>
    <n v="0.73"/>
    <n v="130"/>
    <n v="3"/>
    <n v="750"/>
    <n v="19566"/>
    <n v="1"/>
    <n v="1"/>
    <n v="0.5"/>
    <n v="0.65"/>
    <n v="8.9800000000000005E-2"/>
    <n v="7.8E-2"/>
  </r>
  <r>
    <x v="40"/>
    <n v="1"/>
    <n v="1"/>
    <n v="0.82230000000000003"/>
    <n v="0.98709999999999998"/>
    <n v="2"/>
    <n v="0.86"/>
    <n v="0.81"/>
    <s v="C"/>
    <n v="0"/>
    <n v="0"/>
    <n v="0.78"/>
    <n v="1.08"/>
    <n v="1.02"/>
    <n v="3"/>
    <n v="715"/>
    <n v="30270"/>
    <s v="N/A"/>
    <s v="N/A"/>
    <n v="1.58"/>
    <n v="1.1399999999999999"/>
    <n v="9.2999999999999999E-2"/>
    <n v="4.6399999999999997E-2"/>
  </r>
  <r>
    <x v="41"/>
    <s v="N/A"/>
    <n v="1"/>
    <n v="1"/>
    <n v="0.999"/>
    <n v="1"/>
    <n v="92"/>
    <n v="0.80500000000000005"/>
    <s v="C"/>
    <n v="0"/>
    <n v="0"/>
    <n v="1.26"/>
    <n v="5.59"/>
    <s v="Excellent"/>
    <n v="1"/>
    <n v="706"/>
    <n v="11310"/>
    <s v="N/A"/>
    <s v="N/A"/>
    <n v="1.45"/>
    <n v="0.84"/>
    <n v="8.7800000000000003E-2"/>
    <n v="8.9899999999999994E-2"/>
  </r>
  <r>
    <x v="42"/>
    <n v="0.83099999999999996"/>
    <n v="1"/>
    <n v="0.79339999999999999"/>
    <n v="0.99539999999999995"/>
    <n v="0.95599999999999996"/>
    <n v="0.95"/>
    <n v="0.82"/>
    <s v="C"/>
    <n v="0"/>
    <n v="0"/>
    <n v="0.85"/>
    <n v="0.61"/>
    <s v="On Track"/>
    <n v="3"/>
    <n v="712"/>
    <n v="26342"/>
    <n v="1"/>
    <n v="1"/>
    <n v="1.23"/>
    <n v="0.88"/>
    <n v="9.3600000000000003E-2"/>
    <n v="8.4199999999999997E-2"/>
  </r>
  <r>
    <x v="43"/>
    <n v="1"/>
    <n v="1"/>
    <n v="0.99109999999999998"/>
    <n v="0.99839999999999995"/>
    <n v="99.9"/>
    <n v="76"/>
    <n v="0.85499999999999998"/>
    <s v="C"/>
    <n v="0"/>
    <n v="0"/>
    <n v="0.75"/>
    <n v="1.01"/>
    <n v="102"/>
    <n v="2"/>
    <n v="535"/>
    <n v="30612"/>
    <s v="N/A"/>
    <s v="N/A"/>
    <n v="1.41"/>
    <n v="1.1200000000000001"/>
    <n v="9.3600000000000003E-2"/>
    <n v="0.1183"/>
  </r>
  <r>
    <x v="44"/>
    <n v="1"/>
    <n v="1"/>
    <n v="0.98640000000000005"/>
    <n v="0.99990000000000001"/>
    <n v="99.97"/>
    <s v="A"/>
    <n v="0.84"/>
    <s v="C"/>
    <n v="0"/>
    <n v="0"/>
    <n v="0.82"/>
    <n v="1.1299999999999999"/>
    <s v="Pending"/>
    <n v="3"/>
    <n v="725"/>
    <n v="43062"/>
    <s v="N/A"/>
    <s v="N/A"/>
    <n v="0.37"/>
    <m/>
    <n v="9.8500000000000004E-2"/>
    <n v="2.7699999999999999E-2"/>
  </r>
  <r>
    <x v="45"/>
    <n v="1"/>
    <n v="1"/>
    <n v="0.92030000000000001"/>
    <n v="0.99909999999999999"/>
    <n v="68"/>
    <n v="0.94040000000000001"/>
    <n v="0.83"/>
    <s v="C"/>
    <n v="0"/>
    <n v="0"/>
    <n v="1.5"/>
    <n v="1.46"/>
    <n v="0.98299999999999998"/>
    <n v="2"/>
    <n v="578"/>
    <n v="34172"/>
    <s v="N/A"/>
    <s v="N/A"/>
    <n v="1.33"/>
    <n v="1.32"/>
    <n v="0.09"/>
    <n v="5.33E-2"/>
  </r>
  <r>
    <x v="46"/>
    <n v="1"/>
    <n v="0.9829"/>
    <n v="0.97629999999999995"/>
    <n v="0.99970000000000003"/>
    <n v="0.99"/>
    <n v="0.81"/>
    <n v="0.82"/>
    <s v="C"/>
    <n v="0"/>
    <n v="0"/>
    <n v="0.53"/>
    <n v="0.56000000000000005"/>
    <s v="Implemented"/>
    <n v="2"/>
    <n v="520"/>
    <n v="11673"/>
    <s v="N/A"/>
    <s v="N/A"/>
    <n v="1.9"/>
    <n v="0.78"/>
    <n v="9.1899999999999996E-2"/>
    <n v="9.6100000000000005E-2"/>
  </r>
  <r>
    <x v="47"/>
    <n v="0.98309999999999997"/>
    <n v="0.99819999999999998"/>
    <n v="0.84019999999999995"/>
    <n v="0.99870000000000003"/>
    <n v="6"/>
    <s v="A"/>
    <n v="0.82"/>
    <s v="C"/>
    <n v="1"/>
    <n v="0.17499999999999999"/>
    <n v="1.45"/>
    <n v="1.08"/>
    <n v="0.71"/>
    <n v="3"/>
    <n v="579"/>
    <n v="37650"/>
    <s v="N/A"/>
    <n v="1"/>
    <n v="0.21"/>
    <m/>
    <n v="8.9800000000000005E-2"/>
    <n v="2.81E-2"/>
  </r>
  <r>
    <x v="48"/>
    <n v="1"/>
    <n v="1"/>
    <n v="0.68879999999999997"/>
    <n v="0.99960000000000004"/>
    <n v="99.76"/>
    <n v="92"/>
    <n v="0.85"/>
    <s v="C"/>
    <n v="2"/>
    <n v="0.27100000000000002"/>
    <n v="2.12"/>
    <n v="3.14"/>
    <n v="90"/>
    <n v="3"/>
    <n v="673"/>
    <n v="30791"/>
    <s v="N/A"/>
    <s v="N/A"/>
    <n v="0.99"/>
    <n v="2.0699999999999998"/>
    <n v="0.09"/>
    <n v="8.7499999999999994E-2"/>
  </r>
  <r>
    <x v="49"/>
    <n v="1"/>
    <n v="0.99480000000000002"/>
    <n v="0.98260000000000003"/>
    <n v="0.999"/>
    <n v="0.99909999999999999"/>
    <n v="0.86"/>
    <n v="0.82299999999999995"/>
    <s v="C"/>
    <n v="0"/>
    <n v="0"/>
    <n v="0.38"/>
    <n v="0.57999999999999996"/>
    <n v="0.58299999999999996"/>
    <n v="3"/>
    <n v="603"/>
    <n v="32337"/>
    <s v="N/A"/>
    <s v="N/A"/>
    <n v="1.1100000000000001"/>
    <n v="0.71"/>
    <n v="8.7800000000000003E-2"/>
    <n v="7.8100000000000003E-2"/>
  </r>
  <r>
    <x v="50"/>
    <n v="1"/>
    <n v="1"/>
    <n v="0.77810000000000001"/>
    <n v="0.99639999999999995"/>
    <n v="0.99550000000000005"/>
    <s v="B"/>
    <n v="0.84"/>
    <s v="C"/>
    <n v="0"/>
    <n v="0"/>
    <n v="0.08"/>
    <n v="0.12"/>
    <n v="1.1299999999999999"/>
    <n v="2"/>
    <n v="572"/>
    <n v="31636"/>
    <s v="N/A"/>
    <s v="N/A"/>
    <n v="0.76"/>
    <n v="0.44"/>
    <n v="8.7800000000000003E-2"/>
    <n v="6.0900000000000003E-2"/>
  </r>
  <r>
    <x v="51"/>
    <n v="1"/>
    <n v="1"/>
    <n v="0.91520000000000001"/>
    <n v="0.99960000000000004"/>
    <n v="100"/>
    <n v="83.51"/>
    <n v="0.8"/>
    <s v="C"/>
    <n v="0"/>
    <n v="0"/>
    <n v="1.1399999999999999"/>
    <n v="1.34"/>
    <n v="1.2230000000000001"/>
    <n v="2"/>
    <n v="850"/>
    <n v="3392"/>
    <n v="1"/>
    <s v="N/A"/>
    <n v="0.74"/>
    <n v="0.46"/>
    <n v="0.09"/>
    <n v="8.0699999999999994E-2"/>
  </r>
  <r>
    <x v="52"/>
    <n v="0.98740000000000006"/>
    <n v="1"/>
    <n v="0.87509999999999999"/>
    <n v="0.99960000000000004"/>
    <s v="A+"/>
    <s v="A"/>
    <n v="0.84"/>
    <s v="C"/>
    <n v="0"/>
    <n v="0"/>
    <n v="1.85"/>
    <n v="0.75"/>
    <n v="95.6"/>
    <n v="3"/>
    <n v="641"/>
    <n v="28793"/>
    <s v="N/A"/>
    <s v="N/A"/>
    <n v="1.99"/>
    <n v="0.79"/>
    <n v="8.8499999999999995E-2"/>
    <n v="7.9799999999999996E-2"/>
  </r>
  <r>
    <x v="53"/>
    <n v="1"/>
    <n v="0.99360000000000004"/>
    <s v="N/A"/>
    <n v="0.998"/>
    <n v="97.2"/>
    <s v="satisfied"/>
    <n v="0.83699999999999997"/>
    <s v="C"/>
    <n v="0"/>
    <n v="0"/>
    <n v="1.02"/>
    <n v="1.69"/>
    <s v="in-progress"/>
    <n v="3"/>
    <n v="695"/>
    <n v="40648"/>
    <n v="1"/>
    <s v="N/A"/>
    <n v="2.16"/>
    <n v="0.42"/>
    <n v="8.9800000000000005E-2"/>
    <n v="2.4199999999999999E-2"/>
  </r>
  <r>
    <x v="54"/>
    <n v="0.99729999999999996"/>
    <n v="0.99850000000000005"/>
    <n v="0.69889999999999997"/>
    <n v="0.99199999999999999"/>
    <n v="0.92"/>
    <n v="0.95"/>
    <n v="0.7"/>
    <s v="C"/>
    <n v="24"/>
    <n v="0.83099999999999996"/>
    <n v="1.42"/>
    <n v="0.9"/>
    <n v="0.17"/>
    <n v="5"/>
    <n v="1159"/>
    <n v="31120"/>
    <n v="1"/>
    <n v="1"/>
    <n v="0.71"/>
    <n v="1.19"/>
    <n v="8.5199999999999998E-2"/>
    <n v="5.8999999999999997E-2"/>
  </r>
  <r>
    <x v="55"/>
    <n v="1"/>
    <n v="1"/>
    <n v="0.99970000000000003"/>
    <n v="0.99950000000000006"/>
    <n v="99.9"/>
    <n v="0.81"/>
    <n v="0.84199999999999997"/>
    <s v="C"/>
    <n v="0"/>
    <n v="0"/>
    <n v="2.39"/>
    <n v="2.86"/>
    <s v="Completed"/>
    <n v="1"/>
    <n v="459"/>
    <n v="22464"/>
    <n v="1"/>
    <s v="N/A"/>
    <n v="1.7"/>
    <n v="0.4"/>
    <n v="9.1899999999999996E-2"/>
    <n v="6.7199999999999996E-2"/>
  </r>
  <r>
    <x v="56"/>
    <n v="1"/>
    <n v="0.99680000000000002"/>
    <n v="0.8659"/>
    <n v="0.99970000000000003"/>
    <n v="0.999"/>
    <n v="0.96"/>
    <n v="0.82"/>
    <s v="C"/>
    <n v="3"/>
    <n v="1.82"/>
    <n v="1.02"/>
    <n v="0.8"/>
    <n v="1.0183"/>
    <n v="3"/>
    <n v="797"/>
    <n v="28166"/>
    <n v="1"/>
    <n v="1"/>
    <n v="1.04"/>
    <n v="1.24"/>
    <n v="9.1899999999999996E-2"/>
    <n v="7.9399999999999998E-2"/>
  </r>
  <r>
    <x v="57"/>
    <n v="0.94520000000000004"/>
    <n v="0.98280000000000001"/>
    <n v="0.86150000000000004"/>
    <n v="0.99990000000000001"/>
    <n v="77"/>
    <n v="96"/>
    <n v="0.83"/>
    <s v="C"/>
    <n v="0"/>
    <n v="0"/>
    <n v="2.02"/>
    <n v="2.36"/>
    <s v="Completed"/>
    <n v="1"/>
    <n v="494"/>
    <n v="24038"/>
    <s v="N/A"/>
    <s v="N/A"/>
    <n v="1.73"/>
    <n v="0.97"/>
    <n v="8.7800000000000003E-2"/>
    <n v="9.3600000000000003E-2"/>
  </r>
  <r>
    <x v="58"/>
    <n v="0.96879999999999999"/>
    <n v="0.99490000000000001"/>
    <n v="0.86329999999999996"/>
    <n v="0.99470000000000003"/>
    <n v="0.99809999999999999"/>
    <n v="0.8"/>
    <n v="0.83499999999999996"/>
    <s v="C"/>
    <n v="0"/>
    <n v="0"/>
    <n v="0.34"/>
    <n v="0.51"/>
    <n v="0.97"/>
    <n v="3"/>
    <n v="849"/>
    <n v="15607"/>
    <s v="N/A"/>
    <s v="N/A"/>
    <n v="0.81"/>
    <n v="1.56"/>
    <n v="9.1899999999999996E-2"/>
    <n v="5.33E-2"/>
  </r>
  <r>
    <x v="59"/>
    <n v="0.95430000000000004"/>
    <n v="0.97330000000000005"/>
    <n v="0.86729999999999996"/>
    <n v="0.99609999999999999"/>
    <n v="98.19"/>
    <n v="94"/>
    <n v="0.83"/>
    <s v="C"/>
    <n v="0"/>
    <n v="0"/>
    <n v="0.5"/>
    <n v="1.92"/>
    <s v="Completed"/>
    <n v="3"/>
    <n v="588"/>
    <n v="24427"/>
    <n v="1"/>
    <n v="1"/>
    <n v="1.26"/>
    <n v="0.7"/>
    <n v="0.09"/>
    <n v="8.77E-2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n v="0.92589999999999995"/>
    <n v="0.98750000000000004"/>
    <n v="0.75780000000000003"/>
    <n v="0.99580000000000002"/>
    <n v="0.85099999999999998"/>
    <n v="0.93"/>
    <n v="0.82"/>
    <s v="C"/>
    <n v="20"/>
    <n v="0.95"/>
    <n v="1.26"/>
    <n v="1.07"/>
    <n v="1.1399999999999999"/>
    <n v="3"/>
    <n v="716"/>
    <n v="15212"/>
    <n v="1"/>
    <n v="1"/>
    <n v="0.78"/>
    <n v="0.82"/>
    <n v="1.1599999999999999"/>
    <n v="8.9499999999999996E-2"/>
    <n v="7.2099999999999997E-2"/>
  </r>
  <r>
    <x v="1"/>
    <n v="0.97099999999999997"/>
    <n v="1"/>
    <n v="0.81610000000000005"/>
    <n v="0.99870000000000003"/>
    <n v="0.99960000000000004"/>
    <n v="0.95"/>
    <n v="0.83"/>
    <s v="C"/>
    <n v="0"/>
    <n v="0"/>
    <n v="3.39"/>
    <n v="7.33"/>
    <s v="Completed"/>
    <n v="5"/>
    <n v="2235"/>
    <n v="12107"/>
    <n v="0.77"/>
    <s v="N/A"/>
    <s v="N/A"/>
    <n v="0.69"/>
    <n v="1.36"/>
    <n v="9.2999999999999999E-2"/>
    <n v="8.4400000000000003E-2"/>
  </r>
  <r>
    <x v="2"/>
    <n v="1"/>
    <s v="N/A"/>
    <n v="1"/>
    <n v="0.99170000000000003"/>
    <n v="1"/>
    <n v="1"/>
    <n v="0.83"/>
    <s v="C"/>
    <n v="0"/>
    <n v="0"/>
    <n v="0.19"/>
    <n v="0.42"/>
    <s v="On Target"/>
    <n v="3"/>
    <n v="1035"/>
    <n v="18329"/>
    <n v="0.72"/>
    <s v="N/A"/>
    <s v="N/A"/>
    <n v="1.35"/>
    <n v="0.17"/>
    <n v="8.7800000000000003E-2"/>
    <n v="7.6200000000000004E-2"/>
  </r>
  <r>
    <x v="3"/>
    <n v="0.99770000000000003"/>
    <n v="1"/>
    <n v="0.874"/>
    <n v="0.99990000000000001"/>
    <n v="99.99"/>
    <n v="74.400000000000006"/>
    <n v="0.87"/>
    <s v="C"/>
    <n v="0"/>
    <n v="0"/>
    <n v="1.87"/>
    <n v="1.88"/>
    <s v="At Budget"/>
    <n v="3"/>
    <n v="734"/>
    <n v="34871"/>
    <n v="0.95"/>
    <n v="1"/>
    <s v="N/A"/>
    <n v="1.1299999999999999"/>
    <n v="0.69"/>
    <n v="8.9800000000000005E-2"/>
    <n v="0.10929999999999999"/>
  </r>
  <r>
    <x v="4"/>
    <n v="1"/>
    <n v="0.99819999999999998"/>
    <n v="0.71540000000000004"/>
    <n v="0.99919999999999998"/>
    <n v="0.79500000000000004"/>
    <n v="0.97"/>
    <n v="0.85"/>
    <s v="C"/>
    <n v="0"/>
    <n v="0"/>
    <n v="1.1000000000000001"/>
    <n v="0.62"/>
    <n v="1.159"/>
    <n v="3"/>
    <n v="543"/>
    <n v="42273"/>
    <n v="0.88"/>
    <n v="0.67"/>
    <s v="N/A"/>
    <n v="1.6"/>
    <n v="1.07"/>
    <n v="8.7800000000000003E-2"/>
    <n v="7.17E-2"/>
  </r>
  <r>
    <x v="5"/>
    <n v="1"/>
    <n v="1"/>
    <n v="0.81430000000000002"/>
    <n v="0.99970000000000003"/>
    <n v="0.82399999999999995"/>
    <n v="0.96"/>
    <n v="0.83"/>
    <s v="C"/>
    <n v="0"/>
    <n v="0"/>
    <n v="0.75"/>
    <n v="1.05"/>
    <s v="N/A"/>
    <n v="2"/>
    <n v="661"/>
    <n v="29293"/>
    <n v="0.96"/>
    <n v="1"/>
    <n v="1"/>
    <n v="2.0699999999999998"/>
    <n v="0.75"/>
    <n v="9.3600000000000003E-2"/>
    <n v="7.1599999999999997E-2"/>
  </r>
  <r>
    <x v="6"/>
    <n v="0.93269999999999997"/>
    <n v="1"/>
    <n v="0.79730000000000001"/>
    <n v="0.99919999999999998"/>
    <n v="0.99939999999999996"/>
    <n v="0.91"/>
    <n v="0.83"/>
    <s v="C"/>
    <n v="1"/>
    <n v="0.96299999999999997"/>
    <n v="2"/>
    <n v="3.01"/>
    <s v="Completed"/>
    <n v="4"/>
    <n v="893"/>
    <n v="16421"/>
    <n v="1.2"/>
    <s v="N/A"/>
    <s v="N/A"/>
    <n v="0.28000000000000003"/>
    <n v="2.92"/>
    <n v="8.7800000000000003E-2"/>
    <n v="5.8400000000000001E-2"/>
  </r>
  <r>
    <x v="7"/>
    <n v="1"/>
    <n v="1"/>
    <n v="0.98160000000000003"/>
    <n v="0.99970000000000003"/>
    <n v="0.99880000000000002"/>
    <n v="79.900000000000006"/>
    <n v="0.86"/>
    <s v="C"/>
    <n v="0"/>
    <n v="0"/>
    <n v="0.48"/>
    <n v="0.45"/>
    <n v="85"/>
    <n v="3"/>
    <n v="731"/>
    <n v="32898"/>
    <n v="0.92"/>
    <s v="N/A"/>
    <s v="N/A"/>
    <n v="1.28"/>
    <n v="0.98"/>
    <n v="0.09"/>
    <n v="5.1900000000000002E-2"/>
  </r>
  <r>
    <x v="8"/>
    <n v="1"/>
    <n v="1"/>
    <n v="0.97899999999999998"/>
    <n v="1"/>
    <n v="100"/>
    <n v="93"/>
    <n v="0.79"/>
    <s v="C"/>
    <n v="0"/>
    <n v="0"/>
    <n v="2.56"/>
    <n v="6.91"/>
    <s v="Complete"/>
    <n v="4"/>
    <n v="864"/>
    <n v="19553"/>
    <n v="0.85"/>
    <s v="N/A"/>
    <s v="N/A"/>
    <n v="3.04"/>
    <m/>
    <n v="0.09"/>
    <n v="8.4599999999999995E-2"/>
  </r>
  <r>
    <x v="9"/>
    <n v="1"/>
    <n v="1"/>
    <n v="0.96379999999999999"/>
    <n v="0.99839999999999995"/>
    <n v="91.36"/>
    <n v="86.24"/>
    <n v="0.84"/>
    <s v="C"/>
    <n v="0"/>
    <n v="0"/>
    <n v="0.09"/>
    <n v="0.03"/>
    <s v="Completed"/>
    <n v="1"/>
    <n v="511"/>
    <n v="33552"/>
    <n v="0.97"/>
    <s v="N/A"/>
    <s v="N/A"/>
    <n v="2.0299999999999998"/>
    <n v="0.09"/>
    <n v="0.09"/>
    <n v="0.1003"/>
  </r>
  <r>
    <x v="10"/>
    <n v="0.99339999999999995"/>
    <n v="1"/>
    <n v="0.97689999999999999"/>
    <n v="0.99960000000000004"/>
    <s v="Excellent"/>
    <s v="91% Satis"/>
    <n v="0.83"/>
    <s v="C"/>
    <n v="0"/>
    <n v="0"/>
    <n v="0.72"/>
    <n v="1.85"/>
    <s v="In Progress"/>
    <n v="1"/>
    <n v="418"/>
    <n v="31613"/>
    <n v="0.53"/>
    <s v="N/A"/>
    <s v="N/A"/>
    <n v="2.95"/>
    <n v="0.28000000000000003"/>
    <n v="8.7800000000000003E-2"/>
    <n v="9.6600000000000005E-2"/>
  </r>
  <r>
    <x v="11"/>
    <n v="0.96399999999999997"/>
    <n v="0.99739999999999995"/>
    <n v="0.7601"/>
    <n v="0.99919999999999998"/>
    <n v="0.88600000000000001"/>
    <n v="0.95"/>
    <n v="0.84"/>
    <s v="C"/>
    <n v="0"/>
    <n v="0"/>
    <n v="1.05"/>
    <n v="1.34"/>
    <n v="1.04"/>
    <n v="3"/>
    <n v="648"/>
    <n v="28396"/>
    <n v="0.89"/>
    <s v="N/A"/>
    <n v="1"/>
    <n v="1.04"/>
    <n v="0.91"/>
    <n v="9.4299999999999995E-2"/>
    <n v="4.3200000000000002E-2"/>
  </r>
  <r>
    <x v="12"/>
    <n v="0.97189999999999999"/>
    <n v="0.99939999999999996"/>
    <n v="0.84889999999999999"/>
    <n v="0.99990000000000001"/>
    <n v="0.99550000000000005"/>
    <s v="A"/>
    <n v="0.82"/>
    <s v="C"/>
    <n v="0"/>
    <n v="0"/>
    <n v="1.53"/>
    <n v="0.92"/>
    <s v="On Plan"/>
    <n v="2"/>
    <n v="677"/>
    <n v="29569"/>
    <n v="1.64"/>
    <n v="1"/>
    <n v="1"/>
    <n v="0.6"/>
    <n v="0.99"/>
    <n v="8.9800000000000005E-2"/>
    <n v="9.06E-2"/>
  </r>
  <r>
    <x v="13"/>
    <n v="0.98040000000000005"/>
    <n v="0.99529999999999996"/>
    <n v="0.65610000000000002"/>
    <n v="0.999"/>
    <n v="79"/>
    <n v="94"/>
    <n v="0.81"/>
    <s v="C"/>
    <n v="1"/>
    <n v="0.80500000000000005"/>
    <n v="1.02"/>
    <n v="1.73"/>
    <n v="85.6"/>
    <n v="2"/>
    <n v="566"/>
    <n v="10982"/>
    <n v="1.17"/>
    <n v="1"/>
    <n v="1"/>
    <n v="1.41"/>
    <n v="1.2"/>
    <n v="9.1899999999999996E-2"/>
    <n v="0.10580000000000001"/>
  </r>
  <r>
    <x v="14"/>
    <n v="1"/>
    <n v="0.99939999999999996"/>
    <n v="0.77190000000000003"/>
    <n v="0.99970000000000003"/>
    <n v="0.98740000000000006"/>
    <n v="0.88"/>
    <n v="0.82"/>
    <s v="C"/>
    <n v="1"/>
    <n v="0.214"/>
    <n v="2.23"/>
    <n v="0.88"/>
    <n v="1.004"/>
    <n v="3"/>
    <n v="709"/>
    <n v="13539"/>
    <n v="0.77"/>
    <s v="N/A"/>
    <n v="1"/>
    <n v="2.13"/>
    <n v="0.75"/>
    <n v="8.0100000000000005E-2"/>
    <n v="3.7199999999999997E-2"/>
  </r>
  <r>
    <x v="15"/>
    <n v="0.93389999999999995"/>
    <n v="0.99399999999999999"/>
    <n v="0.76490000000000002"/>
    <n v="0.99960000000000004"/>
    <n v="98.94"/>
    <n v="73"/>
    <n v="0.83"/>
    <s v="C"/>
    <n v="0"/>
    <n v="0"/>
    <n v="0.82"/>
    <n v="1.65"/>
    <n v="75.930000000000007"/>
    <n v="2"/>
    <n v="641"/>
    <n v="30951"/>
    <n v="3"/>
    <s v="N/A"/>
    <s v="N/A"/>
    <n v="1.04"/>
    <n v="1.86"/>
    <n v="8.9800000000000005E-2"/>
    <n v="2.7699999999999999E-2"/>
  </r>
  <r>
    <x v="16"/>
    <n v="0.97599999999999998"/>
    <n v="1"/>
    <n v="0.96519999999999995"/>
    <n v="0.9849"/>
    <n v="99.85"/>
    <n v="77.099999999999994"/>
    <n v="0.85"/>
    <s v="C"/>
    <n v="0"/>
    <n v="0"/>
    <n v="0.56000000000000005"/>
    <n v="0.94"/>
    <n v="1.08"/>
    <n v="3"/>
    <n v="691"/>
    <n v="36992"/>
    <n v="0.93"/>
    <n v="1"/>
    <s v="N/A"/>
    <n v="0.76"/>
    <n v="1"/>
    <n v="0.09"/>
    <n v="0.1205"/>
  </r>
  <r>
    <x v="17"/>
    <n v="1"/>
    <n v="0.98550000000000004"/>
    <n v="0.63039999999999996"/>
    <n v="0.99980000000000002"/>
    <n v="99.23"/>
    <n v="91"/>
    <n v="0.85"/>
    <s v="C"/>
    <n v="0"/>
    <n v="0"/>
    <n v="0.17"/>
    <n v="0.35"/>
    <s v="On Track"/>
    <n v="2"/>
    <n v="758"/>
    <n v="17789"/>
    <n v="1.31"/>
    <s v="N/A"/>
    <s v="N/A"/>
    <n v="0.83"/>
    <m/>
    <n v="9.1200000000000003E-2"/>
    <n v="-9.4600000000000004E-2"/>
  </r>
  <r>
    <x v="18"/>
    <n v="0.94779999999999998"/>
    <n v="0.93149999999999999"/>
    <n v="0.82620000000000005"/>
    <n v="0.99960000000000004"/>
    <n v="0.9899"/>
    <n v="0.83"/>
    <n v="0.83"/>
    <s v="C"/>
    <n v="0"/>
    <n v="0"/>
    <n v="0.84"/>
    <n v="1.27"/>
    <n v="0.375"/>
    <n v="2"/>
    <n v="580"/>
    <n v="10907"/>
    <n v="1.3"/>
    <s v="N/A"/>
    <n v="1"/>
    <n v="0.56999999999999995"/>
    <n v="1.31"/>
    <n v="0.09"/>
    <n v="7.2999999999999995E-2"/>
  </r>
  <r>
    <x v="19"/>
    <n v="0.96989999999999998"/>
    <n v="0.98499999999999999"/>
    <n v="0.88449999999999995"/>
    <n v="0.99990000000000001"/>
    <n v="99.99"/>
    <n v="0.97"/>
    <n v="0.81"/>
    <s v="C"/>
    <n v="1"/>
    <n v="0.38300000000000001"/>
    <n v="1.78"/>
    <n v="1.79"/>
    <n v="112"/>
    <n v="3"/>
    <n v="650"/>
    <n v="53219"/>
    <n v="2.0699999999999998"/>
    <n v="1"/>
    <s v="N/A"/>
    <n v="0.53"/>
    <n v="1.1100000000000001"/>
    <n v="9.2999999999999999E-2"/>
    <n v="9.0999999999999998E-2"/>
  </r>
  <r>
    <x v="20"/>
    <n v="1"/>
    <n v="1"/>
    <n v="0.97619999999999996"/>
    <n v="0.99770000000000003"/>
    <n v="0.98899999999999999"/>
    <n v="0.91700000000000004"/>
    <n v="0.8"/>
    <s v="C"/>
    <n v="0"/>
    <n v="0"/>
    <n v="1.39"/>
    <n v="0.54"/>
    <n v="0.78"/>
    <n v="3"/>
    <n v="679"/>
    <n v="31609"/>
    <n v="0.75"/>
    <s v="N/A"/>
    <s v="N/A"/>
    <n v="4.4400000000000004"/>
    <m/>
    <n v="0"/>
    <n v="-1.7299999999999999E-2"/>
  </r>
  <r>
    <x v="21"/>
    <n v="0.99380000000000002"/>
    <n v="0.99780000000000002"/>
    <n v="0.71260000000000001"/>
    <n v="0.99929999999999997"/>
    <n v="82.69"/>
    <n v="0.88"/>
    <n v="0.83"/>
    <s v="C"/>
    <n v="0"/>
    <n v="0"/>
    <n v="1.03"/>
    <n v="1.89"/>
    <n v="0.84719999999999995"/>
    <n v="3"/>
    <n v="679"/>
    <n v="31938"/>
    <n v="1.28"/>
    <s v="N/A"/>
    <n v="1"/>
    <n v="1.48"/>
    <n v="1.76"/>
    <n v="8.9800000000000005E-2"/>
    <n v="8.6199999999999999E-2"/>
  </r>
  <r>
    <x v="22"/>
    <n v="1"/>
    <n v="1"/>
    <n v="0.90239999999999998"/>
    <n v="0.99980000000000002"/>
    <n v="0.99860000000000004"/>
    <n v="0.78800000000000003"/>
    <n v="0.83"/>
    <s v="C"/>
    <n v="0"/>
    <n v="0"/>
    <n v="3.44"/>
    <n v="5"/>
    <n v="0.86229999999999996"/>
    <n v="1"/>
    <n v="594"/>
    <n v="10029"/>
    <n v="0.91"/>
    <s v="N/A"/>
    <n v="1"/>
    <n v="1.03"/>
    <n v="1.26"/>
    <n v="9.1899999999999996E-2"/>
    <n v="0.10390000000000001"/>
  </r>
  <r>
    <x v="23"/>
    <n v="1"/>
    <n v="0.97660000000000002"/>
    <n v="0.96430000000000005"/>
    <n v="0.99880000000000002"/>
    <n v="0.99980000000000002"/>
    <n v="0.95"/>
    <n v="0.83"/>
    <s v="C"/>
    <n v="0"/>
    <n v="0"/>
    <n v="1.7"/>
    <n v="1.6"/>
    <n v="1.1456"/>
    <n v="1"/>
    <n v="817"/>
    <n v="10917"/>
    <n v="0.84"/>
    <s v="N/A"/>
    <s v="N/A"/>
    <n v="0.86"/>
    <n v="2.34"/>
    <n v="9.1899999999999996E-2"/>
    <n v="4.24E-2"/>
  </r>
  <r>
    <x v="24"/>
    <n v="1"/>
    <n v="1"/>
    <n v="0.9214"/>
    <n v="0.99909999999999999"/>
    <n v="0.99"/>
    <s v="98.2% Good"/>
    <n v="0.77"/>
    <s v="C"/>
    <n v="0"/>
    <n v="0"/>
    <n v="1.18"/>
    <n v="2.48"/>
    <s v="Established"/>
    <n v="2"/>
    <n v="539"/>
    <n v="14999"/>
    <n v="1.96"/>
    <s v="N/A"/>
    <s v="N/A"/>
    <n v="2.0499999999999998"/>
    <n v="0.28000000000000003"/>
    <n v="9.1899999999999996E-2"/>
    <n v="0.1391"/>
  </r>
  <r>
    <x v="25"/>
    <n v="1"/>
    <n v="1"/>
    <n v="0.99739999999999995"/>
    <n v="0.99929999999999997"/>
    <n v="0.95820000000000005"/>
    <n v="91"/>
    <n v="0.75"/>
    <s v="NI"/>
    <n v="0"/>
    <n v="0"/>
    <n v="1.1000000000000001"/>
    <n v="0.02"/>
    <n v="0.2"/>
    <n v="2"/>
    <n v="530"/>
    <n v="31368"/>
    <n v="0.65"/>
    <s v="N/A"/>
    <s v="N/A"/>
    <n v="1.22"/>
    <m/>
    <n v="9.1200000000000003E-2"/>
    <n v="0.1153"/>
  </r>
  <r>
    <x v="26"/>
    <n v="0.91300000000000003"/>
    <n v="0.98860000000000003"/>
    <n v="0.99970000000000003"/>
    <n v="0.99980000000000002"/>
    <n v="96.13"/>
    <n v="87.2"/>
    <n v="0.76"/>
    <s v="C"/>
    <n v="0"/>
    <n v="0"/>
    <n v="0.68"/>
    <n v="1.01"/>
    <s v="Complete"/>
    <n v="1"/>
    <n v="289"/>
    <n v="22613"/>
    <n v="0.86"/>
    <s v="N/A"/>
    <s v="N/A"/>
    <n v="1.77"/>
    <n v="0.77"/>
    <n v="0.09"/>
    <n v="0.16539999999999999"/>
  </r>
  <r>
    <x v="27"/>
    <n v="0.99809999999999999"/>
    <n v="1"/>
    <n v="0.76829999999999998"/>
    <n v="0.99409999999999998"/>
    <n v="0.85"/>
    <n v="0.84"/>
    <n v="0.8"/>
    <s v="C"/>
    <n v="18"/>
    <n v="0.14599999999999999"/>
    <n v="2.5"/>
    <n v="7.04"/>
    <n v="1.0660000000000001"/>
    <n v="4"/>
    <n v="1051"/>
    <n v="11472"/>
    <n v="1.1399999999999999"/>
    <n v="1"/>
    <n v="0.96"/>
    <n v="0.62"/>
    <n v="1.61"/>
    <n v="0.09"/>
    <n v="0.109"/>
  </r>
  <r>
    <x v="28"/>
    <n v="1"/>
    <s v="N/A"/>
    <n v="1"/>
    <n v="0.96879999999999999"/>
    <n v="1"/>
    <n v="0.93"/>
    <n v="0.72"/>
    <s v="C"/>
    <n v="0"/>
    <n v="0"/>
    <n v="3.69"/>
    <n v="6.58"/>
    <n v="0.98"/>
    <n v="0"/>
    <s v="$                -"/>
    <s v="$                -"/>
    <s v="N/A"/>
    <n v="1"/>
    <s v="N/A"/>
    <n v="0.98"/>
    <m/>
    <m/>
    <m/>
  </r>
  <r>
    <x v="29"/>
    <n v="1"/>
    <n v="0.99590000000000001"/>
    <n v="0.86150000000000004"/>
    <n v="0.999"/>
    <n v="0.89319999999999999"/>
    <n v="0.94"/>
    <n v="0.72"/>
    <s v="C"/>
    <n v="0"/>
    <n v="0"/>
    <n v="0.75"/>
    <n v="0.77"/>
    <n v="0.84689999999999999"/>
    <n v="4"/>
    <n v="733"/>
    <n v="42694"/>
    <n v="1.02"/>
    <n v="0.88"/>
    <n v="1"/>
    <n v="1.1399999999999999"/>
    <n v="1.9"/>
    <n v="8.9800000000000005E-2"/>
    <n v="8.8200000000000001E-2"/>
  </r>
  <r>
    <x v="30"/>
    <n v="0.99560000000000004"/>
    <n v="0.98399999999999999"/>
    <n v="0.90400000000000003"/>
    <n v="0.99880000000000002"/>
    <n v="99.93"/>
    <s v="A"/>
    <n v="0.84"/>
    <s v="C"/>
    <n v="0"/>
    <n v="0"/>
    <n v="0.61"/>
    <n v="1.52"/>
    <n v="1.1000000000000001"/>
    <n v="3"/>
    <n v="847"/>
    <n v="10844"/>
    <n v="0.91"/>
    <s v="N/A"/>
    <s v="N/A"/>
    <n v="1.06"/>
    <n v="1.6"/>
    <n v="8.7800000000000003E-2"/>
    <n v="0.1009"/>
  </r>
  <r>
    <x v="31"/>
    <n v="1"/>
    <n v="0.99729999999999996"/>
    <n v="0.64629999999999999"/>
    <n v="0.9204"/>
    <n v="0.99180000000000001"/>
    <s v="A'"/>
    <n v="0.79"/>
    <s v="C"/>
    <n v="0"/>
    <n v="0"/>
    <n v="0.73"/>
    <n v="0.88"/>
    <s v="Trending Up"/>
    <n v="3"/>
    <n v="574"/>
    <n v="47559"/>
    <n v="1.03"/>
    <s v="N/A"/>
    <n v="1"/>
    <n v="1.47"/>
    <n v="1.1100000000000001"/>
    <n v="9.1899999999999996E-2"/>
    <n v="9.5000000000000001E-2"/>
  </r>
  <r>
    <x v="32"/>
    <n v="0.98529999999999995"/>
    <n v="0.99390000000000001"/>
    <n v="0.90139999999999998"/>
    <n v="0.99990000000000001"/>
    <n v="98.78"/>
    <s v="A"/>
    <n v="0.83"/>
    <s v="C"/>
    <n v="3"/>
    <n v="1.52"/>
    <n v="1.05"/>
    <n v="1.02"/>
    <s v="In Progress"/>
    <n v="2"/>
    <n v="524"/>
    <n v="25873"/>
    <n v="1.17"/>
    <n v="1"/>
    <s v="N/A"/>
    <n v="1.56"/>
    <n v="0.49"/>
    <n v="9.3600000000000003E-2"/>
    <n v="8.7300000000000003E-2"/>
  </r>
  <r>
    <x v="33"/>
    <n v="0.97570000000000001"/>
    <n v="1"/>
    <n v="0.94099999999999995"/>
    <n v="0.99950000000000006"/>
    <n v="0.99409999999999998"/>
    <n v="0.80700000000000005"/>
    <n v="0.83"/>
    <s v="NC"/>
    <n v="0"/>
    <n v="0"/>
    <n v="0.68"/>
    <n v="0.76"/>
    <s v="Completed"/>
    <n v="2"/>
    <n v="501"/>
    <n v="23885"/>
    <n v="1.36"/>
    <n v="0"/>
    <s v="N/A"/>
    <n v="1.32"/>
    <n v="1.02"/>
    <n v="8.7800000000000003E-2"/>
    <n v="7.5800000000000006E-2"/>
  </r>
  <r>
    <x v="34"/>
    <n v="1"/>
    <n v="1"/>
    <n v="0.89610000000000001"/>
    <n v="0.99939999999999996"/>
    <n v="99.97"/>
    <n v="75.5"/>
    <n v="0.84"/>
    <s v="C"/>
    <n v="0"/>
    <n v="0"/>
    <n v="0.66"/>
    <n v="1.29"/>
    <s v="In Progress"/>
    <n v="2"/>
    <n v="730"/>
    <n v="28074"/>
    <n v="1"/>
    <n v="1"/>
    <s v="N/A"/>
    <n v="1.69"/>
    <n v="1.18"/>
    <n v="8.9800000000000005E-2"/>
    <n v="0.11509999999999999"/>
  </r>
  <r>
    <x v="35"/>
    <n v="0.99319999999999997"/>
    <n v="1"/>
    <n v="0.76790000000000003"/>
    <n v="0.99739999999999995"/>
    <n v="0.999"/>
    <s v="A"/>
    <n v="0.84"/>
    <s v="C"/>
    <n v="3"/>
    <n v="0.98899999999999999"/>
    <n v="1.1399999999999999"/>
    <n v="0.8"/>
    <s v="Below Budget"/>
    <n v="3"/>
    <n v="568"/>
    <n v="29822"/>
    <n v="1.22"/>
    <n v="1"/>
    <n v="1"/>
    <n v="1.36"/>
    <n v="0.88"/>
    <n v="8.7800000000000003E-2"/>
    <n v="8.8200000000000001E-2"/>
  </r>
  <r>
    <x v="36"/>
    <n v="0.99880000000000002"/>
    <n v="1"/>
    <n v="0.84440000000000004"/>
    <n v="1"/>
    <n v="100"/>
    <s v="A"/>
    <n v="0.84"/>
    <s v="C"/>
    <n v="0"/>
    <n v="0"/>
    <n v="0.57999999999999996"/>
    <n v="0.33"/>
    <s v="On Track"/>
    <n v="2"/>
    <n v="700"/>
    <n v="10390"/>
    <n v="1.08"/>
    <s v="N/A"/>
    <s v="N/A"/>
    <n v="1.56"/>
    <n v="1.28"/>
    <n v="9.1899999999999996E-2"/>
    <n v="6.7400000000000002E-2"/>
  </r>
  <r>
    <x v="37"/>
    <n v="1"/>
    <n v="0.999"/>
    <n v="0.68579999999999997"/>
    <n v="0.79610000000000003"/>
    <n v="97.7"/>
    <n v="96"/>
    <n v="0.83"/>
    <s v="C"/>
    <n v="0"/>
    <n v="0"/>
    <n v="0.7"/>
    <n v="0.78"/>
    <n v="64"/>
    <n v="3"/>
    <n v="678"/>
    <n v="28984"/>
    <n v="0.88"/>
    <s v="N/A"/>
    <s v="N/A"/>
    <n v="1.37"/>
    <n v="1.19"/>
    <n v="9.6600000000000005E-2"/>
    <n v="6.9400000000000003E-2"/>
  </r>
  <r>
    <x v="38"/>
    <n v="0.93569999999999998"/>
    <n v="0.995"/>
    <n v="0.84670000000000001"/>
    <n v="0.9879"/>
    <n v="0.97"/>
    <n v="0.95"/>
    <n v="0.82"/>
    <s v="C"/>
    <n v="2"/>
    <n v="0.98799999999999999"/>
    <n v="1.63"/>
    <n v="2.0299999999999998"/>
    <n v="0.88790000000000002"/>
    <n v="3"/>
    <n v="786"/>
    <n v="13712"/>
    <n v="0.86"/>
    <n v="0.83"/>
    <n v="1"/>
    <n v="2.2599999999999998"/>
    <n v="0.99"/>
    <n v="9.2999999999999999E-2"/>
    <n v="4.7300000000000002E-2"/>
  </r>
  <r>
    <x v="39"/>
    <n v="1"/>
    <n v="1"/>
    <n v="0.86799999999999999"/>
    <n v="0.99809999999999999"/>
    <n v="14"/>
    <n v="78.8"/>
    <n v="0.83"/>
    <s v="C"/>
    <n v="0"/>
    <n v="0"/>
    <n v="0.38"/>
    <n v="0.5"/>
    <n v="96"/>
    <n v="3"/>
    <n v="758"/>
    <n v="19676"/>
    <n v="1.07"/>
    <s v="N/A"/>
    <n v="1"/>
    <n v="0.56000000000000005"/>
    <n v="0.56999999999999995"/>
    <n v="8.9800000000000005E-2"/>
    <n v="0.14380000000000001"/>
  </r>
  <r>
    <x v="40"/>
    <n v="1"/>
    <n v="1"/>
    <n v="0.95650000000000002"/>
    <n v="0.99870000000000003"/>
    <n v="3"/>
    <n v="0.89"/>
    <n v="0.81"/>
    <s v="C"/>
    <n v="0"/>
    <n v="0"/>
    <n v="1.35"/>
    <n v="1.1599999999999999"/>
    <n v="1.19"/>
    <n v="3"/>
    <n v="732"/>
    <n v="30928"/>
    <n v="1.51"/>
    <n v="0.5"/>
    <s v="N/A"/>
    <n v="1.69"/>
    <n v="1.03"/>
    <n v="9.2999999999999999E-2"/>
    <n v="6.1400000000000003E-2"/>
  </r>
  <r>
    <x v="41"/>
    <n v="1"/>
    <n v="1"/>
    <n v="1"/>
    <n v="0.99850000000000005"/>
    <n v="1"/>
    <n v="0.92"/>
    <n v="0.81"/>
    <s v="C"/>
    <n v="0"/>
    <n v="0"/>
    <n v="1.63"/>
    <n v="2.87"/>
    <s v="Excellent"/>
    <n v="1"/>
    <n v="715"/>
    <n v="11551"/>
    <n v="1.35"/>
    <s v="N/A"/>
    <s v="N/A"/>
    <n v="1.7"/>
    <n v="0.92"/>
    <n v="8.7800000000000003E-2"/>
    <n v="0.10920000000000001"/>
  </r>
  <r>
    <x v="42"/>
    <n v="0.94720000000000004"/>
    <n v="1"/>
    <n v="0.85899999999999999"/>
    <n v="0.99960000000000004"/>
    <n v="96.3"/>
    <n v="0.94"/>
    <n v="0.82"/>
    <s v="C"/>
    <n v="1"/>
    <n v="0.52200000000000002"/>
    <n v="1.19"/>
    <n v="0.74"/>
    <s v="Above Target"/>
    <n v="3"/>
    <n v="736"/>
    <n v="28134"/>
    <n v="1.0900000000000001"/>
    <s v="N/A"/>
    <s v="N/A"/>
    <n v="1.25"/>
    <n v="0.92"/>
    <n v="9.3600000000000003E-2"/>
    <n v="9.3100000000000002E-2"/>
  </r>
  <r>
    <x v="43"/>
    <n v="1"/>
    <n v="1"/>
    <n v="0.999"/>
    <n v="1"/>
    <n v="0.999"/>
    <n v="78.2"/>
    <n v="0.86"/>
    <s v="C"/>
    <n v="0"/>
    <n v="0"/>
    <n v="0.39"/>
    <n v="0.33"/>
    <n v="0.96"/>
    <n v="2"/>
    <n v="568"/>
    <n v="32501"/>
    <n v="0.92"/>
    <s v="N/A"/>
    <s v="N/A"/>
    <n v="1.74"/>
    <n v="1.1499999999999999"/>
    <n v="9.3600000000000003E-2"/>
    <n v="0.1036"/>
  </r>
  <r>
    <x v="44"/>
    <n v="1"/>
    <n v="1"/>
    <n v="0.98829999999999996"/>
    <n v="0.99990000000000001"/>
    <n v="99.89"/>
    <s v="A"/>
    <n v="0.84"/>
    <s v="C"/>
    <n v="0"/>
    <n v="0"/>
    <n v="0.54"/>
    <n v="0.82"/>
    <s v="Pending"/>
    <n v="3"/>
    <n v="676"/>
    <n v="39810"/>
    <n v="0.73"/>
    <s v="N/A"/>
    <s v="N/A"/>
    <n v="0.61"/>
    <n v="1.1399999999999999"/>
    <n v="9.8500000000000004E-2"/>
    <n v="6.0199999999999997E-2"/>
  </r>
  <r>
    <x v="45"/>
    <n v="1"/>
    <n v="1"/>
    <n v="0.94130000000000003"/>
    <n v="0.99909999999999999"/>
    <n v="238"/>
    <n v="95"/>
    <n v="0.83"/>
    <s v="C"/>
    <n v="0"/>
    <n v="0"/>
    <n v="1.0900000000000001"/>
    <n v="0.98"/>
    <n v="0.99"/>
    <n v="2"/>
    <n v="598"/>
    <n v="35041"/>
    <n v="0.87"/>
    <n v="1"/>
    <s v="N/A"/>
    <n v="1.25"/>
    <n v="1.1499999999999999"/>
    <n v="0.09"/>
    <n v="9.1399999999999995E-2"/>
  </r>
  <r>
    <x v="46"/>
    <n v="1"/>
    <n v="0.98150000000000004"/>
    <n v="0.99950000000000006"/>
    <n v="0.99960000000000004"/>
    <n v="0.98599999999999999"/>
    <n v="0.80300000000000005"/>
    <n v="0.82"/>
    <s v="C"/>
    <n v="0"/>
    <n v="0"/>
    <n v="1.35"/>
    <n v="7.53"/>
    <s v="Implemented"/>
    <n v="2"/>
    <n v="530"/>
    <n v="11771"/>
    <n v="1.1000000000000001"/>
    <s v="N/A"/>
    <s v="N/A"/>
    <n v="1.44"/>
    <n v="0.8"/>
    <n v="9.1899999999999996E-2"/>
    <n v="0.14480000000000001"/>
  </r>
  <r>
    <x v="47"/>
    <n v="0.97440000000000004"/>
    <n v="1"/>
    <n v="0.75600000000000001"/>
    <n v="0.99890000000000001"/>
    <n v="0"/>
    <s v="A"/>
    <n v="0.85"/>
    <s v="C"/>
    <n v="1"/>
    <n v="0.17499999999999999"/>
    <n v="1.6"/>
    <n v="1.42"/>
    <n v="71"/>
    <n v="0"/>
    <s v="$                -"/>
    <s v="$                -"/>
    <n v="1.28"/>
    <s v="N/A"/>
    <s v="N/A"/>
    <n v="1.59"/>
    <n v="1.01"/>
    <n v="8.9800000000000005E-2"/>
    <n v="6.2799999999999995E-2"/>
  </r>
  <r>
    <x v="48"/>
    <n v="1"/>
    <n v="0.98650000000000004"/>
    <n v="0.72430000000000005"/>
    <n v="0.99980000000000002"/>
    <n v="99.98"/>
    <n v="92"/>
    <n v="0.85"/>
    <s v="C"/>
    <n v="1"/>
    <n v="0.13500000000000001"/>
    <n v="1.7"/>
    <n v="1.68"/>
    <n v="79"/>
    <n v="3"/>
    <n v="697"/>
    <n v="31775"/>
    <n v="1.1100000000000001"/>
    <n v="1"/>
    <s v="N/A"/>
    <n v="0.94"/>
    <n v="2.0299999999999998"/>
    <n v="0.09"/>
    <n v="8.8700000000000001E-2"/>
  </r>
  <r>
    <x v="49"/>
    <n v="1"/>
    <n v="1"/>
    <n v="0.98780000000000001"/>
    <n v="0.99950000000000006"/>
    <n v="0.99890000000000001"/>
    <n v="0.86199999999999999"/>
    <n v="0.82"/>
    <s v="C"/>
    <n v="0"/>
    <n v="0"/>
    <n v="0.23"/>
    <n v="0.46"/>
    <n v="0.45800000000000002"/>
    <n v="3"/>
    <n v="607"/>
    <n v="32412"/>
    <n v="0.96"/>
    <s v="N/A"/>
    <s v="N/A"/>
    <n v="1.0900000000000001"/>
    <n v="0.74"/>
    <n v="8.7800000000000003E-2"/>
    <n v="8.8999999999999996E-2"/>
  </r>
  <r>
    <x v="50"/>
    <n v="1"/>
    <n v="1"/>
    <n v="0.80359999999999998"/>
    <n v="0.99670000000000003"/>
    <n v="0.99399999999999999"/>
    <s v="B"/>
    <n v="0.84"/>
    <s v="C"/>
    <n v="0"/>
    <n v="0"/>
    <n v="0.72"/>
    <n v="1.43"/>
    <n v="0.92"/>
    <n v="3"/>
    <n v="584"/>
    <n v="32239"/>
    <n v="1.26"/>
    <s v="N/A"/>
    <s v="N/A"/>
    <n v="0.82"/>
    <n v="0.37"/>
    <n v="8.7800000000000003E-2"/>
    <n v="5.7200000000000001E-2"/>
  </r>
  <r>
    <x v="51"/>
    <n v="1"/>
    <n v="1"/>
    <n v="0.94410000000000005"/>
    <n v="0.99860000000000004"/>
    <n v="1"/>
    <n v="72.069999999999993"/>
    <n v="0.8"/>
    <s v="C"/>
    <n v="0"/>
    <n v="0"/>
    <n v="0.47"/>
    <n v="0.85"/>
    <n v="0.89859999999999995"/>
    <n v="2"/>
    <n v="869"/>
    <n v="3478"/>
    <n v="0.55000000000000004"/>
    <s v="N/A"/>
    <n v="1"/>
    <n v="0.87"/>
    <n v="0.36"/>
    <n v="0.09"/>
    <n v="8.4099999999999994E-2"/>
  </r>
  <r>
    <x v="52"/>
    <n v="0.99670000000000003"/>
    <n v="1"/>
    <n v="0.90859999999999996"/>
    <n v="0.99919999999999998"/>
    <s v="A+"/>
    <s v="A"/>
    <n v="0.83"/>
    <s v="C"/>
    <n v="0"/>
    <n v="0"/>
    <n v="2.25"/>
    <n v="1.41"/>
    <n v="100"/>
    <n v="3"/>
    <n v="675"/>
    <n v="30199"/>
    <n v="1.26"/>
    <n v="1"/>
    <n v="1"/>
    <n v="1.79"/>
    <n v="0.76"/>
    <n v="8.8499999999999995E-2"/>
    <n v="9.7100000000000006E-2"/>
  </r>
  <r>
    <x v="53"/>
    <n v="0.99560000000000004"/>
    <n v="0.98440000000000005"/>
    <n v="0.84589999999999999"/>
    <n v="0.99829999999999997"/>
    <n v="0.97699999999999998"/>
    <s v="Satisfied"/>
    <n v="0.84"/>
    <s v="C"/>
    <n v="0"/>
    <n v="0"/>
    <n v="0.56000000000000005"/>
    <n v="0.96"/>
    <s v="In-Progress"/>
    <n v="3"/>
    <n v="748"/>
    <n v="40406"/>
    <n v="1.06"/>
    <n v="0.33"/>
    <n v="1"/>
    <n v="2.82"/>
    <n v="0.31"/>
    <n v="8.9800000000000005E-2"/>
    <n v="4.7399999999999998E-2"/>
  </r>
  <r>
    <x v="54"/>
    <n v="0.99739999999999995"/>
    <n v="0.99039999999999995"/>
    <n v="0.74770000000000003"/>
    <n v="0.99209999999999998"/>
    <n v="0.9"/>
    <n v="0.92"/>
    <n v="0.7"/>
    <s v="C"/>
    <n v="7"/>
    <n v="0.24399999999999999"/>
    <n v="1.0900000000000001"/>
    <n v="0.73"/>
    <n v="1.05"/>
    <n v="5"/>
    <n v="1164"/>
    <n v="31349"/>
    <n v="0.86"/>
    <n v="1"/>
    <n v="1"/>
    <n v="0.93"/>
    <n v="1.1499999999999999"/>
    <n v="9.2999999999999999E-2"/>
    <n v="8.4400000000000003E-2"/>
  </r>
  <r>
    <x v="55"/>
    <n v="1"/>
    <n v="1"/>
    <n v="0.99980000000000002"/>
    <n v="0.99970000000000003"/>
    <n v="4.4999999999999999E-4"/>
    <n v="81.8"/>
    <n v="0.84"/>
    <s v="C"/>
    <n v="0"/>
    <n v="0"/>
    <n v="0.61"/>
    <n v="1.39"/>
    <s v="Completed"/>
    <n v="1"/>
    <n v="468"/>
    <n v="22913"/>
    <n v="1.06"/>
    <s v="N/A"/>
    <n v="1"/>
    <n v="1.53"/>
    <n v="0.28999999999999998"/>
    <n v="9.1899999999999996E-2"/>
    <n v="7.1400000000000005E-2"/>
  </r>
  <r>
    <x v="56"/>
    <n v="1"/>
    <n v="0.98580000000000001"/>
    <n v="0.9073"/>
    <n v="0.99890000000000001"/>
    <n v="0.99819999999999998"/>
    <n v="0.96"/>
    <n v="0.82"/>
    <s v="C"/>
    <n v="1"/>
    <n v="0.60499999999999998"/>
    <n v="1.29"/>
    <n v="0.85"/>
    <n v="0.82069999999999999"/>
    <n v="3"/>
    <n v="833"/>
    <n v="29241"/>
    <n v="0.98"/>
    <n v="1"/>
    <n v="1"/>
    <n v="0.93"/>
    <n v="1.1299999999999999"/>
    <n v="9.1899999999999996E-2"/>
    <n v="7.1300000000000002E-2"/>
  </r>
  <r>
    <x v="57"/>
    <n v="0.94820000000000004"/>
    <n v="0.93159999999999998"/>
    <n v="0.88900000000000001"/>
    <n v="0.99990000000000001"/>
    <n v="80"/>
    <n v="96"/>
    <n v="0.83"/>
    <s v="C"/>
    <n v="0"/>
    <n v="0"/>
    <n v="2.41"/>
    <n v="1.71"/>
    <s v="Completed"/>
    <n v="2"/>
    <n v="512"/>
    <n v="24714"/>
    <n v="0.77"/>
    <s v="N/A"/>
    <s v="N/A"/>
    <n v="1.44"/>
    <n v="0.83"/>
    <n v="8.7800000000000003E-2"/>
    <n v="0.10440000000000001"/>
  </r>
  <r>
    <x v="58"/>
    <n v="1"/>
    <n v="0.98109999999999997"/>
    <n v="0.99"/>
    <n v="0.99490000000000001"/>
    <n v="99.85"/>
    <n v="81.099999999999994"/>
    <n v="0.84"/>
    <s v="C"/>
    <n v="0"/>
    <n v="0"/>
    <n v="0.2"/>
    <n v="0.24"/>
    <n v="79.8"/>
    <n v="3"/>
    <n v="847"/>
    <n v="15594"/>
    <n v="0.51"/>
    <s v="N/A"/>
    <s v="N/A"/>
    <n v="0.96"/>
    <n v="1.44"/>
    <n v="9.1899999999999996E-2"/>
    <n v="6.4699999999999994E-2"/>
  </r>
  <r>
    <x v="59"/>
    <n v="0.91830000000000001"/>
    <n v="0.95020000000000004"/>
    <n v="0.85860000000000003"/>
    <n v="0.99770000000000003"/>
    <n v="0.9718"/>
    <n v="0.95"/>
    <n v="0.83"/>
    <s v="C"/>
    <n v="0"/>
    <n v="0"/>
    <n v="0.38"/>
    <n v="1.1200000000000001"/>
    <s v="Completed"/>
    <n v="3"/>
    <n v="601"/>
    <n v="25517"/>
    <n v="0.88"/>
    <s v="N/A"/>
    <n v="1"/>
    <n v="1.27"/>
    <n v="0.65"/>
    <n v="0.09"/>
    <n v="0.10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300-000000000000}" name="2019 PIVOT TABLE INDUSTRY" cacheId="27" applyNumberFormats="0" applyBorderFormats="0" applyFontFormats="0" applyPatternFormats="0" applyAlignmentFormats="0" applyWidthHeightFormats="0" dataCaption="" updatedVersion="7" compact="0" compactData="0">
  <location ref="A1:P63" firstHeaderRow="1" firstDataRow="2" firstDataCol="1"/>
  <pivotFields count="24">
    <pivotField name=" " axis="axisRow" compact="0" outline="0" multipleItemSelectionAllowed="1" showAll="0" sortType="ascending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t="default"/>
      </items>
    </pivotField>
    <pivotField name="New Residential_x000a_/ Small Business Services Connected on Time" dataField="1" compact="0" numFmtId="10" outline="0" multipleItemSelectionAllowed="1" showAll="0"/>
    <pivotField name="Scheduled Appointments Met On Time" dataField="1" compact="0" outline="0" multipleItemSelectionAllowed="1" showAll="0"/>
    <pivotField name="Telephone Calls Answered On Time" dataField="1" compact="0" numFmtId="10" outline="0" multipleItemSelectionAllowed="1" showAll="0"/>
    <pivotField name="Billing Accuracy" dataField="1" compact="0" numFmtId="10" outline="0" multipleItemSelectionAllowed="1" showAll="0"/>
    <pivotField name="First Contact Resolution3" dataField="1" compact="0" outline="0" multipleItemSelectionAllowed="1" showAll="0"/>
    <pivotField name="Customer Satisfaction Survey Results3" compact="0" outline="0" multipleItemSelectionAllowed="1" showAll="0"/>
    <pivotField name="Level of Public Awareness" dataField="1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 of line" compact="0" outline="0" multipleItemSelectionAllowed="1" showAll="0"/>
    <pivotField name="Avg. Number of Times that Power to a Customer is Interrupted" dataField="1" compact="0" outline="0" multipleItemSelectionAllowed="1" showAll="0"/>
    <pivotField name="Avg. Number of Hours that Power to a Customer is Interrupted" dataField="1" compact="0" outline="0" multipleItemSelectionAllowed="1" showAll="0"/>
    <pivotField name="Distribution System Plan Implementation_x000a_Progress3" compact="0" outline="0" multipleItemSelectionAllowed="1" showAll="0"/>
    <pivotField name="Efficiency Assessment" compact="0" outline="0" multipleItemSelectionAllowed="1" showAll="0"/>
    <pivotField name="Total Cost per Customer" dataField="1" compact="0" outline="0" multipleItemSelectionAllowed="1" showAll="0"/>
    <pivotField name="Total Cost per Km of Line" dataField="1" compact="0" outline="0" multipleItemSelectionAllowed="1" showAll="0"/>
    <pivotField name="Net Cumulative Energy Savings" compact="0" outline="0" multipleItemSelectionAllowed="1" showAll="0"/>
    <pivotField name="Renewable Generation CIA Completed on Time" compact="0" outline="0" multipleItemSelectionAllowed="1" showAll="0"/>
    <pivotField name="New Micro- embedded Generation Facilities Connected on Time" dataField="1" compact="0" outline="0" multipleItemSelectionAllowed="1" showAll="0"/>
    <pivotField name="Liquidity: Current Ratio (Current Assets_x000a_/ Current Liabilities)" dataField="1" compact="0" outline="0" multipleItemSelectionAllowed="1" showAll="0"/>
    <pivotField name="Leverage: Total Debt (short-term &amp; long-term) to Equity Ratio" dataField="1" compact="0" outline="0" multipleItemSelectionAllowed="1" showAll="0"/>
    <pivotField name="Regulatory ROE Deemed (included in rates)" compact="0" numFmtId="10" outline="0" multipleItemSelectionAllowed="1" showAll="0"/>
    <pivotField name="Regulatory ROE Achieved" dataField="1" compact="0" numFmtId="10" outline="0" multipleItemSelectionAllowed="1" showAll="0"/>
  </pivotFields>
  <rowFields count="1">
    <field x="0"/>
  </rowFields>
  <rowItems count="6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dataFields count="15">
    <dataField name="AVERAGE of New Residential_x000a_/ Small Business Services Connected on Time" fld="1" subtotal="average" baseField="0"/>
    <dataField name="AVERAGE of Scheduled Appointments Met On Time" fld="2" subtotal="average" baseField="0"/>
    <dataField name="AVERAGE of Telephone Calls Answered On Time" fld="3" subtotal="average" baseField="0"/>
    <dataField name="AVERAGE of Billing Accuracy" fld="4" subtotal="average" baseField="0"/>
    <dataField name="AVERAGE of First Contact Resolution3" fld="5" subtotal="average" baseField="0"/>
    <dataField name="AVERAGE of Level of Public Awareness" fld="7" subtotal="average" baseField="0"/>
    <dataField name="AVERAGE of Avg. Number of Times that Power to a Customer is Interrupted" fld="11" subtotal="average" baseField="0"/>
    <dataField name="AVERAGE of Avg. Number of Hours that Power to a Customer is Interrupted" fld="12" subtotal="average" baseField="0"/>
    <dataField name="AVERAGE of Total Cost per Customer" fld="15" subtotal="average" baseField="0"/>
    <dataField name="AVERAGE of Total Cost per Km of Line" fld="16" subtotal="average" baseField="0"/>
    <dataField name="AVERAGE of Regulatory ROE Achieved" fld="23" subtotal="average" baseField="0"/>
    <dataField name="AVERAGE of First Contact Resolution3" fld="5" subtotal="average" baseField="0"/>
    <dataField name="AVERAGE of New Micro- embedded Generation Facilities Connected on Time" fld="19" subtotal="average" baseField="0"/>
    <dataField name="AVERAGE of Liquidity: Current Ratio (Current Assets_x000a_/ Current Liabilities)" fld="20" subtotal="average" baseField="0"/>
    <dataField name="AVERAGE of Leverage: Total Debt (short-term &amp; long-term) to Equity Ratio" fld="21" subtotal="average" baseField="0"/>
  </dataFields>
  <formats count="6">
    <format dxfId="141">
      <pivotArea field="0" type="button" dataOnly="0" labelOnly="1" outline="0" axis="axisRow" fieldPosition="0"/>
    </format>
    <format dxfId="140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139">
      <pivotArea field="0" type="button" dataOnly="0" labelOnly="1" outline="0" axis="axisRow" fieldPosition="0"/>
    </format>
    <format dxfId="138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137">
      <pivotArea field="0" type="button" dataOnly="0" labelOnly="1" outline="0" axis="axisRow" fieldPosition="0"/>
    </format>
    <format dxfId="136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E00-000000000000}" name="2021 PIVOT - Load distributionC" cacheId="18" applyNumberFormats="0" applyBorderFormats="0" applyFontFormats="0" applyPatternFormats="0" applyAlignmentFormats="0" applyWidthHeightFormats="0" dataCaption="" updatedVersion="7" compact="0" compactData="0">
  <location ref="A1:H14" firstHeaderRow="1" firstDataRow="2" firstDataCol="1"/>
  <pivotFields count="23">
    <pivotField name=" " axis="axisRow" compact="0" outline="0" multipleItemSelectionAllowed="1" showAll="0" sortType="ascending">
      <items count="59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x="11"/>
        <item h="1" x="12"/>
        <item h="1" x="13"/>
        <item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x="26"/>
        <item h="1" x="27"/>
        <item h="1" x="28"/>
        <item h="1" x="29"/>
        <item h="1" x="30"/>
        <item x="31"/>
        <item h="1" x="32"/>
        <item h="1" x="33"/>
        <item h="1" x="34"/>
        <item x="35"/>
        <item h="1" x="36"/>
        <item h="1" x="37"/>
        <item x="38"/>
        <item x="39"/>
        <item h="1" x="40"/>
        <item h="1" x="41"/>
        <item h="1" x="42"/>
        <item x="43"/>
        <item h="1" x="44"/>
        <item h="1" x="45"/>
        <item h="1" x="46"/>
        <item x="47"/>
        <item h="1" x="48"/>
        <item h="1" x="49"/>
        <item h="1" x="50"/>
        <item h="1" x="51"/>
        <item x="52"/>
        <item h="1" x="53"/>
        <item h="1" x="54"/>
        <item h="1" x="55"/>
        <item h="1" x="56"/>
        <item h="1" x="57"/>
        <item t="default"/>
      </items>
    </pivotField>
    <pivotField name="New Residential_x000a_/ Small Business Services Connected on Time" dataField="1" compact="0" outline="0" multipleItemSelectionAllowed="1" showAll="0"/>
    <pivotField name="Scheduled Appointments Met On Time" dataField="1" compact="0" outline="0" multipleItemSelectionAllowed="1" showAll="0"/>
    <pivotField name="Telephone Calls Answered On Time" dataField="1" compact="0" outline="0" multipleItemSelectionAllowed="1" showAll="0"/>
    <pivotField name="Billing Accuracy" dataField="1" compact="0" numFmtId="10" outline="0" multipleItemSelectionAllowed="1" showAll="0"/>
    <pivotField name="First Contact Resolution3" dataField="1" compact="0" outline="0" multipleItemSelectionAllowed="1" showAll="0"/>
    <pivotField name="Customer Satisfaction Survey Results3" compact="0" outline="0" multipleItemSelectionAllowed="1" showAll="0"/>
    <pivotField name="Level of Public Awareness" dataField="1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_x000a_of line" compact="0" outline="0" multipleItemSelectionAllowed="1" showAll="0"/>
    <pivotField name="Avg. Number of Times that Power to a Customer is Interrupted" compact="0" outline="0" multipleItemSelectionAllowed="1" showAll="0"/>
    <pivotField name="Avg. Number of Hours that Power to a Customer is Interrupted" compact="0" outline="0" multipleItemSelectionAllowed="1" showAll="0"/>
    <pivotField name="Distribution System Plan Implementation Progress3" compact="0" outline="0" multipleItemSelectionAllowed="1" showAll="0"/>
    <pivotField name="Efficiency Assessment" compact="0" outline="0" multipleItemSelectionAllowed="1" showAll="0"/>
    <pivotField name="Total Cost per Customer" dataField="1" compact="0" outline="0" multipleItemSelectionAllowed="1" showAll="0"/>
    <pivotField name="Total Cost per Km of Line" compact="0" outline="0" multipleItemSelectionAllowed="1" showAll="0"/>
    <pivotField name="Renewable Generation CIA Completed on Time5" compact="0" outline="0" multipleItemSelectionAllowed="1" showAll="0"/>
    <pivotField name="New Micro- embedded Generation Facilities Connected on Time" compact="0" outline="0" multipleItemSelectionAllowed="1" showAll="0"/>
    <pivotField name="Liquidity: Current Ratio (Current Assets_x000a_/ Current Liabilities)" compact="0" outline="0" multipleItemSelectionAllowed="1" showAll="0"/>
    <pivotField name="Leverage: Total Debt (short-term &amp; long- term) to Equity Ratio" compact="0" outline="0" multipleItemSelectionAllowed="1" showAll="0"/>
    <pivotField name="Regulatory ROE Deemed (included in rates)" compact="0" numFmtId="10" outline="0" multipleItemSelectionAllowed="1" showAll="0"/>
    <pivotField name="Regulatory ROE Achieved" compact="0" numFmtId="10" outline="0" multipleItemSelectionAllowed="1" showAll="0"/>
  </pivotFields>
  <rowFields count="1">
    <field x="0"/>
  </rowFields>
  <rowItems count="12">
    <i>
      <x/>
    </i>
    <i>
      <x v="11"/>
    </i>
    <i>
      <x v="14"/>
    </i>
    <i>
      <x v="26"/>
    </i>
    <i>
      <x v="31"/>
    </i>
    <i>
      <x v="35"/>
    </i>
    <i>
      <x v="38"/>
    </i>
    <i>
      <x v="39"/>
    </i>
    <i>
      <x v="43"/>
    </i>
    <i>
      <x v="47"/>
    </i>
    <i>
      <x v="52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AVERAGE of New Residential_x000a_/ Small Business Services Connected on Time" fld="1" subtotal="average" baseField="0"/>
    <dataField name="AVERAGE of Scheduled Appointments Met On Time" fld="2" subtotal="average" baseField="0"/>
    <dataField name="AVERAGE of Telephone Calls Answered On Time" fld="3" subtotal="average" baseField="0"/>
    <dataField name="AVERAGE of Billing Accuracy" fld="4" subtotal="average" baseField="0"/>
    <dataField name="AVERAGE of Level of Public Awareness" fld="7" subtotal="average" baseField="0"/>
    <dataField name="AVERAGE of Total Cost per Customer" fld="15" subtotal="average" baseField="0"/>
    <dataField name="Average of First Contact Resolution3" fld="5" subtotal="average" baseField="0" baseItem="0"/>
  </dataFields>
  <formats count="6">
    <format dxfId="75">
      <pivotArea field="0" type="button" dataOnly="0" labelOnly="1" outline="0" axis="axisRow" fieldPosition="0"/>
    </format>
    <format dxfId="74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73">
      <pivotArea field="0" type="button" dataOnly="0" labelOnly="1" outline="0" axis="axisRow" fieldPosition="0"/>
    </format>
    <format dxfId="72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71">
      <pivotArea field="0" type="button" dataOnly="0" labelOnly="1" outline="0" axis="axisRow" fieldPosition="0"/>
    </format>
    <format dxfId="70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F00-000000000000}" name="2021 PIVOT - Circuit km &amp; Rural" cacheId="18" applyNumberFormats="0" applyBorderFormats="0" applyFontFormats="0" applyPatternFormats="0" applyAlignmentFormats="0" applyWidthHeightFormats="0" dataCaption="" updatedVersion="7" compact="0" compactData="0">
  <location ref="A1:C10" firstHeaderRow="1" firstDataRow="2" firstDataCol="1"/>
  <pivotFields count="23">
    <pivotField name=" " axis="axisRow" compact="0" outline="0" multipleItemSelectionAllowed="1" showAll="0" sortType="ascending">
      <items count="59">
        <item h="1" x="0"/>
        <item h="1" x="1"/>
        <item h="1" x="2"/>
        <item x="3"/>
        <item h="1" x="4"/>
        <item x="5"/>
        <item h="1" x="6"/>
        <item h="1" x="7"/>
        <item h="1" x="8"/>
        <item h="1" x="9"/>
        <item h="1" x="10"/>
        <item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x="30"/>
        <item h="1" x="31"/>
        <item h="1" x="32"/>
        <item h="1" x="33"/>
        <item h="1" x="34"/>
        <item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x="50"/>
        <item h="1" x="51"/>
        <item h="1" x="52"/>
        <item h="1" x="53"/>
        <item h="1" x="54"/>
        <item x="55"/>
        <item h="1" x="56"/>
        <item h="1" x="57"/>
        <item t="default"/>
      </items>
    </pivotField>
    <pivotField name="New Residential_x000a_/ Small Business Services Connected on Time" compact="0" outline="0" multipleItemSelectionAllowed="1" showAll="0"/>
    <pivotField name="Scheduled Appointments Met On Time" compact="0" outline="0" multipleItemSelectionAllowed="1" showAll="0"/>
    <pivotField name="Telephone Calls Answered On Time" compact="0" outline="0" multipleItemSelectionAllowed="1" showAll="0"/>
    <pivotField name="Billing Accuracy" compact="0" numFmtId="10" outline="0" multipleItemSelectionAllowed="1" showAll="0"/>
    <pivotField name="First Contact Resolution3" compact="0" outline="0" multipleItemSelectionAllowed="1" showAll="0"/>
    <pivotField name="Customer Satisfaction Survey Results3" compact="0" outline="0" multipleItemSelectionAllowed="1" showAll="0"/>
    <pivotField name="Level of Public Awareness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_x000a_of line" compact="0" outline="0" multipleItemSelectionAllowed="1" showAll="0"/>
    <pivotField name="Avg. Number of Times that Power to a Customer is Interrupted" dataField="1" compact="0" outline="0" multipleItemSelectionAllowed="1" showAll="0"/>
    <pivotField name="Avg. Number of Hours that Power to a Customer is Interrupted" dataField="1" compact="0" outline="0" multipleItemSelectionAllowed="1" showAll="0"/>
    <pivotField name="Distribution System Plan Implementation Progress3" compact="0" outline="0" multipleItemSelectionAllowed="1" showAll="0"/>
    <pivotField name="Efficiency Assessment" compact="0" outline="0" multipleItemSelectionAllowed="1" showAll="0"/>
    <pivotField name="Total Cost per Customer" compact="0" outline="0" multipleItemSelectionAllowed="1" showAll="0"/>
    <pivotField name="Total Cost per Km of Line" compact="0" outline="0" multipleItemSelectionAllowed="1" showAll="0"/>
    <pivotField name="Renewable Generation CIA Completed on Time5" compact="0" outline="0" multipleItemSelectionAllowed="1" showAll="0"/>
    <pivotField name="New Micro- embedded Generation Facilities Connected on Time" compact="0" outline="0" multipleItemSelectionAllowed="1" showAll="0"/>
    <pivotField name="Liquidity: Current Ratio (Current Assets_x000a_/ Current Liabilities)" compact="0" outline="0" multipleItemSelectionAllowed="1" showAll="0"/>
    <pivotField name="Leverage: Total Debt (short-term &amp; long- term) to Equity Ratio" compact="0" outline="0" multipleItemSelectionAllowed="1" showAll="0"/>
    <pivotField name="Regulatory ROE Deemed (included in rates)" compact="0" numFmtId="10" outline="0" multipleItemSelectionAllowed="1" showAll="0"/>
    <pivotField name="Regulatory ROE Achieved" compact="0" numFmtId="10" outline="0" multipleItemSelectionAllowed="1" showAll="0"/>
  </pivotFields>
  <rowFields count="1">
    <field x="0"/>
  </rowFields>
  <rowItems count="8">
    <i>
      <x v="3"/>
    </i>
    <i>
      <x v="5"/>
    </i>
    <i>
      <x v="11"/>
    </i>
    <i>
      <x v="30"/>
    </i>
    <i>
      <x v="35"/>
    </i>
    <i>
      <x v="50"/>
    </i>
    <i>
      <x v="55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Avg. Number of Hours that Power to a Customer is Interrupted" fld="12" subtotal="average" baseField="0"/>
    <dataField name="AVERAGE of Avg. Number of Times that Power to a Customer is Interrupted" fld="11" subtotal="average" baseField="0"/>
  </dataFields>
  <formats count="6">
    <format dxfId="63">
      <pivotArea field="0" type="button" dataOnly="0" labelOnly="1" outline="0" axis="axisRow" fieldPosition="0"/>
    </format>
    <format dxfId="6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1">
      <pivotArea field="0" type="button" dataOnly="0" labelOnly="1" outline="0" axis="axisRow" fieldPosition="0"/>
    </format>
    <format dxfId="6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9">
      <pivotArea field="0" type="button" dataOnly="0" labelOnly="1" outline="0" axis="axisRow" fieldPosition="0"/>
    </format>
    <format dxfId="5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2000-000000000000}" name="2021 PIVOT - Customer Count" cacheId="18" applyNumberFormats="0" applyBorderFormats="0" applyFontFormats="0" applyPatternFormats="0" applyAlignmentFormats="0" applyWidthHeightFormats="0" dataCaption="" updatedVersion="7" compact="0" compactData="0">
  <location ref="A1:E7" firstHeaderRow="1" firstDataRow="2" firstDataCol="1"/>
  <pivotFields count="23">
    <pivotField name=" " axis="axisRow" compact="0" outline="0" multipleItemSelectionAllowed="1" showAll="0" sortType="ascending">
      <items count="59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x="52"/>
        <item h="1" x="53"/>
        <item h="1" x="54"/>
        <item h="1" x="55"/>
        <item h="1" x="56"/>
        <item h="1" x="57"/>
        <item t="default"/>
      </items>
    </pivotField>
    <pivotField name="New Residential_x000a_/ Small Business Services Connected on Time" compact="0" outline="0" multipleItemSelectionAllowed="1" showAll="0"/>
    <pivotField name="Scheduled Appointments Met On Time" compact="0" outline="0" multipleItemSelectionAllowed="1" showAll="0"/>
    <pivotField name="Telephone Calls Answered On Time" compact="0" outline="0" multipleItemSelectionAllowed="1" showAll="0"/>
    <pivotField name="Billing Accuracy" compact="0" numFmtId="10" outline="0" multipleItemSelectionAllowed="1" showAll="0"/>
    <pivotField name="First Contact Resolution3" compact="0" outline="0" multipleItemSelectionAllowed="1" showAll="0"/>
    <pivotField name="Customer Satisfaction Survey Results3" compact="0" outline="0" multipleItemSelectionAllowed="1" showAll="0"/>
    <pivotField name="Level of Public Awareness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_x000a_of line" compact="0" outline="0" multipleItemSelectionAllowed="1" showAll="0"/>
    <pivotField name="Avg. Number of Times that Power to a Customer is Interrupted" compact="0" outline="0" multipleItemSelectionAllowed="1" showAll="0"/>
    <pivotField name="Avg. Number of Hours that Power to a Customer is Interrupted" compact="0" outline="0" multipleItemSelectionAllowed="1" showAll="0"/>
    <pivotField name="Distribution System Plan Implementation Progress3" compact="0" outline="0" multipleItemSelectionAllowed="1" showAll="0"/>
    <pivotField name="Efficiency Assessment" compact="0" outline="0" multipleItemSelectionAllowed="1" showAll="0"/>
    <pivotField name="Total Cost per Customer" compact="0" outline="0" multipleItemSelectionAllowed="1" showAll="0"/>
    <pivotField name="Total Cost per Km of Line" dataField="1" compact="0" outline="0" multipleItemSelectionAllowed="1" showAll="0"/>
    <pivotField name="Renewable Generation CIA Completed on Time5" compact="0" outline="0" multipleItemSelectionAllowed="1" showAll="0"/>
    <pivotField name="New Micro- embedded Generation Facilities Connected on Time" compact="0" outline="0" multipleItemSelectionAllowed="1" showAll="0"/>
    <pivotField name="Liquidity: Current Ratio (Current Assets_x000a_/ Current Liabilities)" dataField="1" compact="0" outline="0" multipleItemSelectionAllowed="1" showAll="0"/>
    <pivotField name="Leverage: Total Debt (short-term &amp; long- term) to Equity Ratio" dataField="1" compact="0" outline="0" multipleItemSelectionAllowed="1" showAll="0"/>
    <pivotField name="Regulatory ROE Deemed (included in rates)" compact="0" numFmtId="10" outline="0" multipleItemSelectionAllowed="1" showAll="0"/>
    <pivotField name="Regulatory ROE Achieved" dataField="1" compact="0" numFmtId="10" outline="0" multipleItemSelectionAllowed="1" showAll="0"/>
  </pivotFields>
  <rowFields count="1">
    <field x="0"/>
  </rowFields>
  <rowItems count="5">
    <i>
      <x/>
    </i>
    <i>
      <x v="11"/>
    </i>
    <i>
      <x v="35"/>
    </i>
    <i>
      <x v="5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Total Cost per Km of Line" fld="16" subtotal="average" baseField="0"/>
    <dataField name="AVERAGE of Regulatory ROE Achieved" fld="22" subtotal="average" baseField="0"/>
    <dataField name="AVERAGE of Liquidity: Current Ratio (Current Assets_x000a_/ Current Liabilities)" fld="19" subtotal="average" baseField="0"/>
    <dataField name="AVERAGE of Leverage: Total Debt (short-term &amp; long- term) to Equity Ratio" fld="20" subtotal="average" baseField="0"/>
  </dataFields>
  <formats count="6">
    <format dxfId="57">
      <pivotArea field="0" type="button" dataOnly="0" labelOnly="1" outline="0" axis="axisRow" fieldPosition="0"/>
    </format>
    <format dxfId="5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5">
      <pivotArea field="0" type="button" dataOnly="0" labelOnly="1" outline="0" axis="axisRow" fieldPosition="0"/>
    </format>
    <format dxfId="5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1">
      <pivotArea field="0" type="button" dataOnly="0" labelOnly="1" outline="0" axis="axisRow" fieldPosition="0"/>
    </format>
    <format dxfId="5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2200-000000000000}" name="2022 PIVOT TABLE" cacheId="15" applyNumberFormats="0" applyBorderFormats="0" applyFontFormats="0" applyPatternFormats="0" applyAlignmentFormats="0" applyWidthHeightFormats="0" dataCaption="" updatedVersion="7" compact="0" compactData="0">
  <location ref="A1:N58" firstHeaderRow="1" firstDataRow="2" firstDataCol="1"/>
  <pivotFields count="23">
    <pivotField name=" " axis="axisRow" compact="0" outline="0" multipleItemSelectionAllowed="1" showAll="0" sortType="ascending">
      <items count="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t="default"/>
      </items>
    </pivotField>
    <pivotField name="New Residential_x000a_/ Small Business Services Connected on Time" dataField="1" compact="0" outline="0" multipleItemSelectionAllowed="1" showAll="0"/>
    <pivotField name="Scheduled Appointments Met On Time" dataField="1" compact="0" outline="0" multipleItemSelectionAllowed="1" showAll="0"/>
    <pivotField name="Telephone Calls Answered On Time" dataField="1" compact="0" numFmtId="10" outline="0" multipleItemSelectionAllowed="1" showAll="0"/>
    <pivotField name="Billing Accuracy" dataField="1" compact="0" numFmtId="10" outline="0" multipleItemSelectionAllowed="1" showAll="0"/>
    <pivotField name="First Contact Resolution3" dataField="1" compact="0" outline="0" multipleItemSelectionAllowed="1" showAll="0"/>
    <pivotField name="Customer Satisfaction Survey Results3" compact="0" outline="0" multipleItemSelectionAllowed="1" showAll="0"/>
    <pivotField name="Level of Public Awareness" dataField="1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_x000a_of line" compact="0" outline="0" multipleItemSelectionAllowed="1" showAll="0"/>
    <pivotField name="Avg. Number of Times that Power to a Customer is Interrupted" dataField="1" compact="0" outline="0" multipleItemSelectionAllowed="1" showAll="0"/>
    <pivotField name="Avg. Number of Hours that Power to a Customer is Interrupted" dataField="1" compact="0" outline="0" multipleItemSelectionAllowed="1" showAll="0"/>
    <pivotField name="Distribution System Plan Implementation Progress3" compact="0" outline="0" multipleItemSelectionAllowed="1" showAll="0"/>
    <pivotField name="Efficiency Assessment" compact="0" outline="0" multipleItemSelectionAllowed="1" showAll="0"/>
    <pivotField name="Total Cost per Customer" dataField="1" compact="0" numFmtId="165" outline="0" multipleItemSelectionAllowed="1" showAll="0"/>
    <pivotField name="Total Cost per Km of Line" dataField="1" compact="0" numFmtId="165" outline="0" multipleItemSelectionAllowed="1" showAll="0"/>
    <pivotField name="Renewable Generation CIA Completed on Time5" compact="0" outline="0" multipleItemSelectionAllowed="1" showAll="0"/>
    <pivotField name="New Micro- embedded Generation Facilities Connected on Time" compact="0" outline="0" multipleItemSelectionAllowed="1" showAll="0"/>
    <pivotField name="Liquidity: Current Ratio (Current Assets_x000a_/ Current Liabilities)" dataField="1" compact="0" outline="0" multipleItemSelectionAllowed="1" showAll="0"/>
    <pivotField name="Leverage: Total Debt (short-term &amp; long- term) to Equity Ratio" dataField="1" compact="0" outline="0" multipleItemSelectionAllowed="1" showAll="0"/>
    <pivotField name="Regulatory ROE Deemed (included in rates)" compact="0" numFmtId="10" outline="0" multipleItemSelectionAllowed="1" showAll="0"/>
    <pivotField name="Regulatory ROE Achieved" dataField="1" compact="0" numFmtId="10" outline="0" multipleItemSelectionAllowed="1" showAll="0"/>
  </pivotFields>
  <rowFields count="1">
    <field x="0"/>
  </rowFields>
  <rowItems count="5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dataFields count="13">
    <dataField name="AVERAGE of New Residential_x000a_/ Small Business Services Connected on Time" fld="1" subtotal="average" baseField="0"/>
    <dataField name="AVERAGE of Scheduled Appointments Met On Time" fld="2" subtotal="average" baseField="0"/>
    <dataField name="AVERAGE of Telephone Calls Answered On Time" fld="3" subtotal="average" baseField="0"/>
    <dataField name="AVERAGE of Billing Accuracy" fld="4" subtotal="average" baseField="0"/>
    <dataField name="AVERAGE of First Contact Resolution3" fld="5" subtotal="average" baseField="0"/>
    <dataField name="AVERAGE of Level of Public Awareness" fld="7" subtotal="average" baseField="0"/>
    <dataField name="AVERAGE of Avg. Number of Times that Power to a Customer is Interrupted" fld="11" subtotal="average" baseField="0"/>
    <dataField name="AVERAGE of Avg. Number of Hours that Power to a Customer is Interrupted" fld="12" subtotal="average" baseField="0"/>
    <dataField name="AVERAGE of Total Cost per Customer" fld="15" subtotal="average" baseField="0"/>
    <dataField name="AVERAGE of Total Cost per Km of Line" fld="16" subtotal="average" baseField="0"/>
    <dataField name="AVERAGE of Regulatory ROE Achieved" fld="22" subtotal="average" baseField="0"/>
    <dataField name="AVERAGE of Liquidity: Current Ratio (Current Assets_x000a_/ Current Liabilities)" fld="19" subtotal="average" baseField="0"/>
    <dataField name="AVERAGE of Leverage: Total Debt (short-term &amp; long- term) to Equity Ratio" fld="20" subtotal="average" baseField="0"/>
  </dataFields>
  <formats count="6">
    <format dxfId="49">
      <pivotArea field="0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47">
      <pivotArea field="0" type="button" dataOnly="0" labelOnly="1" outline="0" axis="axisRow" fieldPosition="0"/>
    </format>
    <format dxfId="46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45">
      <pivotArea field="0" type="button" dataOnly="0" labelOnly="1" outline="0" axis="axisRow" fieldPosition="0"/>
    </format>
    <format dxfId="44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2300-000000000000}" name="2022 PIVOT - Load distributionC" cacheId="15" applyNumberFormats="0" applyBorderFormats="0" applyFontFormats="0" applyPatternFormats="0" applyAlignmentFormats="0" applyWidthHeightFormats="0" dataCaption="" updatedVersion="7" compact="0" compactData="0">
  <location ref="A1:H15" firstHeaderRow="1" firstDataRow="2" firstDataCol="1"/>
  <pivotFields count="23">
    <pivotField name=" " axis="axisRow" compact="0" outline="0" multipleItemSelectionAllowed="1" showAll="0" sortType="ascending">
      <items count="56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x="10"/>
        <item x="11"/>
        <item h="1" x="12"/>
        <item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x="25"/>
        <item h="1" x="26"/>
        <item h="1" x="27"/>
        <item h="1" x="28"/>
        <item h="1" x="29"/>
        <item x="30"/>
        <item h="1" x="31"/>
        <item h="1" x="32"/>
        <item x="33"/>
        <item h="1" x="34"/>
        <item h="1" x="35"/>
        <item x="36"/>
        <item x="37"/>
        <item h="1" x="38"/>
        <item h="1" x="39"/>
        <item h="1" x="40"/>
        <item x="41"/>
        <item h="1" x="42"/>
        <item h="1" x="43"/>
        <item h="1" x="44"/>
        <item x="45"/>
        <item h="1" x="46"/>
        <item h="1" x="47"/>
        <item h="1" x="48"/>
        <item h="1" x="49"/>
        <item x="50"/>
        <item h="1" x="51"/>
        <item h="1" x="52"/>
        <item h="1" x="53"/>
        <item h="1" x="54"/>
        <item t="default"/>
      </items>
    </pivotField>
    <pivotField name="New Residential_x000a_/ Small Business Services Connected on Time" dataField="1" compact="0" outline="0" multipleItemSelectionAllowed="1" showAll="0"/>
    <pivotField name="Scheduled Appointments Met On Time" dataField="1" compact="0" outline="0" multipleItemSelectionAllowed="1" showAll="0"/>
    <pivotField name="Telephone Calls Answered On Time" dataField="1" compact="0" numFmtId="10" outline="0" multipleItemSelectionAllowed="1" showAll="0"/>
    <pivotField name="Billing Accuracy" dataField="1" compact="0" numFmtId="10" outline="0" multipleItemSelectionAllowed="1" showAll="0"/>
    <pivotField name="First Contact Resolution3" dataField="1" compact="0" outline="0" multipleItemSelectionAllowed="1" showAll="0"/>
    <pivotField name="Customer Satisfaction Survey Results3" compact="0" outline="0" multipleItemSelectionAllowed="1" showAll="0"/>
    <pivotField name="Level of Public Awareness" dataField="1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_x000a_of line" compact="0" outline="0" multipleItemSelectionAllowed="1" showAll="0"/>
    <pivotField name="Avg. Number of Times that Power to a Customer is Interrupted" compact="0" outline="0" multipleItemSelectionAllowed="1" showAll="0"/>
    <pivotField name="Avg. Number of Hours that Power to a Customer is Interrupted" compact="0" outline="0" multipleItemSelectionAllowed="1" showAll="0"/>
    <pivotField name="Distribution System Plan Implementation Progress3" compact="0" outline="0" multipleItemSelectionAllowed="1" showAll="0"/>
    <pivotField name="Efficiency Assessment" compact="0" outline="0" multipleItemSelectionAllowed="1" showAll="0"/>
    <pivotField name="Total Cost per Customer" dataField="1" compact="0" numFmtId="165" outline="0" multipleItemSelectionAllowed="1" showAll="0"/>
    <pivotField name="Total Cost per Km of Line" compact="0" numFmtId="165" outline="0" multipleItemSelectionAllowed="1" showAll="0"/>
    <pivotField name="Renewable Generation CIA Completed on Time5" compact="0" outline="0" multipleItemSelectionAllowed="1" showAll="0"/>
    <pivotField name="New Micro- embedded Generation Facilities Connected on Time" compact="0" outline="0" multipleItemSelectionAllowed="1" showAll="0"/>
    <pivotField name="Liquidity: Current Ratio (Current Assets_x000a_/ Current Liabilities)" compact="0" outline="0" multipleItemSelectionAllowed="1" showAll="0"/>
    <pivotField name="Leverage: Total Debt (short-term &amp; long- term) to Equity Ratio" compact="0" outline="0" multipleItemSelectionAllowed="1" showAll="0"/>
    <pivotField name="Regulatory ROE Deemed (included in rates)" compact="0" numFmtId="10" outline="0" multipleItemSelectionAllowed="1" showAll="0"/>
    <pivotField name="Regulatory ROE Achieved" compact="0" numFmtId="10" outline="0" multipleItemSelectionAllowed="1" showAll="0"/>
  </pivotFields>
  <rowFields count="1">
    <field x="0"/>
  </rowFields>
  <rowItems count="13">
    <i>
      <x/>
    </i>
    <i>
      <x v="10"/>
    </i>
    <i>
      <x v="11"/>
    </i>
    <i>
      <x v="13"/>
    </i>
    <i>
      <x v="25"/>
    </i>
    <i>
      <x v="30"/>
    </i>
    <i>
      <x v="33"/>
    </i>
    <i>
      <x v="36"/>
    </i>
    <i>
      <x v="37"/>
    </i>
    <i>
      <x v="41"/>
    </i>
    <i>
      <x v="45"/>
    </i>
    <i>
      <x v="50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AVERAGE of New Residential_x000a_/ Small Business Services Connected on Time" fld="1" subtotal="average" baseField="0"/>
    <dataField name="AVERAGE of Scheduled Appointments Met On Time" fld="2" subtotal="average" baseField="0"/>
    <dataField name="AVERAGE of Telephone Calls Answered On Time" fld="3" subtotal="average" baseField="0"/>
    <dataField name="AVERAGE of Billing Accuracy" fld="4" subtotal="average" baseField="0"/>
    <dataField name="AVERAGE of Level of Public Awareness" fld="7" subtotal="average" baseField="0"/>
    <dataField name="AVERAGE of Total Cost per Customer" fld="15" subtotal="average" baseField="0"/>
    <dataField name="Average of First Contact Resolution3" fld="5" subtotal="average" baseField="0" baseItem="0"/>
  </dataFields>
  <formats count="6">
    <format dxfId="43">
      <pivotArea field="0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41">
      <pivotArea field="0" type="button" dataOnly="0" labelOnly="1" outline="0" axis="axisRow" fieldPosition="0"/>
    </format>
    <format dxfId="40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39">
      <pivotArea field="0" type="button" dataOnly="0" labelOnly="1" outline="0" axis="axisRow" fieldPosition="0"/>
    </format>
    <format dxfId="38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2400-000000000000}" name="2022 PIVOT - Circuit km &amp; Rural" cacheId="15" applyNumberFormats="0" applyBorderFormats="0" applyFontFormats="0" applyPatternFormats="0" applyAlignmentFormats="0" applyWidthHeightFormats="0" dataCaption="" updatedVersion="7" compact="0" compactData="0">
  <location ref="A1:C10" firstHeaderRow="1" firstDataRow="2" firstDataCol="1"/>
  <pivotFields count="23">
    <pivotField name=" " axis="axisRow" compact="0" outline="0" multipleItemSelectionAllowed="1" showAll="0" sortType="ascending">
      <items count="56">
        <item h="1" x="0"/>
        <item h="1" x="1"/>
        <item h="1" x="2"/>
        <item x="3"/>
        <item x="4"/>
        <item h="1" x="5"/>
        <item h="1" x="6"/>
        <item h="1" x="7"/>
        <item h="1" x="8"/>
        <item h="1" x="9"/>
        <item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x="29"/>
        <item h="1" x="30"/>
        <item h="1" x="31"/>
        <item h="1" x="32"/>
        <item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x="48"/>
        <item h="1" x="49"/>
        <item h="1" x="50"/>
        <item h="1" x="51"/>
        <item x="52"/>
        <item h="1" x="53"/>
        <item h="1" x="54"/>
        <item t="default"/>
      </items>
    </pivotField>
    <pivotField name="New Residential_x000a_/ Small Business Services Connected on Time" compact="0" outline="0" multipleItemSelectionAllowed="1" showAll="0"/>
    <pivotField name="Scheduled Appointments Met On Time" compact="0" outline="0" multipleItemSelectionAllowed="1" showAll="0"/>
    <pivotField name="Telephone Calls Answered On Time" compact="0" numFmtId="10" outline="0" multipleItemSelectionAllowed="1" showAll="0"/>
    <pivotField name="Billing Accuracy" compact="0" numFmtId="10" outline="0" multipleItemSelectionAllowed="1" showAll="0"/>
    <pivotField name="First Contact Resolution3" compact="0" outline="0" multipleItemSelectionAllowed="1" showAll="0"/>
    <pivotField name="Customer Satisfaction Survey Results3" compact="0" outline="0" multipleItemSelectionAllowed="1" showAll="0"/>
    <pivotField name="Level of Public Awareness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_x000a_of line" compact="0" outline="0" multipleItemSelectionAllowed="1" showAll="0"/>
    <pivotField name="Avg. Number of Times that Power to a Customer is Interrupted" dataField="1" compact="0" outline="0" multipleItemSelectionAllowed="1" showAll="0"/>
    <pivotField name="Avg. Number of Hours that Power to a Customer is Interrupted" dataField="1" compact="0" outline="0" multipleItemSelectionAllowed="1" showAll="0"/>
    <pivotField name="Distribution System Plan Implementation Progress3" compact="0" outline="0" multipleItemSelectionAllowed="1" showAll="0"/>
    <pivotField name="Efficiency Assessment" compact="0" outline="0" multipleItemSelectionAllowed="1" showAll="0"/>
    <pivotField name="Total Cost per Customer" compact="0" numFmtId="165" outline="0" multipleItemSelectionAllowed="1" showAll="0"/>
    <pivotField name="Total Cost per Km of Line" compact="0" numFmtId="165" outline="0" multipleItemSelectionAllowed="1" showAll="0"/>
    <pivotField name="Renewable Generation CIA Completed on Time5" compact="0" outline="0" multipleItemSelectionAllowed="1" showAll="0"/>
    <pivotField name="New Micro- embedded Generation Facilities Connected on Time" compact="0" outline="0" multipleItemSelectionAllowed="1" showAll="0"/>
    <pivotField name="Liquidity: Current Ratio (Current Assets_x000a_/ Current Liabilities)" compact="0" outline="0" multipleItemSelectionAllowed="1" showAll="0"/>
    <pivotField name="Leverage: Total Debt (short-term &amp; long- term) to Equity Ratio" compact="0" outline="0" multipleItemSelectionAllowed="1" showAll="0"/>
    <pivotField name="Regulatory ROE Deemed (included in rates)" compact="0" numFmtId="10" outline="0" multipleItemSelectionAllowed="1" showAll="0"/>
    <pivotField name="Regulatory ROE Achieved" compact="0" numFmtId="10" outline="0" multipleItemSelectionAllowed="1" showAll="0"/>
  </pivotFields>
  <rowFields count="1">
    <field x="0"/>
  </rowFields>
  <rowItems count="8">
    <i>
      <x v="3"/>
    </i>
    <i>
      <x v="4"/>
    </i>
    <i>
      <x v="10"/>
    </i>
    <i>
      <x v="29"/>
    </i>
    <i>
      <x v="33"/>
    </i>
    <i>
      <x v="48"/>
    </i>
    <i>
      <x v="52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Avg. Number of Times that Power to a Customer is Interrupted" fld="11" subtotal="average" baseField="0"/>
    <dataField name="AVERAGE of Avg. Number of Hours that Power to a Customer is Interrupted" fld="12" subtotal="average" baseField="0"/>
  </dataFields>
  <formats count="6">
    <format dxfId="31">
      <pivotArea field="0" type="button" dataOnly="0" labelOnly="1" outline="0" axis="axisRow" fieldPosition="0"/>
    </format>
    <format dxfId="3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9">
      <pivotArea field="0" type="button" dataOnly="0" labelOnly="1" outline="0" axis="axisRow" fieldPosition="0"/>
    </format>
    <format dxfId="2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7">
      <pivotArea field="0" type="button" dataOnly="0" labelOnly="1" outline="0" axis="axisRow" fieldPosition="0"/>
    </format>
    <format dxfId="2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2500-000000000000}" name="2022 PIVOT - Customer Count" cacheId="15" applyNumberFormats="0" applyBorderFormats="0" applyFontFormats="0" applyPatternFormats="0" applyAlignmentFormats="0" applyWidthHeightFormats="0" dataCaption="" updatedVersion="7" compact="0" compactData="0">
  <location ref="A1:E8" firstHeaderRow="1" firstDataRow="2" firstDataCol="1"/>
  <pivotFields count="23">
    <pivotField name=" " axis="axisRow" compact="0" outline="0" multipleItemSelectionAllowed="1" showAll="0" sortType="ascending">
      <items count="56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x="10"/>
        <item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x="50"/>
        <item h="1" x="51"/>
        <item h="1" x="52"/>
        <item h="1" x="53"/>
        <item h="1" x="54"/>
        <item t="default"/>
      </items>
    </pivotField>
    <pivotField name="New Residential_x000a_/ Small Business Services Connected on Time" compact="0" outline="0" multipleItemSelectionAllowed="1" showAll="0"/>
    <pivotField name="Scheduled Appointments Met On Time" compact="0" outline="0" multipleItemSelectionAllowed="1" showAll="0"/>
    <pivotField name="Telephone Calls Answered On Time" compact="0" numFmtId="10" outline="0" multipleItemSelectionAllowed="1" showAll="0"/>
    <pivotField name="Billing Accuracy" compact="0" numFmtId="10" outline="0" multipleItemSelectionAllowed="1" showAll="0"/>
    <pivotField name="First Contact Resolution3" compact="0" outline="0" multipleItemSelectionAllowed="1" showAll="0"/>
    <pivotField name="Customer Satisfaction Survey Results3" compact="0" outline="0" multipleItemSelectionAllowed="1" showAll="0"/>
    <pivotField name="Level of Public Awareness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_x000a_of line" compact="0" outline="0" multipleItemSelectionAllowed="1" showAll="0"/>
    <pivotField name="Avg. Number of Times that Power to a Customer is Interrupted" compact="0" outline="0" multipleItemSelectionAllowed="1" showAll="0"/>
    <pivotField name="Avg. Number of Hours that Power to a Customer is Interrupted" compact="0" outline="0" multipleItemSelectionAllowed="1" showAll="0"/>
    <pivotField name="Distribution System Plan Implementation Progress3" compact="0" outline="0" multipleItemSelectionAllowed="1" showAll="0"/>
    <pivotField name="Efficiency Assessment" compact="0" outline="0" multipleItemSelectionAllowed="1" showAll="0"/>
    <pivotField name="Total Cost per Customer" compact="0" numFmtId="165" outline="0" multipleItemSelectionAllowed="1" showAll="0"/>
    <pivotField name="Total Cost per Km of Line" dataField="1" compact="0" numFmtId="165" outline="0" multipleItemSelectionAllowed="1" showAll="0"/>
    <pivotField name="Renewable Generation CIA Completed on Time5" compact="0" outline="0" multipleItemSelectionAllowed="1" showAll="0"/>
    <pivotField name="New Micro- embedded Generation Facilities Connected on Time" compact="0" outline="0" multipleItemSelectionAllowed="1" showAll="0"/>
    <pivotField name="Liquidity: Current Ratio (Current Assets_x000a_/ Current Liabilities)" dataField="1" compact="0" outline="0" multipleItemSelectionAllowed="1" showAll="0"/>
    <pivotField name="Leverage: Total Debt (short-term &amp; long- term) to Equity Ratio" dataField="1" compact="0" outline="0" multipleItemSelectionAllowed="1" showAll="0"/>
    <pivotField name="Regulatory ROE Deemed (included in rates)" compact="0" numFmtId="10" outline="0" multipleItemSelectionAllowed="1" showAll="0"/>
    <pivotField name="Regulatory ROE Achieved" dataField="1" compact="0" numFmtId="10" outline="0" multipleItemSelectionAllowed="1" showAll="0"/>
  </pivotFields>
  <rowFields count="1">
    <field x="0"/>
  </rowFields>
  <rowItems count="6">
    <i>
      <x/>
    </i>
    <i>
      <x v="10"/>
    </i>
    <i>
      <x v="11"/>
    </i>
    <i>
      <x v="33"/>
    </i>
    <i>
      <x v="5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Total Cost per Km of Line" fld="16" subtotal="average" baseField="0"/>
    <dataField name="AVERAGE of Regulatory ROE Achieved" fld="22" subtotal="average" baseField="0"/>
    <dataField name="AVERAGE of Liquidity: Current Ratio (Current Assets_x000a_/ Current Liabilities)" fld="19" subtotal="average" baseField="0"/>
    <dataField name="AVERAGE of Leverage: Total Debt (short-term &amp; long- term) to Equity Ratio" fld="20" subtotal="average" baseField="0"/>
  </dataFields>
  <formats count="6">
    <format dxfId="25">
      <pivotArea field="0" type="button" dataOnly="0" labelOnly="1" outline="0" axis="axisRow" fieldPosition="0"/>
    </format>
    <format dxfId="2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3">
      <pivotArea field="0" type="button" dataOnly="0" labelOnly="1" outline="0" axis="axisRow" fieldPosition="0"/>
    </format>
    <format dxfId="2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1">
      <pivotArea field="0" type="button" dataOnly="0" labelOnly="1" outline="0" axis="axisRow" fieldPosition="0"/>
    </format>
    <format dxfId="2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2700-000000000000}" name="2023 PIVOT TABLE" cacheId="12" applyNumberFormats="0" applyBorderFormats="0" applyFontFormats="0" applyPatternFormats="0" applyAlignmentFormats="0" applyWidthHeightFormats="0" dataCaption="" updatedVersion="7" compact="0" compactData="0">
  <location ref="A1:N58" firstHeaderRow="1" firstDataRow="2" firstDataCol="1"/>
  <pivotFields count="23">
    <pivotField name=" " axis="axisRow" compact="0" outline="0" multipleItemSelectionAllowed="1" showAll="0" sortType="ascending">
      <items count="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t="default"/>
      </items>
    </pivotField>
    <pivotField name="New Residential_x000a_/ Small Business Services Connected on Time" dataField="1" compact="0" numFmtId="10" outline="0" multipleItemSelectionAllowed="1" showAll="0"/>
    <pivotField name="Scheduled Appointments Met On Time" dataField="1" compact="0" outline="0" multipleItemSelectionAllowed="1" showAll="0"/>
    <pivotField name="Telephone Calls Answered On Time" dataField="1" compact="0" numFmtId="10" outline="0" multipleItemSelectionAllowed="1" showAll="0"/>
    <pivotField name="Billing Accuracy" dataField="1" compact="0" numFmtId="10" outline="0" multipleItemSelectionAllowed="1" showAll="0"/>
    <pivotField name="First Contact Resolution3" dataField="1" compact="0" outline="0" multipleItemSelectionAllowed="1" showAll="0"/>
    <pivotField name="Customer Satisfaction Survey Results3" compact="0" outline="0" multipleItemSelectionAllowed="1" showAll="0"/>
    <pivotField name="Level of Public Awareness" dataField="1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 of line" compact="0" outline="0" multipleItemSelectionAllowed="1" showAll="0"/>
    <pivotField name="Avg. Number of Times that Power to a Customer is Interrupted" dataField="1" compact="0" outline="0" multipleItemSelectionAllowed="1" showAll="0"/>
    <pivotField name="Avg. Number of Hours that Power to a Customer is Interrupted" dataField="1" compact="0" outline="0" multipleItemSelectionAllowed="1" showAll="0"/>
    <pivotField name="Distribution System Plan Implementation_x000a_Progress3" compact="0" outline="0" multipleItemSelectionAllowed="1" showAll="0"/>
    <pivotField name="Efficiency Assessment" compact="0" outline="0" multipleItemSelectionAllowed="1" showAll="0"/>
    <pivotField name="Total Cost per Customer" dataField="1" compact="0" numFmtId="165" outline="0" multipleItemSelectionAllowed="1" showAll="0"/>
    <pivotField name="Total Cost per Km of Line" dataField="1" compact="0" numFmtId="165" outline="0" multipleItemSelectionAllowed="1" showAll="0"/>
    <pivotField name="New Micro-embedded Generation Facilities Connected on Time" compact="0" outline="0" multipleItemSelectionAllowed="1" showAll="0"/>
    <pivotField name="Liquidity: Current Ratio (Current Assets / Current Liabilities)" dataField="1" compact="0" outline="0" multipleItemSelectionAllowed="1" showAll="0"/>
    <pivotField name="Leverage: Total Debt (short-term &amp; long- term) to Equity Ratio" dataField="1" compact="0" outline="0" multipleItemSelectionAllowed="1" showAll="0"/>
    <pivotField name="Regulatory ROE Deemed (included in rates)" compact="0" numFmtId="10" outline="0" multipleItemSelectionAllowed="1" showAll="0"/>
    <pivotField name="Regulatory ROE Achieved" dataField="1" compact="0" numFmtId="10" outline="0" multipleItemSelectionAllowed="1" showAll="0"/>
    <pivotField name=" 2" compact="0" outline="0" multipleItemSelectionAllowed="1" showAll="0"/>
  </pivotFields>
  <rowFields count="1">
    <field x="0"/>
  </rowFields>
  <rowItems count="5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dataFields count="13">
    <dataField name="AVERAGE of New Residential_x000a_/ Small Business Services Connected on Time" fld="1" subtotal="average" baseField="0"/>
    <dataField name="AVERAGE of Scheduled Appointments Met On Time" fld="2" subtotal="average" baseField="0"/>
    <dataField name="AVERAGE of Telephone Calls Answered On Time" fld="3" subtotal="average" baseField="0"/>
    <dataField name="AVERAGE of Billing Accuracy" fld="4" subtotal="average" baseField="0"/>
    <dataField name="AVERAGE of First Contact Resolution3" fld="5" subtotal="average" baseField="0"/>
    <dataField name="AVERAGE of Level of Public Awareness" fld="7" subtotal="average" baseField="0"/>
    <dataField name="AVERAGE of Avg. Number of Times that Power to a Customer is Interrupted" fld="11" subtotal="average" baseField="0"/>
    <dataField name="AVERAGE of Avg. Number of Hours that Power to a Customer is Interrupted" fld="12" subtotal="average" baseField="0"/>
    <dataField name="AVERAGE of Total Cost per Customer" fld="15" subtotal="average" baseField="0"/>
    <dataField name="AVERAGE of Total Cost per Km of Line" fld="16" subtotal="average" baseField="0"/>
    <dataField name="AVERAGE of Regulatory ROE Achieved" fld="21" subtotal="average" baseField="0"/>
    <dataField name="AVERAGE of Liquidity: Current Ratio (Current Assets / Current Liabilities)" fld="18" subtotal="average" baseField="0"/>
    <dataField name="AVERAGE of Leverage: Total Debt (short-term &amp; long- term) to Equity Ratio" fld="19" subtotal="average" baseField="0"/>
  </dataFields>
  <formats count="6">
    <format dxfId="19">
      <pivotArea field="0" type="button" dataOnly="0" labelOnly="1" outline="0" axis="axisRow" fieldPosition="0"/>
    </format>
    <format dxfId="18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17">
      <pivotArea field="0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15">
      <pivotArea field="0" type="button" dataOnly="0" labelOnly="1" outline="0" axis="axisRow" fieldPosition="0"/>
    </format>
    <format dxfId="14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2800-000000000000}" name="2023 PIVOT - Load distributionC" cacheId="9" applyNumberFormats="0" applyBorderFormats="0" applyFontFormats="0" applyPatternFormats="0" applyAlignmentFormats="0" applyWidthHeightFormats="0" dataCaption="" updatedVersion="7" compact="0" compactData="0">
  <location ref="A1:H15" firstHeaderRow="1" firstDataRow="2" firstDataCol="1"/>
  <pivotFields count="22">
    <pivotField name=" " axis="axisRow" compact="0" outline="0" multipleItemSelectionAllowed="1" showAll="0" sortType="ascending">
      <items count="56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x="10"/>
        <item x="11"/>
        <item h="1" x="12"/>
        <item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x="25"/>
        <item h="1" x="26"/>
        <item h="1" x="27"/>
        <item h="1" x="28"/>
        <item h="1" x="29"/>
        <item x="30"/>
        <item h="1" x="31"/>
        <item h="1" x="32"/>
        <item x="33"/>
        <item h="1" x="34"/>
        <item h="1" x="35"/>
        <item x="36"/>
        <item x="37"/>
        <item h="1" x="38"/>
        <item h="1" x="39"/>
        <item h="1" x="40"/>
        <item x="41"/>
        <item h="1" x="42"/>
        <item h="1" x="43"/>
        <item h="1" x="44"/>
        <item x="45"/>
        <item h="1" x="46"/>
        <item h="1" x="47"/>
        <item h="1" x="48"/>
        <item h="1" x="49"/>
        <item x="50"/>
        <item h="1" x="51"/>
        <item h="1" x="52"/>
        <item h="1" x="53"/>
        <item h="1" x="54"/>
        <item t="default"/>
      </items>
    </pivotField>
    <pivotField name="New Residential_x000a_/ Small Business Services Connected on Time" dataField="1" compact="0" numFmtId="10" outline="0" multipleItemSelectionAllowed="1" showAll="0"/>
    <pivotField name="Scheduled Appointments Met On Time" dataField="1" compact="0" outline="0" multipleItemSelectionAllowed="1" showAll="0"/>
    <pivotField name="Telephone Calls Answered On Time" dataField="1" compact="0" numFmtId="10" outline="0" multipleItemSelectionAllowed="1" showAll="0"/>
    <pivotField name="Billing Accuracy" dataField="1" compact="0" numFmtId="10" outline="0" multipleItemSelectionAllowed="1" showAll="0"/>
    <pivotField name="First Contact Resolution3" dataField="1" compact="0" outline="0" multipleItemSelectionAllowed="1" showAll="0"/>
    <pivotField name="Customer Satisfaction Survey Results3" compact="0" outline="0" multipleItemSelectionAllowed="1" showAll="0"/>
    <pivotField name="Level of Public Awareness" dataField="1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 of line" compact="0" outline="0" multipleItemSelectionAllowed="1" showAll="0"/>
    <pivotField name="Avg. Number of Times that Power to a Customer is Interrupted" compact="0" outline="0" multipleItemSelectionAllowed="1" showAll="0"/>
    <pivotField name="Avg. Number of Hours that Power to a Customer is Interrupted" compact="0" outline="0" multipleItemSelectionAllowed="1" showAll="0"/>
    <pivotField name="Distribution System Plan Implementation_x000a_Progress3" compact="0" outline="0" multipleItemSelectionAllowed="1" showAll="0"/>
    <pivotField name="Efficiency Assessment" compact="0" outline="0" multipleItemSelectionAllowed="1" showAll="0"/>
    <pivotField name="Total Cost per Customer" dataField="1" compact="0" numFmtId="165" outline="0" multipleItemSelectionAllowed="1" showAll="0"/>
    <pivotField name="Total Cost per Km of Line" compact="0" numFmtId="165" outline="0" multipleItemSelectionAllowed="1" showAll="0"/>
    <pivotField name="New Micro-embedded Generation Facilities Connected on Time" compact="0" outline="0" multipleItemSelectionAllowed="1" showAll="0"/>
    <pivotField name="Liquidity: Current Ratio (Current Assets / Current Liabilities)" compact="0" outline="0" multipleItemSelectionAllowed="1" showAll="0"/>
    <pivotField name="Leverage: Total Debt (short-term &amp; long- term) to Equity Ratio" compact="0" outline="0" multipleItemSelectionAllowed="1" showAll="0"/>
    <pivotField name="Regulatory ROE Deemed (included in rates)" compact="0" numFmtId="10" outline="0" multipleItemSelectionAllowed="1" showAll="0"/>
    <pivotField name="Regulatory ROE Achieved" compact="0" numFmtId="10" outline="0" multipleItemSelectionAllowed="1" showAll="0"/>
  </pivotFields>
  <rowFields count="1">
    <field x="0"/>
  </rowFields>
  <rowItems count="13">
    <i>
      <x/>
    </i>
    <i>
      <x v="10"/>
    </i>
    <i>
      <x v="11"/>
    </i>
    <i>
      <x v="13"/>
    </i>
    <i>
      <x v="25"/>
    </i>
    <i>
      <x v="30"/>
    </i>
    <i>
      <x v="33"/>
    </i>
    <i>
      <x v="36"/>
    </i>
    <i>
      <x v="37"/>
    </i>
    <i>
      <x v="41"/>
    </i>
    <i>
      <x v="45"/>
    </i>
    <i>
      <x v="50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AVERAGE of New Residential_x000a_/ Small Business Services Connected on Time" fld="1" subtotal="average" baseField="0"/>
    <dataField name="AVERAGE of Scheduled Appointments Met On Time" fld="2" subtotal="average" baseField="0"/>
    <dataField name="AVERAGE of Telephone Calls Answered On Time" fld="3" subtotal="average" baseField="0"/>
    <dataField name="AVERAGE of Billing Accuracy" fld="4" subtotal="average" baseField="0"/>
    <dataField name="AVERAGE of Level of Public Awareness" fld="7" subtotal="average" baseField="0"/>
    <dataField name="AVERAGE of Total Cost per Customer" fld="15" subtotal="average" baseField="0"/>
    <dataField name="SUM of First Contact Resolution3" fld="5" baseField="0"/>
  </dataFields>
  <formats count="6">
    <format dxfId="145">
      <pivotArea field="0" type="button" dataOnly="0" labelOnly="1" outline="0" axis="axisRow" fieldPosition="0"/>
    </format>
    <format dxfId="144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143">
      <pivotArea field="0" type="button" dataOnly="0" labelOnly="1" outline="0" axis="axisRow" fieldPosition="0"/>
    </format>
    <format dxfId="142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7">
      <pivotArea field="0" type="button" dataOnly="0" labelOnly="1" outline="0" axis="axisRow" fieldPosition="0"/>
    </format>
    <format dxfId="6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2900-000000000000}" name="2023 PIVOT - Circuit km &amp; Rural" cacheId="9" applyNumberFormats="0" applyBorderFormats="0" applyFontFormats="0" applyPatternFormats="0" applyAlignmentFormats="0" applyWidthHeightFormats="0" dataCaption="" updatedVersion="7" compact="0" compactData="0">
  <location ref="A1:C10" firstHeaderRow="1" firstDataRow="2" firstDataCol="1"/>
  <pivotFields count="22">
    <pivotField name=" " axis="axisRow" compact="0" outline="0" multipleItemSelectionAllowed="1" showAll="0" sortType="ascending">
      <items count="56">
        <item h="1" x="0"/>
        <item h="1" x="1"/>
        <item h="1" x="2"/>
        <item x="3"/>
        <item x="4"/>
        <item h="1" x="5"/>
        <item h="1" x="6"/>
        <item h="1" x="7"/>
        <item h="1" x="8"/>
        <item h="1" x="9"/>
        <item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x="29"/>
        <item h="1" x="30"/>
        <item h="1" x="31"/>
        <item h="1" x="32"/>
        <item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x="48"/>
        <item h="1" x="49"/>
        <item h="1" x="50"/>
        <item h="1" x="51"/>
        <item x="52"/>
        <item h="1" x="53"/>
        <item h="1" x="54"/>
        <item t="default"/>
      </items>
    </pivotField>
    <pivotField name="New Residential_x000a_/ Small Business Services Connected on Time" compact="0" numFmtId="10" outline="0" multipleItemSelectionAllowed="1" showAll="0"/>
    <pivotField name="Scheduled Appointments Met On Time" compact="0" outline="0" multipleItemSelectionAllowed="1" showAll="0"/>
    <pivotField name="Telephone Calls Answered On Time" compact="0" numFmtId="10" outline="0" multipleItemSelectionAllowed="1" showAll="0"/>
    <pivotField name="Billing Accuracy" compact="0" numFmtId="10" outline="0" multipleItemSelectionAllowed="1" showAll="0"/>
    <pivotField name="First Contact Resolution3" compact="0" outline="0" multipleItemSelectionAllowed="1" showAll="0"/>
    <pivotField name="Customer Satisfaction Survey Results3" compact="0" outline="0" multipleItemSelectionAllowed="1" showAll="0"/>
    <pivotField name="Level of Public Awareness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 of line" compact="0" outline="0" multipleItemSelectionAllowed="1" showAll="0"/>
    <pivotField name="Avg. Number of Times that Power to a Customer is Interrupted" dataField="1" compact="0" outline="0" multipleItemSelectionAllowed="1" showAll="0"/>
    <pivotField name="Avg. Number of Hours that Power to a Customer is Interrupted" dataField="1" compact="0" outline="0" multipleItemSelectionAllowed="1" showAll="0"/>
    <pivotField name="Distribution System Plan Implementation_x000a_Progress3" compact="0" outline="0" multipleItemSelectionAllowed="1" showAll="0"/>
    <pivotField name="Efficiency Assessment" compact="0" outline="0" multipleItemSelectionAllowed="1" showAll="0"/>
    <pivotField name="Total Cost per Customer" compact="0" numFmtId="165" outline="0" multipleItemSelectionAllowed="1" showAll="0"/>
    <pivotField name="Total Cost per Km of Line" compact="0" numFmtId="165" outline="0" multipleItemSelectionAllowed="1" showAll="0"/>
    <pivotField name="New Micro-embedded Generation Facilities Connected on Time" compact="0" outline="0" multipleItemSelectionAllowed="1" showAll="0"/>
    <pivotField name="Liquidity: Current Ratio (Current Assets / Current Liabilities)" compact="0" outline="0" multipleItemSelectionAllowed="1" showAll="0"/>
    <pivotField name="Leverage: Total Debt (short-term &amp; long- term) to Equity Ratio" compact="0" outline="0" multipleItemSelectionAllowed="1" showAll="0"/>
    <pivotField name="Regulatory ROE Deemed (included in rates)" compact="0" numFmtId="10" outline="0" multipleItemSelectionAllowed="1" showAll="0"/>
    <pivotField name="Regulatory ROE Achieved" compact="0" numFmtId="10" outline="0" multipleItemSelectionAllowed="1" showAll="0"/>
  </pivotFields>
  <rowFields count="1">
    <field x="0"/>
  </rowFields>
  <rowItems count="8">
    <i>
      <x v="3"/>
    </i>
    <i>
      <x v="4"/>
    </i>
    <i>
      <x v="10"/>
    </i>
    <i>
      <x v="29"/>
    </i>
    <i>
      <x v="33"/>
    </i>
    <i>
      <x v="48"/>
    </i>
    <i>
      <x v="52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Avg. Number of Hours that Power to a Customer is Interrupted" fld="12" subtotal="average" baseField="0"/>
    <dataField name="AVERAGE of Avg. Number of Times that Power to a Customer is Interrupted" fld="11" subtotal="average" baseField="0"/>
  </dataFields>
  <formats count="6">
    <format dxfId="13">
      <pivotArea field="0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">
      <pivotArea field="0" type="button" dataOnly="0" labelOnly="1" outline="0" axis="axisRow" fieldPosition="0"/>
    </format>
    <format dxfId="1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">
      <pivotArea field="0" type="button" dataOnly="0" labelOnly="1" outline="0" axis="axisRow" fieldPosition="0"/>
    </format>
    <format dxfId="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400-000000000000}" name="2019 PIVOT - Load distributionC" cacheId="27" applyNumberFormats="0" applyBorderFormats="0" applyFontFormats="0" applyPatternFormats="0" applyAlignmentFormats="0" applyWidthHeightFormats="0" dataCaption="" updatedVersion="7" compact="0" compactData="0">
  <location ref="A1:H14" firstHeaderRow="1" firstDataRow="2" firstDataCol="1"/>
  <pivotFields count="24">
    <pivotField name=" " axis="axisRow" compact="0" outline="0" multipleItemSelectionAllowed="1" showAll="0" sortType="ascending">
      <items count="61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x="11"/>
        <item h="1" x="12"/>
        <item h="1" x="13"/>
        <item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x="26"/>
        <item h="1" x="27"/>
        <item h="1" x="28"/>
        <item h="1" x="29"/>
        <item h="1" x="30"/>
        <item x="31"/>
        <item h="1" x="32"/>
        <item h="1" x="33"/>
        <item h="1" x="34"/>
        <item x="35"/>
        <item h="1" x="36"/>
        <item h="1" x="37"/>
        <item x="38"/>
        <item x="39"/>
        <item h="1" x="40"/>
        <item h="1" x="41"/>
        <item h="1" x="42"/>
        <item x="43"/>
        <item h="1" x="44"/>
        <item h="1" x="45"/>
        <item h="1" x="46"/>
        <item h="1" x="47"/>
        <item h="1" x="48"/>
        <item x="49"/>
        <item h="1" x="50"/>
        <item h="1" x="51"/>
        <item h="1" x="52"/>
        <item h="1" x="53"/>
        <item x="54"/>
        <item h="1" x="55"/>
        <item h="1" x="56"/>
        <item h="1" x="57"/>
        <item h="1" x="58"/>
        <item h="1" x="59"/>
        <item t="default"/>
      </items>
    </pivotField>
    <pivotField name="New Residential_x000a_/ Small Business Services Connected on Time" dataField="1" compact="0" numFmtId="10" outline="0" multipleItemSelectionAllowed="1" showAll="0"/>
    <pivotField name="Scheduled Appointments Met On Time" dataField="1" compact="0" outline="0" multipleItemSelectionAllowed="1" showAll="0"/>
    <pivotField name="Telephone Calls Answered On Time" dataField="1" compact="0" numFmtId="10" outline="0" multipleItemSelectionAllowed="1" showAll="0"/>
    <pivotField name="Billing Accuracy" dataField="1" compact="0" numFmtId="10" outline="0" multipleItemSelectionAllowed="1" showAll="0"/>
    <pivotField name="First Contact Resolution3" dataField="1" compact="0" outline="0" multipleItemSelectionAllowed="1" showAll="0"/>
    <pivotField name="Customer Satisfaction Survey Results3" compact="0" outline="0" multipleItemSelectionAllowed="1" showAll="0"/>
    <pivotField name="Level of Public Awareness" dataField="1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 of line" compact="0" outline="0" multipleItemSelectionAllowed="1" showAll="0"/>
    <pivotField name="Avg. Number of Times that Power to a Customer is Interrupted" compact="0" outline="0" multipleItemSelectionAllowed="1" showAll="0"/>
    <pivotField name="Avg. Number of Hours that Power to a Customer is Interrupted" compact="0" outline="0" multipleItemSelectionAllowed="1" showAll="0"/>
    <pivotField name="Distribution System Plan Implementation_x000a_Progress3" compact="0" outline="0" multipleItemSelectionAllowed="1" showAll="0"/>
    <pivotField name="Efficiency Assessment" compact="0" outline="0" multipleItemSelectionAllowed="1" showAll="0"/>
    <pivotField name="Total Cost per Customer" dataField="1" compact="0" outline="0" multipleItemSelectionAllowed="1" showAll="0"/>
    <pivotField name="Total Cost per Km of Line" compact="0" outline="0" multipleItemSelectionAllowed="1" showAll="0"/>
    <pivotField name="Net Cumulative Energy Savings" compact="0" outline="0" multipleItemSelectionAllowed="1" showAll="0"/>
    <pivotField name="Renewable Generation CIA Completed on Time" compact="0" outline="0" multipleItemSelectionAllowed="1" showAll="0"/>
    <pivotField name="New Micro- embedded Generation Facilities Connected on Time" compact="0" outline="0" multipleItemSelectionAllowed="1" showAll="0"/>
    <pivotField name="Liquidity: Current Ratio (Current Assets_x000a_/ Current Liabilities)" compact="0" outline="0" multipleItemSelectionAllowed="1" showAll="0"/>
    <pivotField name="Leverage: Total Debt (short-term &amp; long-term) to Equity Ratio" compact="0" outline="0" multipleItemSelectionAllowed="1" showAll="0"/>
    <pivotField name="Regulatory ROE Deemed (included in rates)" compact="0" numFmtId="10" outline="0" multipleItemSelectionAllowed="1" showAll="0"/>
    <pivotField name="Regulatory ROE Achieved" compact="0" numFmtId="10" outline="0" multipleItemSelectionAllowed="1" showAll="0"/>
  </pivotFields>
  <rowFields count="1">
    <field x="0"/>
  </rowFields>
  <rowItems count="12">
    <i>
      <x/>
    </i>
    <i>
      <x v="11"/>
    </i>
    <i>
      <x v="14"/>
    </i>
    <i>
      <x v="26"/>
    </i>
    <i>
      <x v="31"/>
    </i>
    <i>
      <x v="35"/>
    </i>
    <i>
      <x v="38"/>
    </i>
    <i>
      <x v="39"/>
    </i>
    <i>
      <x v="43"/>
    </i>
    <i>
      <x v="49"/>
    </i>
    <i>
      <x v="54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AVERAGE of New Residential_x000a_/ Small Business Services Connected on Time" fld="1" subtotal="average" baseField="0"/>
    <dataField name="AVERAGE of Scheduled Appointments Met On Time" fld="2" subtotal="average" baseField="0"/>
    <dataField name="AVERAGE of Telephone Calls Answered On Time" fld="3" subtotal="average" baseField="0"/>
    <dataField name="AVERAGE of Billing Accuracy" fld="4" subtotal="average" baseField="0"/>
    <dataField name="AVERAGE of Level of Public Awareness" fld="7" subtotal="average" baseField="0"/>
    <dataField name="AVERAGE of Total Cost per Customer" fld="15" subtotal="average" baseField="0"/>
    <dataField name="AVERAGE of First Contact Resolution3" fld="5" subtotal="average" baseField="0"/>
  </dataFields>
  <formats count="6">
    <format dxfId="135">
      <pivotArea field="0" type="button" dataOnly="0" labelOnly="1" outline="0" axis="axisRow" fieldPosition="0"/>
    </format>
    <format dxfId="134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133">
      <pivotArea field="0" type="button" dataOnly="0" labelOnly="1" outline="0" axis="axisRow" fieldPosition="0"/>
    </format>
    <format dxfId="132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131">
      <pivotArea field="0" type="button" dataOnly="0" labelOnly="1" outline="0" axis="axisRow" fieldPosition="0"/>
    </format>
    <format dxfId="130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2A00-000000000000}" name="2023 PIVOT - Customer Count" cacheId="9" applyNumberFormats="0" applyBorderFormats="0" applyFontFormats="0" applyPatternFormats="0" applyAlignmentFormats="0" applyWidthHeightFormats="0" dataCaption="" updatedVersion="7" compact="0" compactData="0">
  <location ref="A1:E8" firstHeaderRow="1" firstDataRow="2" firstDataCol="1"/>
  <pivotFields count="22">
    <pivotField name=" " axis="axisRow" compact="0" outline="0" multipleItemSelectionAllowed="1" showAll="0" sortType="ascending">
      <items count="56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x="10"/>
        <item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x="50"/>
        <item h="1" x="51"/>
        <item h="1" x="52"/>
        <item h="1" x="53"/>
        <item h="1" x="54"/>
        <item t="default"/>
      </items>
    </pivotField>
    <pivotField name="New Residential_x000a_/ Small Business Services Connected on Time" compact="0" numFmtId="10" outline="0" multipleItemSelectionAllowed="1" showAll="0"/>
    <pivotField name="Scheduled Appointments Met On Time" compact="0" outline="0" multipleItemSelectionAllowed="1" showAll="0"/>
    <pivotField name="Telephone Calls Answered On Time" compact="0" numFmtId="10" outline="0" multipleItemSelectionAllowed="1" showAll="0"/>
    <pivotField name="Billing Accuracy" compact="0" numFmtId="10" outline="0" multipleItemSelectionAllowed="1" showAll="0"/>
    <pivotField name="First Contact Resolution3" compact="0" outline="0" multipleItemSelectionAllowed="1" showAll="0"/>
    <pivotField name="Customer Satisfaction Survey Results3" compact="0" outline="0" multipleItemSelectionAllowed="1" showAll="0"/>
    <pivotField name="Level of Public Awareness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 of line" compact="0" outline="0" multipleItemSelectionAllowed="1" showAll="0"/>
    <pivotField name="Avg. Number of Times that Power to a Customer is Interrupted" compact="0" outline="0" multipleItemSelectionAllowed="1" showAll="0"/>
    <pivotField name="Avg. Number of Hours that Power to a Customer is Interrupted" compact="0" outline="0" multipleItemSelectionAllowed="1" showAll="0"/>
    <pivotField name="Distribution System Plan Implementation_x000a_Progress3" compact="0" outline="0" multipleItemSelectionAllowed="1" showAll="0"/>
    <pivotField name="Efficiency Assessment" compact="0" outline="0" multipleItemSelectionAllowed="1" showAll="0"/>
    <pivotField name="Total Cost per Customer" compact="0" numFmtId="165" outline="0" multipleItemSelectionAllowed="1" showAll="0"/>
    <pivotField name="Total Cost per Km of Line" dataField="1" compact="0" numFmtId="165" outline="0" multipleItemSelectionAllowed="1" showAll="0"/>
    <pivotField name="New Micro-embedded Generation Facilities Connected on Time" compact="0" outline="0" multipleItemSelectionAllowed="1" showAll="0"/>
    <pivotField name="Liquidity: Current Ratio (Current Assets / Current Liabilities)" dataField="1" compact="0" outline="0" multipleItemSelectionAllowed="1" showAll="0"/>
    <pivotField name="Leverage: Total Debt (short-term &amp; long- term) to Equity Ratio" dataField="1" compact="0" outline="0" multipleItemSelectionAllowed="1" showAll="0"/>
    <pivotField name="Regulatory ROE Deemed (included in rates)" compact="0" numFmtId="10" outline="0" multipleItemSelectionAllowed="1" showAll="0"/>
    <pivotField name="Regulatory ROE Achieved" dataField="1" compact="0" numFmtId="10" outline="0" multipleItemSelectionAllowed="1" showAll="0"/>
  </pivotFields>
  <rowFields count="1">
    <field x="0"/>
  </rowFields>
  <rowItems count="6">
    <i>
      <x/>
    </i>
    <i>
      <x v="10"/>
    </i>
    <i>
      <x v="11"/>
    </i>
    <i>
      <x v="33"/>
    </i>
    <i>
      <x v="5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Total Cost per Km of Line" fld="16" subtotal="average" baseField="0"/>
    <dataField name="AVERAGE of Regulatory ROE Achieved" fld="21" subtotal="average" baseField="0"/>
    <dataField name="AVERAGE of Liquidity: Current Ratio (Current Assets / Current Liabilities)" fld="18" subtotal="average" baseField="0"/>
    <dataField name="AVERAGE of Leverage: Total Debt (short-term &amp; long- term) to Equity Ratio" fld="19" subtotal="average" baseField="0"/>
  </dataFields>
  <formats count="6">
    <format dxfId="5">
      <pivotArea field="0" type="button" dataOnly="0" labelOnly="1" outline="0" axis="axisRow" fieldPosition="0"/>
    </format>
    <format dxfId="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3">
      <pivotArea field="0" type="button" dataOnly="0" labelOnly="1" outline="0" axis="axisRow" fieldPosition="0"/>
    </format>
    <format dxfId="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500-000000000000}" name="2019 PIVOT - Circuit km &amp; Rural" cacheId="27" applyNumberFormats="0" applyBorderFormats="0" applyFontFormats="0" applyPatternFormats="0" applyAlignmentFormats="0" applyWidthHeightFormats="0" dataCaption="" updatedVersion="7" compact="0" compactData="0">
  <location ref="A1:C10" firstHeaderRow="1" firstDataRow="2" firstDataCol="1"/>
  <pivotFields count="24">
    <pivotField name=" " axis="axisRow" compact="0" outline="0" multipleItemSelectionAllowed="1" showAll="0" sortType="ascending">
      <items count="61">
        <item h="1" x="0"/>
        <item h="1" x="1"/>
        <item h="1" x="2"/>
        <item x="3"/>
        <item h="1" x="4"/>
        <item x="5"/>
        <item h="1" x="6"/>
        <item h="1" x="7"/>
        <item h="1" x="8"/>
        <item h="1" x="9"/>
        <item h="1" x="10"/>
        <item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x="30"/>
        <item h="1" x="31"/>
        <item h="1" x="32"/>
        <item h="1" x="33"/>
        <item h="1" x="34"/>
        <item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x="52"/>
        <item h="1" x="53"/>
        <item h="1" x="54"/>
        <item h="1" x="55"/>
        <item h="1" x="56"/>
        <item x="57"/>
        <item h="1" x="58"/>
        <item h="1" x="59"/>
        <item t="default"/>
      </items>
    </pivotField>
    <pivotField name="New Residential_x000a_/ Small Business Services Connected on Time" compact="0" numFmtId="10" outline="0" multipleItemSelectionAllowed="1" showAll="0"/>
    <pivotField name="Scheduled Appointments Met On Time" compact="0" outline="0" multipleItemSelectionAllowed="1" showAll="0"/>
    <pivotField name="Telephone Calls Answered On Time" compact="0" numFmtId="10" outline="0" multipleItemSelectionAllowed="1" showAll="0"/>
    <pivotField name="Billing Accuracy" compact="0" numFmtId="10" outline="0" multipleItemSelectionAllowed="1" showAll="0"/>
    <pivotField name="First Contact Resolution3" compact="0" outline="0" multipleItemSelectionAllowed="1" showAll="0"/>
    <pivotField name="Customer Satisfaction Survey Results3" compact="0" outline="0" multipleItemSelectionAllowed="1" showAll="0"/>
    <pivotField name="Level of Public Awareness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 of line" compact="0" outline="0" multipleItemSelectionAllowed="1" showAll="0"/>
    <pivotField name="Avg. Number of Times that Power to a Customer is Interrupted" dataField="1" compact="0" outline="0" multipleItemSelectionAllowed="1" showAll="0"/>
    <pivotField name="Avg. Number of Hours that Power to a Customer is Interrupted" dataField="1" compact="0" outline="0" multipleItemSelectionAllowed="1" showAll="0"/>
    <pivotField name="Distribution System Plan Implementation_x000a_Progress3" compact="0" outline="0" multipleItemSelectionAllowed="1" showAll="0"/>
    <pivotField name="Efficiency Assessment" compact="0" outline="0" multipleItemSelectionAllowed="1" showAll="0"/>
    <pivotField name="Total Cost per Customer" compact="0" outline="0" multipleItemSelectionAllowed="1" showAll="0"/>
    <pivotField name="Total Cost per Km of Line" compact="0" outline="0" multipleItemSelectionAllowed="1" showAll="0"/>
    <pivotField name="Net Cumulative Energy Savings" compact="0" outline="0" multipleItemSelectionAllowed="1" showAll="0"/>
    <pivotField name="Renewable Generation CIA Completed on Time" compact="0" outline="0" multipleItemSelectionAllowed="1" showAll="0"/>
    <pivotField name="New Micro- embedded Generation Facilities Connected on Time" compact="0" outline="0" multipleItemSelectionAllowed="1" showAll="0"/>
    <pivotField name="Liquidity: Current Ratio (Current Assets_x000a_/ Current Liabilities)" compact="0" outline="0" multipleItemSelectionAllowed="1" showAll="0"/>
    <pivotField name="Leverage: Total Debt (short-term &amp; long-term) to Equity Ratio" compact="0" outline="0" multipleItemSelectionAllowed="1" showAll="0"/>
    <pivotField name="Regulatory ROE Deemed (included in rates)" compact="0" numFmtId="10" outline="0" multipleItemSelectionAllowed="1" showAll="0"/>
    <pivotField name="Regulatory ROE Achieved" compact="0" numFmtId="10" outline="0" multipleItemSelectionAllowed="1" showAll="0"/>
  </pivotFields>
  <rowFields count="1">
    <field x="0"/>
  </rowFields>
  <rowItems count="8">
    <i>
      <x v="3"/>
    </i>
    <i>
      <x v="5"/>
    </i>
    <i>
      <x v="11"/>
    </i>
    <i>
      <x v="30"/>
    </i>
    <i>
      <x v="35"/>
    </i>
    <i>
      <x v="52"/>
    </i>
    <i>
      <x v="57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Avg. Number of Hours that Power to a Customer is Interrupted" fld="12" subtotal="average" baseField="0"/>
    <dataField name="AVERAGE of Avg. Number of Times that Power to a Customer is Interrupted" fld="11" subtotal="average" baseField="0"/>
  </dataFields>
  <formats count="6">
    <format dxfId="129">
      <pivotArea field="0" type="button" dataOnly="0" labelOnly="1" outline="0" axis="axisRow" fieldPosition="0"/>
    </format>
    <format dxfId="12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7">
      <pivotArea field="0" type="button" dataOnly="0" labelOnly="1" outline="0" axis="axisRow" fieldPosition="0"/>
    </format>
    <format dxfId="12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5">
      <pivotArea field="0" type="button" dataOnly="0" labelOnly="1" outline="0" axis="axisRow" fieldPosition="0"/>
    </format>
    <format dxfId="12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600-000000000000}" name="2019 PIVOT - Customer Count" cacheId="27" applyNumberFormats="0" applyBorderFormats="0" applyFontFormats="0" applyPatternFormats="0" applyAlignmentFormats="0" applyWidthHeightFormats="0" dataCaption="" updatedVersion="7" compact="0" compactData="0">
  <location ref="A1:E7" firstHeaderRow="1" firstDataRow="2" firstDataCol="1"/>
  <pivotFields count="24">
    <pivotField name=" " axis="axisRow" compact="0" outline="0" multipleItemSelectionAllowed="1" showAll="0" sortType="ascending">
      <items count="61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x="54"/>
        <item h="1" x="55"/>
        <item h="1" x="56"/>
        <item h="1" x="57"/>
        <item h="1" x="58"/>
        <item h="1" x="59"/>
        <item t="default"/>
      </items>
    </pivotField>
    <pivotField name="New Residential_x000a_/ Small Business Services Connected on Time" compact="0" numFmtId="10" outline="0" multipleItemSelectionAllowed="1" showAll="0"/>
    <pivotField name="Scheduled Appointments Met On Time" compact="0" outline="0" multipleItemSelectionAllowed="1" showAll="0"/>
    <pivotField name="Telephone Calls Answered On Time" compact="0" numFmtId="10" outline="0" multipleItemSelectionAllowed="1" showAll="0"/>
    <pivotField name="Billing Accuracy" compact="0" numFmtId="10" outline="0" multipleItemSelectionAllowed="1" showAll="0"/>
    <pivotField name="First Contact Resolution3" compact="0" outline="0" multipleItemSelectionAllowed="1" showAll="0"/>
    <pivotField name="Customer Satisfaction Survey Results3" compact="0" outline="0" multipleItemSelectionAllowed="1" showAll="0"/>
    <pivotField name="Level of Public Awareness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 of line" compact="0" outline="0" multipleItemSelectionAllowed="1" showAll="0"/>
    <pivotField name="Avg. Number of Times that Power to a Customer is Interrupted" compact="0" outline="0" multipleItemSelectionAllowed="1" showAll="0"/>
    <pivotField name="Avg. Number of Hours that Power to a Customer is Interrupted" compact="0" outline="0" multipleItemSelectionAllowed="1" showAll="0"/>
    <pivotField name="Distribution System Plan Implementation_x000a_Progress3" compact="0" outline="0" multipleItemSelectionAllowed="1" showAll="0"/>
    <pivotField name="Efficiency Assessment" compact="0" outline="0" multipleItemSelectionAllowed="1" showAll="0"/>
    <pivotField name="Total Cost per Customer" compact="0" outline="0" multipleItemSelectionAllowed="1" showAll="0"/>
    <pivotField name="Total Cost per Km of Line" dataField="1" compact="0" outline="0" multipleItemSelectionAllowed="1" showAll="0"/>
    <pivotField name="Net Cumulative Energy Savings" compact="0" outline="0" multipleItemSelectionAllowed="1" showAll="0"/>
    <pivotField name="Renewable Generation CIA Completed on Time" compact="0" outline="0" multipleItemSelectionAllowed="1" showAll="0"/>
    <pivotField name="New Micro- embedded Generation Facilities Connected on Time" compact="0" outline="0" multipleItemSelectionAllowed="1" showAll="0"/>
    <pivotField name="Liquidity: Current Ratio (Current Assets_x000a_/ Current Liabilities)" dataField="1" compact="0" outline="0" multipleItemSelectionAllowed="1" showAll="0"/>
    <pivotField name="Leverage: Total Debt (short-term &amp; long-term) to Equity Ratio" dataField="1" compact="0" outline="0" multipleItemSelectionAllowed="1" showAll="0"/>
    <pivotField name="Regulatory ROE Deemed (included in rates)" compact="0" numFmtId="10" outline="0" multipleItemSelectionAllowed="1" showAll="0"/>
    <pivotField name="Regulatory ROE Achieved" dataField="1" compact="0" numFmtId="10" outline="0" multipleItemSelectionAllowed="1" showAll="0"/>
  </pivotFields>
  <rowFields count="1">
    <field x="0"/>
  </rowFields>
  <rowItems count="5">
    <i>
      <x/>
    </i>
    <i>
      <x v="11"/>
    </i>
    <i>
      <x v="35"/>
    </i>
    <i>
      <x v="5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Total Cost per Km of Line" fld="16" subtotal="average" baseField="0"/>
    <dataField name="AVERAGE of Regulatory ROE Achieved" fld="23" subtotal="average" baseField="0"/>
    <dataField name="Average of Liquidity: Current Ratio (Current Assets" fld="20" subtotal="average" baseField="0" baseItem="0"/>
    <dataField name="AVERAGE of Leverage: Total Debt (short-term &amp; long-term) to Equity Ratio" fld="21" subtotal="average" baseField="0"/>
  </dataFields>
  <formats count="6">
    <format dxfId="123">
      <pivotArea field="0" type="button" dataOnly="0" labelOnly="1" outline="0" axis="axisRow" fieldPosition="0"/>
    </format>
    <format dxfId="12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21">
      <pivotArea field="0" type="button" dataOnly="0" labelOnly="1" outline="0" axis="axisRow" fieldPosition="0"/>
    </format>
    <format dxfId="12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19">
      <pivotArea field="0" type="button" dataOnly="0" labelOnly="1" outline="0" axis="axisRow" fieldPosition="0"/>
    </format>
    <format dxfId="11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800-000000000000}" name="2020 PIVOT TABLE" cacheId="24" applyNumberFormats="0" applyBorderFormats="0" applyFontFormats="0" applyPatternFormats="0" applyAlignmentFormats="0" applyWidthHeightFormats="0" dataCaption="" updatedVersion="7" compact="0" compactData="0">
  <location ref="A1:N63" firstHeaderRow="1" firstDataRow="2" firstDataCol="1"/>
  <pivotFields count="23">
    <pivotField name=" " axis="axisRow" compact="0" outline="0" multipleItemSelectionAllowed="1" showAll="0" sortType="ascending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t="default"/>
      </items>
    </pivotField>
    <pivotField name="New Residential_x000a_/ Small Business Services Connected on Time" dataField="1" compact="0" outline="0" multipleItemSelectionAllowed="1" showAll="0"/>
    <pivotField name="Scheduled Appointments Met On Time" dataField="1" compact="0" outline="0" multipleItemSelectionAllowed="1" showAll="0"/>
    <pivotField name="Telephone Calls Answered On Time" dataField="1" compact="0" outline="0" multipleItemSelectionAllowed="1" showAll="0"/>
    <pivotField name="Billing Accuracy" dataField="1" compact="0" numFmtId="10" outline="0" multipleItemSelectionAllowed="1" showAll="0"/>
    <pivotField name="First Contact Resolution3" dataField="1" compact="0" outline="0" multipleItemSelectionAllowed="1" showAll="0"/>
    <pivotField name="Customer Satisfaction Survey Results3" compact="0" outline="0" multipleItemSelectionAllowed="1" showAll="0"/>
    <pivotField name="Level of Public Awareness" dataField="1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_x000a_of line" compact="0" outline="0" multipleItemSelectionAllowed="1" showAll="0"/>
    <pivotField name="Avg. Number of Times that Power to a Customer is Interrupted" dataField="1" compact="0" outline="0" multipleItemSelectionAllowed="1" showAll="0"/>
    <pivotField name="Avg. Number of Hours that Power to a Customer is Interrupted" dataField="1" compact="0" outline="0" multipleItemSelectionAllowed="1" showAll="0"/>
    <pivotField name="Distribution System Plan Implementation_x000a_Progress3" compact="0" outline="0" multipleItemSelectionAllowed="1" showAll="0"/>
    <pivotField name="Efficiency Assessment" compact="0" outline="0" multipleItemSelectionAllowed="1" showAll="0"/>
    <pivotField name="Total Cost per Customer" dataField="1" compact="0" outline="0" multipleItemSelectionAllowed="1" showAll="0"/>
    <pivotField name="Total Cost per Km of Line" dataField="1" compact="0" outline="0" multipleItemSelectionAllowed="1" showAll="0"/>
    <pivotField name="Renewable Generation CIA Completed on Time" compact="0" outline="0" multipleItemSelectionAllowed="1" showAll="0"/>
    <pivotField name="New Micro- embedded Generation Facilities Connected on Time" compact="0" outline="0" multipleItemSelectionAllowed="1" showAll="0"/>
    <pivotField name="Liquidity: Current Ratio (Current Assets / Current Liabilities)" dataField="1" compact="0" outline="0" multipleItemSelectionAllowed="1" showAll="0"/>
    <pivotField name="Leverage: Total Debt (short-term &amp; long- term) to Equity Ratio" dataField="1" compact="0" outline="0" multipleItemSelectionAllowed="1" showAll="0"/>
    <pivotField name="Regulatory ROE Deemed (included in rates)" compact="0" numFmtId="10" outline="0" multipleItemSelectionAllowed="1" showAll="0"/>
    <pivotField name="Regulatory ROE Achieved" dataField="1" compact="0" numFmtId="10" outline="0" multipleItemSelectionAllowed="1" showAll="0"/>
  </pivotFields>
  <rowFields count="1">
    <field x="0"/>
  </rowFields>
  <rowItems count="6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 t="grand">
      <x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dataFields count="13">
    <dataField name="AVERAGE of New Residential_x000a_/ Small Business Services Connected on Time" fld="1" subtotal="average" baseField="0"/>
    <dataField name="AVERAGE of Scheduled Appointments Met On Time" fld="2" subtotal="average" baseField="0"/>
    <dataField name="AVERAGE of Telephone Calls Answered On Time" fld="3" subtotal="average" baseField="0"/>
    <dataField name="AVERAGE of Billing Accuracy" fld="4" subtotal="average" baseField="0"/>
    <dataField name="AVERAGE of First Contact Resolution3" fld="5" subtotal="average" baseField="0"/>
    <dataField name="AVERAGE of Level of Public Awareness" fld="7" subtotal="average" baseField="0"/>
    <dataField name="AVERAGE of Avg. Number of Times that Power to a Customer is Interrupted" fld="11" subtotal="average" baseField="0"/>
    <dataField name="AVERAGE of Avg. Number of Hours that Power to a Customer is Interrupted" fld="12" subtotal="average" baseField="0"/>
    <dataField name="AVERAGE of Total Cost per Customer" fld="15" subtotal="average" baseField="0"/>
    <dataField name="AVERAGE of Total Cost per Km of Line" fld="16" subtotal="average" baseField="0"/>
    <dataField name="AVERAGE of Regulatory ROE Achieved" fld="22" subtotal="average" baseField="0"/>
    <dataField name="AVERAGE of Liquidity: Current Ratio (Current Assets / Current Liabilities)" fld="19" subtotal="average" baseField="0"/>
    <dataField name="AVERAGE of Leverage: Total Debt (short-term &amp; long- term) to Equity Ratio" fld="20" subtotal="average" baseField="0"/>
  </dataFields>
  <formats count="6">
    <format dxfId="111">
      <pivotArea field="0" type="button" dataOnly="0" labelOnly="1" outline="0" axis="axisRow" fieldPosition="0"/>
    </format>
    <format dxfId="110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109">
      <pivotArea field="0" type="button" dataOnly="0" labelOnly="1" outline="0" axis="axisRow" fieldPosition="0"/>
    </format>
    <format dxfId="108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107">
      <pivotArea field="0" type="button" dataOnly="0" labelOnly="1" outline="0" axis="axisRow" fieldPosition="0"/>
    </format>
    <format dxfId="106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900-000000000000}" name="2020 PIVOT - Load distributionC" cacheId="24" applyNumberFormats="0" applyBorderFormats="0" applyFontFormats="0" applyPatternFormats="0" applyAlignmentFormats="0" applyWidthHeightFormats="0" dataCaption="" updatedVersion="7" compact="0" compactData="0">
  <location ref="A1:I14" firstHeaderRow="1" firstDataRow="2" firstDataCol="1"/>
  <pivotFields count="23">
    <pivotField name=" " axis="axisRow" compact="0" outline="0" multipleItemSelectionAllowed="1" showAll="0" sortType="ascending">
      <items count="61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x="11"/>
        <item h="1" x="12"/>
        <item h="1" x="13"/>
        <item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x="26"/>
        <item h="1" x="27"/>
        <item h="1" x="28"/>
        <item h="1" x="29"/>
        <item h="1" x="30"/>
        <item x="31"/>
        <item h="1" x="32"/>
        <item h="1" x="33"/>
        <item h="1" x="34"/>
        <item x="35"/>
        <item h="1" x="36"/>
        <item h="1" x="37"/>
        <item x="38"/>
        <item x="39"/>
        <item h="1" x="40"/>
        <item h="1" x="41"/>
        <item h="1" x="42"/>
        <item x="43"/>
        <item h="1" x="44"/>
        <item h="1" x="45"/>
        <item h="1" x="46"/>
        <item h="1" x="47"/>
        <item h="1" x="48"/>
        <item x="49"/>
        <item h="1" x="50"/>
        <item h="1" x="51"/>
        <item h="1" x="52"/>
        <item h="1" x="53"/>
        <item x="54"/>
        <item h="1" x="55"/>
        <item h="1" x="56"/>
        <item h="1" x="57"/>
        <item h="1" x="58"/>
        <item h="1" x="59"/>
        <item t="default"/>
      </items>
    </pivotField>
    <pivotField name="New Residential_x000a_/ Small Business Services Connected on Time" dataField="1" compact="0" outline="0" multipleItemSelectionAllowed="1" showAll="0"/>
    <pivotField name="Scheduled Appointments Met On Time" dataField="1" compact="0" outline="0" multipleItemSelectionAllowed="1" showAll="0"/>
    <pivotField name="Telephone Calls Answered On Time" dataField="1" compact="0" outline="0" multipleItemSelectionAllowed="1" showAll="0"/>
    <pivotField name="Billing Accuracy" dataField="1" compact="0" numFmtId="10" outline="0" multipleItemSelectionAllowed="1" showAll="0"/>
    <pivotField name="First Contact Resolution3" dataField="1" compact="0" outline="0" multipleItemSelectionAllowed="1" showAll="0"/>
    <pivotField name="Customer Satisfaction Survey Results3" compact="0" outline="0" multipleItemSelectionAllowed="1" showAll="0"/>
    <pivotField name="Level of Public Awareness" dataField="1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_x000a_of line" compact="0" outline="0" multipleItemSelectionAllowed="1" showAll="0"/>
    <pivotField name="Avg. Number of Times that Power to a Customer is Interrupted" compact="0" outline="0" multipleItemSelectionAllowed="1" showAll="0"/>
    <pivotField name="Avg. Number of Hours that Power to a Customer is Interrupted" compact="0" outline="0" multipleItemSelectionAllowed="1" showAll="0"/>
    <pivotField name="Distribution System Plan Implementation_x000a_Progress3" compact="0" outline="0" multipleItemSelectionAllowed="1" showAll="0"/>
    <pivotField name="Efficiency Assessment" compact="0" outline="0" multipleItemSelectionAllowed="1" showAll="0"/>
    <pivotField name="Total Cost per Customer" dataField="1" compact="0" outline="0" multipleItemSelectionAllowed="1" showAll="0"/>
    <pivotField name="Total Cost per Km of Line" compact="0" outline="0" multipleItemSelectionAllowed="1" showAll="0"/>
    <pivotField name="Renewable Generation CIA Completed on Time" compact="0" outline="0" multipleItemSelectionAllowed="1" showAll="0"/>
    <pivotField name="New Micro- embedded Generation Facilities Connected on Time" compact="0" outline="0" multipleItemSelectionAllowed="1" showAll="0"/>
    <pivotField name="Liquidity: Current Ratio (Current Assets / Current Liabilities)" compact="0" outline="0" multipleItemSelectionAllowed="1" showAll="0"/>
    <pivotField name="Leverage: Total Debt (short-term &amp; long- term) to Equity Ratio" compact="0" outline="0" multipleItemSelectionAllowed="1" showAll="0"/>
    <pivotField name="Regulatory ROE Deemed (included in rates)" compact="0" numFmtId="10" outline="0" multipleItemSelectionAllowed="1" showAll="0"/>
    <pivotField name="Regulatory ROE Achieved" compact="0" numFmtId="10" outline="0" multipleItemSelectionAllowed="1" showAll="0"/>
  </pivotFields>
  <rowFields count="1">
    <field x="0"/>
  </rowFields>
  <rowItems count="12">
    <i>
      <x/>
    </i>
    <i>
      <x v="11"/>
    </i>
    <i>
      <x v="14"/>
    </i>
    <i>
      <x v="26"/>
    </i>
    <i>
      <x v="31"/>
    </i>
    <i>
      <x v="35"/>
    </i>
    <i>
      <x v="38"/>
    </i>
    <i>
      <x v="39"/>
    </i>
    <i>
      <x v="43"/>
    </i>
    <i>
      <x v="49"/>
    </i>
    <i>
      <x v="54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AVERAGE of New Residential_x000a_/ Small Business Services Connected on Time" fld="1" subtotal="average" baseField="0"/>
    <dataField name="AVERAGE of Scheduled Appointments Met On Time" fld="2" subtotal="average" baseField="0"/>
    <dataField name="AVERAGE of Telephone Calls Answered On Time" fld="3" subtotal="average" baseField="0"/>
    <dataField name="AVERAGE of Billing Accuracy" fld="4" subtotal="average" baseField="0"/>
    <dataField name="AVERAGE of Level of Public Awareness" fld="7" subtotal="average" baseField="0"/>
    <dataField name="AVERAGE of Total Cost per Customer" fld="15" subtotal="average" baseField="0"/>
    <dataField name="AVERAGE of Total Cost per Customer" fld="15" subtotal="average" baseField="0"/>
    <dataField name="Average of First Contact Resolution3" fld="5" subtotal="average" baseField="0" baseItem="0"/>
  </dataFields>
  <formats count="6">
    <format dxfId="105">
      <pivotArea field="0" type="button" dataOnly="0" labelOnly="1" outline="0" axis="axisRow" fieldPosition="0"/>
    </format>
    <format dxfId="104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03">
      <pivotArea field="0" type="button" dataOnly="0" labelOnly="1" outline="0" axis="axisRow" fieldPosition="0"/>
    </format>
    <format dxfId="102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01">
      <pivotArea field="0" type="button" dataOnly="0" labelOnly="1" outline="0" axis="axisRow" fieldPosition="0"/>
    </format>
    <format dxfId="100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A00-000000000000}" name="2020 PIVOT - Circuit km &amp; Rural" cacheId="24" applyNumberFormats="0" applyBorderFormats="0" applyFontFormats="0" applyPatternFormats="0" applyAlignmentFormats="0" applyWidthHeightFormats="0" dataCaption="" updatedVersion="7" compact="0" compactData="0">
  <location ref="A1:C10" firstHeaderRow="1" firstDataRow="2" firstDataCol="1"/>
  <pivotFields count="23">
    <pivotField name=" " axis="axisRow" compact="0" outline="0" multipleItemSelectionAllowed="1" showAll="0" sortType="ascending">
      <items count="61">
        <item h="1" x="0"/>
        <item h="1" x="1"/>
        <item h="1" x="2"/>
        <item x="3"/>
        <item h="1" x="4"/>
        <item x="5"/>
        <item h="1" x="6"/>
        <item h="1" x="7"/>
        <item h="1" x="8"/>
        <item h="1" x="9"/>
        <item h="1" x="10"/>
        <item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x="30"/>
        <item h="1" x="31"/>
        <item h="1" x="32"/>
        <item h="1" x="33"/>
        <item h="1" x="34"/>
        <item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x="52"/>
        <item h="1" x="53"/>
        <item h="1" x="54"/>
        <item h="1" x="55"/>
        <item h="1" x="56"/>
        <item x="57"/>
        <item h="1" x="58"/>
        <item h="1" x="59"/>
        <item t="default"/>
      </items>
    </pivotField>
    <pivotField name="New Residential_x000a_/ Small Business Services Connected on Time" compact="0" outline="0" multipleItemSelectionAllowed="1" showAll="0"/>
    <pivotField name="Scheduled Appointments Met On Time" compact="0" outline="0" multipleItemSelectionAllowed="1" showAll="0"/>
    <pivotField name="Telephone Calls Answered On Time" compact="0" outline="0" multipleItemSelectionAllowed="1" showAll="0"/>
    <pivotField name="Billing Accuracy" compact="0" numFmtId="10" outline="0" multipleItemSelectionAllowed="1" showAll="0"/>
    <pivotField name="First Contact Resolution3" compact="0" outline="0" multipleItemSelectionAllowed="1" showAll="0"/>
    <pivotField name="Customer Satisfaction Survey Results3" compact="0" outline="0" multipleItemSelectionAllowed="1" showAll="0"/>
    <pivotField name="Level of Public Awareness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_x000a_of line" compact="0" outline="0" multipleItemSelectionAllowed="1" showAll="0"/>
    <pivotField name="Avg. Number of Times that Power to a Customer is Interrupted" dataField="1" compact="0" outline="0" multipleItemSelectionAllowed="1" showAll="0"/>
    <pivotField name="Avg. Number of Hours that Power to a Customer is Interrupted" dataField="1" compact="0" outline="0" multipleItemSelectionAllowed="1" showAll="0"/>
    <pivotField name="Distribution System Plan Implementation_x000a_Progress3" compact="0" outline="0" multipleItemSelectionAllowed="1" showAll="0"/>
    <pivotField name="Efficiency Assessment" compact="0" outline="0" multipleItemSelectionAllowed="1" showAll="0"/>
    <pivotField name="Total Cost per Customer" compact="0" outline="0" multipleItemSelectionAllowed="1" showAll="0"/>
    <pivotField name="Total Cost per Km of Line" compact="0" outline="0" multipleItemSelectionAllowed="1" showAll="0"/>
    <pivotField name="Renewable Generation CIA Completed on Time" compact="0" outline="0" multipleItemSelectionAllowed="1" showAll="0"/>
    <pivotField name="New Micro- embedded Generation Facilities Connected on Time" compact="0" outline="0" multipleItemSelectionAllowed="1" showAll="0"/>
    <pivotField name="Liquidity: Current Ratio (Current Assets / Current Liabilities)" compact="0" outline="0" multipleItemSelectionAllowed="1" showAll="0"/>
    <pivotField name="Leverage: Total Debt (short-term &amp; long- term) to Equity Ratio" compact="0" outline="0" multipleItemSelectionAllowed="1" showAll="0"/>
    <pivotField name="Regulatory ROE Deemed (included in rates)" compact="0" numFmtId="10" outline="0" multipleItemSelectionAllowed="1" showAll="0"/>
    <pivotField name="Regulatory ROE Achieved" compact="0" numFmtId="10" outline="0" multipleItemSelectionAllowed="1" showAll="0"/>
  </pivotFields>
  <rowFields count="1">
    <field x="0"/>
  </rowFields>
  <rowItems count="8">
    <i>
      <x v="3"/>
    </i>
    <i>
      <x v="5"/>
    </i>
    <i>
      <x v="11"/>
    </i>
    <i>
      <x v="30"/>
    </i>
    <i>
      <x v="35"/>
    </i>
    <i>
      <x v="52"/>
    </i>
    <i>
      <x v="57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Avg. Number of Hours that Power to a Customer is Interrupted" fld="12" subtotal="average" baseField="0"/>
    <dataField name="AVERAGE of Avg. Number of Times that Power to a Customer is Interrupted" fld="11" subtotal="average" baseField="0"/>
  </dataFields>
  <formats count="6">
    <format dxfId="93">
      <pivotArea field="0" type="button" dataOnly="0" labelOnly="1" outline="0" axis="axisRow" fieldPosition="0"/>
    </format>
    <format dxfId="9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1">
      <pivotArea field="0" type="button" dataOnly="0" labelOnly="1" outline="0" axis="axisRow" fieldPosition="0"/>
    </format>
    <format dxfId="9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89">
      <pivotArea field="0" type="button" dataOnly="0" labelOnly="1" outline="0" axis="axisRow" fieldPosition="0"/>
    </format>
    <format dxfId="8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B00-000000000000}" name="2020 PIVOT - Customer Count" cacheId="24" applyNumberFormats="0" applyBorderFormats="0" applyFontFormats="0" applyPatternFormats="0" applyAlignmentFormats="0" applyWidthHeightFormats="0" dataCaption="" updatedVersion="7" compact="0" compactData="0">
  <location ref="A1:E7" firstHeaderRow="1" firstDataRow="2" firstDataCol="1"/>
  <pivotFields count="23">
    <pivotField name=" " axis="axisRow" compact="0" outline="0" multipleItemSelectionAllowed="1" showAll="0" sortType="ascending">
      <items count="61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x="54"/>
        <item h="1" x="55"/>
        <item h="1" x="56"/>
        <item h="1" x="57"/>
        <item h="1" x="58"/>
        <item h="1" x="59"/>
        <item t="default"/>
      </items>
    </pivotField>
    <pivotField name="New Residential_x000a_/ Small Business Services Connected on Time" compact="0" outline="0" multipleItemSelectionAllowed="1" showAll="0"/>
    <pivotField name="Scheduled Appointments Met On Time" compact="0" outline="0" multipleItemSelectionAllowed="1" showAll="0"/>
    <pivotField name="Telephone Calls Answered On Time" compact="0" outline="0" multipleItemSelectionAllowed="1" showAll="0"/>
    <pivotField name="Billing Accuracy" compact="0" numFmtId="10" outline="0" multipleItemSelectionAllowed="1" showAll="0"/>
    <pivotField name="First Contact Resolution3" compact="0" outline="0" multipleItemSelectionAllowed="1" showAll="0"/>
    <pivotField name="Customer Satisfaction Survey Results3" compact="0" outline="0" multipleItemSelectionAllowed="1" showAll="0"/>
    <pivotField name="Level of Public Awareness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_x000a_of line" compact="0" outline="0" multipleItemSelectionAllowed="1" showAll="0"/>
    <pivotField name="Avg. Number of Times that Power to a Customer is Interrupted" compact="0" outline="0" multipleItemSelectionAllowed="1" showAll="0"/>
    <pivotField name="Avg. Number of Hours that Power to a Customer is Interrupted" compact="0" outline="0" multipleItemSelectionAllowed="1" showAll="0"/>
    <pivotField name="Distribution System Plan Implementation_x000a_Progress3" compact="0" outline="0" multipleItemSelectionAllowed="1" showAll="0"/>
    <pivotField name="Efficiency Assessment" compact="0" outline="0" multipleItemSelectionAllowed="1" showAll="0"/>
    <pivotField name="Total Cost per Customer" compact="0" outline="0" multipleItemSelectionAllowed="1" showAll="0"/>
    <pivotField name="Total Cost per Km of Line" dataField="1" compact="0" outline="0" multipleItemSelectionAllowed="1" showAll="0"/>
    <pivotField name="Renewable Generation CIA Completed on Time" compact="0" outline="0" multipleItemSelectionAllowed="1" showAll="0"/>
    <pivotField name="New Micro- embedded Generation Facilities Connected on Time" compact="0" outline="0" multipleItemSelectionAllowed="1" showAll="0"/>
    <pivotField name="Liquidity: Current Ratio (Current Assets / Current Liabilities)" dataField="1" compact="0" outline="0" multipleItemSelectionAllowed="1" showAll="0"/>
    <pivotField name="Leverage: Total Debt (short-term &amp; long- term) to Equity Ratio" dataField="1" compact="0" outline="0" multipleItemSelectionAllowed="1" showAll="0"/>
    <pivotField name="Regulatory ROE Deemed (included in rates)" compact="0" numFmtId="10" outline="0" multipleItemSelectionAllowed="1" showAll="0"/>
    <pivotField name="Regulatory ROE Achieved" dataField="1" compact="0" numFmtId="10" outline="0" multipleItemSelectionAllowed="1" showAll="0"/>
  </pivotFields>
  <rowFields count="1">
    <field x="0"/>
  </rowFields>
  <rowItems count="5">
    <i>
      <x/>
    </i>
    <i>
      <x v="11"/>
    </i>
    <i>
      <x v="35"/>
    </i>
    <i>
      <x v="5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Total Cost per Km of Line" fld="16" subtotal="average" baseField="0"/>
    <dataField name="AVERAGE of Regulatory ROE Achieved" fld="22" subtotal="average" baseField="0"/>
    <dataField name="AVERAGE of Liquidity: Current Ratio (Current Assets / Current Liabilities)" fld="19" subtotal="average" baseField="0"/>
    <dataField name="AVERAGE of Leverage: Total Debt (short-term &amp; long- term) to Equity Ratio" fld="20" subtotal="average" baseField="0"/>
  </dataFields>
  <formats count="6">
    <format dxfId="87">
      <pivotArea field="0" type="button" dataOnly="0" labelOnly="1" outline="0" axis="axisRow" fieldPosition="0"/>
    </format>
    <format dxfId="8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85">
      <pivotArea field="0" type="button" dataOnly="0" labelOnly="1" outline="0" axis="axisRow" fieldPosition="0"/>
    </format>
    <format dxfId="8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83">
      <pivotArea field="0" type="button" dataOnly="0" labelOnly="1" outline="0" axis="axisRow" fieldPosition="0"/>
    </format>
    <format dxfId="8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D00-000000000000}" name="2021 PIVOT TABLE" cacheId="21" applyNumberFormats="0" applyBorderFormats="0" applyFontFormats="0" applyPatternFormats="0" applyAlignmentFormats="0" applyWidthHeightFormats="0" dataCaption="" updatedVersion="7" compact="0" compactData="0">
  <location ref="A1:N62" firstHeaderRow="1" firstDataRow="2" firstDataCol="1"/>
  <pivotFields count="26">
    <pivotField name=" " axis="axisRow" compact="0" outline="0" multipleItemSelectionAllowed="1" showAll="0" sortType="ascending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t="default"/>
      </items>
    </pivotField>
    <pivotField name="New Residential_x000a_/ Small Business Services Connected on Time" dataField="1" compact="0" outline="0" multipleItemSelectionAllowed="1" showAll="0"/>
    <pivotField name="Scheduled Appointments Met On Time" dataField="1" compact="0" outline="0" multipleItemSelectionAllowed="1" showAll="0"/>
    <pivotField name="Telephone Calls Answered On Time" dataField="1" compact="0" outline="0" multipleItemSelectionAllowed="1" showAll="0"/>
    <pivotField name="Billing Accuracy" dataField="1" compact="0" numFmtId="10" outline="0" multipleItemSelectionAllowed="1" showAll="0"/>
    <pivotField name="First Contact Resolution3" dataField="1" compact="0" outline="0" multipleItemSelectionAllowed="1" showAll="0"/>
    <pivotField name="Customer Satisfaction Survey Results3" compact="0" outline="0" multipleItemSelectionAllowed="1" showAll="0"/>
    <pivotField name="Level of Public Awareness" dataField="1" compact="0" numFmtId="10" outline="0" multipleItemSelectionAllowed="1" showAll="0"/>
    <pivotField name="Level of Compliance with Ontario Regulation_x000a_22/044" compact="0" outline="0" multipleItemSelectionAllowed="1" showAll="0"/>
    <pivotField name="Number of General Public Incidents" compact="0" outline="0" multipleItemSelectionAllowed="1" showAll="0"/>
    <pivotField name="Rate per 10,_x000a_100, 1000 km_x000a_of line" compact="0" outline="0" multipleItemSelectionAllowed="1" showAll="0"/>
    <pivotField name="Avg. Number of Times that Power to a Customer is Interrupted" dataField="1" compact="0" outline="0" multipleItemSelectionAllowed="1" showAll="0"/>
    <pivotField name="Avg. Number of Hours that Power to a Customer is Interrupted" dataField="1" compact="0" outline="0" multipleItemSelectionAllowed="1" showAll="0"/>
    <pivotField name="Distribution System Plan Implementation Progress3" compact="0" outline="0" multipleItemSelectionAllowed="1" showAll="0"/>
    <pivotField name="Efficiency Assessment" compact="0" outline="0" multipleItemSelectionAllowed="1" showAll="0"/>
    <pivotField name="Total Cost per Customer" dataField="1" compact="0" outline="0" multipleItemSelectionAllowed="1" showAll="0"/>
    <pivotField name="Total Cost per Km of Line" dataField="1" compact="0" outline="0" multipleItemSelectionAllowed="1" showAll="0"/>
    <pivotField name="Renewable Generation CIA Completed on Time5" compact="0" outline="0" multipleItemSelectionAllowed="1" showAll="0"/>
    <pivotField name="New Micro- embedded Generation Facilities Connected on Time" compact="0" outline="0" multipleItemSelectionAllowed="1" showAll="0"/>
    <pivotField name="Liquidity: Current Ratio (Current Assets_x000a_/ Current Liabilities)" dataField="1" compact="0" outline="0" multipleItemSelectionAllowed="1" showAll="0"/>
    <pivotField name="Leverage: Total Debt (short-term &amp; long- term) to Equity Ratio" dataField="1" compact="0" outline="0" multipleItemSelectionAllowed="1" showAll="0"/>
    <pivotField name="Regulatory ROE Deemed (included in rates)" compact="0" numFmtId="10" outline="0" multipleItemSelectionAllowed="1" showAll="0"/>
    <pivotField name="Regulatory ROE Achieved" dataField="1" compact="0" numFmtId="10" outline="0" multipleItemSelectionAllowed="1" showAll="0"/>
    <pivotField name=" 2" compact="0" outline="0" multipleItemSelectionAllowed="1" showAll="0"/>
    <pivotField name=" 3" compact="0" outline="0" multipleItemSelectionAllowed="1" showAll="0"/>
    <pivotField name=" 4" compact="0" outline="0" multipleItemSelectionAllowed="1" showAll="0"/>
  </pivotFields>
  <rowFields count="1">
    <field x="0"/>
  </rowFields>
  <rowItems count="6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 t="grand">
      <x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dataFields count="13">
    <dataField name="AVERAGE of New Residential_x000a_/ Small Business Services Connected on Time" fld="1" subtotal="average" baseField="0"/>
    <dataField name="AVERAGE of Scheduled Appointments Met On Time" fld="2" subtotal="average" baseField="0"/>
    <dataField name="AVERAGE of Telephone Calls Answered On Time" fld="3" subtotal="average" baseField="0"/>
    <dataField name="AVERAGE of Billing Accuracy" fld="4" subtotal="average" baseField="0"/>
    <dataField name="AVERAGE of First Contact Resolution3" fld="5" subtotal="average" baseField="0"/>
    <dataField name="AVERAGE of Level of Public Awareness" fld="7" subtotal="average" baseField="0"/>
    <dataField name="AVERAGE of Avg. Number of Times that Power to a Customer is Interrupted" fld="11" subtotal="average" baseField="0"/>
    <dataField name="AVERAGE of Avg. Number of Hours that Power to a Customer is Interrupted" fld="12" subtotal="average" baseField="0"/>
    <dataField name="AVERAGE of Total Cost per Customer" fld="15" subtotal="average" baseField="0"/>
    <dataField name="AVERAGE of Total Cost per Km of Line" fld="16" subtotal="average" baseField="0"/>
    <dataField name="AVERAGE of Regulatory ROE Achieved" fld="22" subtotal="average" baseField="0"/>
    <dataField name="AVERAGE of Liquidity: Current Ratio (Current Assets_x000a_/ Current Liabilities)" fld="19" subtotal="average" baseField="0"/>
    <dataField name="AVERAGE of Leverage: Total Debt (short-term &amp; long- term) to Equity Ratio" fld="20" subtotal="average" baseField="0"/>
  </dataFields>
  <formats count="6">
    <format dxfId="81">
      <pivotArea field="0" type="button" dataOnly="0" labelOnly="1" outline="0" axis="axisRow" fieldPosition="0"/>
    </format>
    <format dxfId="80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79">
      <pivotArea field="0" type="button" dataOnly="0" labelOnly="1" outline="0" axis="axisRow" fieldPosition="0"/>
    </format>
    <format dxfId="78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77">
      <pivotArea field="0" type="button" dataOnly="0" labelOnly="1" outline="0" axis="axisRow" fieldPosition="0"/>
    </format>
    <format dxfId="76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8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84"/>
  <sheetViews>
    <sheetView workbookViewId="0">
      <selection activeCell="J35" sqref="J35"/>
    </sheetView>
  </sheetViews>
  <sheetFormatPr defaultColWidth="12.5703125" defaultRowHeight="15.75" customHeight="1"/>
  <cols>
    <col min="1" max="1" width="38.5703125" customWidth="1"/>
    <col min="7" max="7" width="12.5703125" customWidth="1"/>
    <col min="8" max="8" width="11.5703125" customWidth="1"/>
    <col min="9" max="9" width="12.28515625" customWidth="1"/>
  </cols>
  <sheetData>
    <row r="1" spans="1:9">
      <c r="A1" s="1" t="s">
        <v>23</v>
      </c>
    </row>
    <row r="2" spans="1:9">
      <c r="A2" s="1" t="s">
        <v>24</v>
      </c>
      <c r="B2" s="3">
        <v>2019</v>
      </c>
      <c r="C2" s="3">
        <v>2020</v>
      </c>
      <c r="D2" s="3">
        <v>2021</v>
      </c>
      <c r="E2" s="3">
        <v>2022</v>
      </c>
      <c r="F2" s="1">
        <v>2023</v>
      </c>
    </row>
    <row r="3" spans="1:9" ht="12.75">
      <c r="A3" s="2" t="s">
        <v>6</v>
      </c>
      <c r="B3" s="4">
        <f>'2019 PIVOT - Load distributionC'!B3</f>
        <v>0.92589999999999995</v>
      </c>
      <c r="C3" s="5">
        <f>'2020 PIVOT - Load distributionC'!B3</f>
        <v>0.90339999999999998</v>
      </c>
      <c r="D3" s="5">
        <f>'2021 PIVOT - Load distributionC'!B3</f>
        <v>0.90400000000000003</v>
      </c>
      <c r="E3" s="5">
        <f>'2022 PIVOT - Load distributionC'!B3</f>
        <v>0.90780000000000005</v>
      </c>
      <c r="F3" s="5">
        <f>'2023 PIVOT - Load distributionC'!B3</f>
        <v>0.90620000000000001</v>
      </c>
      <c r="G3" s="6"/>
      <c r="H3" s="6"/>
    </row>
    <row r="4" spans="1:9" ht="12.75">
      <c r="A4" s="2" t="s">
        <v>8</v>
      </c>
      <c r="B4" s="4">
        <f>'2019 PIVOT - Load distributionC'!B4</f>
        <v>0.96399999999999997</v>
      </c>
      <c r="C4" s="5">
        <f>'2020 PIVOT - Load distributionC'!B4</f>
        <v>0.93740000000000001</v>
      </c>
      <c r="D4" s="5">
        <f>'2021 PIVOT - Load distributionC'!B4</f>
        <v>0.9597</v>
      </c>
      <c r="E4" s="5">
        <f>'2022 PIVOT - Load distributionC'!B4</f>
        <v>0.96940000000000004</v>
      </c>
      <c r="F4" s="5">
        <f>'2023 PIVOT - Load distributionC'!B4</f>
        <v>0.98570000000000002</v>
      </c>
      <c r="G4" s="6"/>
      <c r="H4" s="6"/>
    </row>
    <row r="5" spans="1:9" ht="12.75">
      <c r="A5" s="2" t="s">
        <v>5</v>
      </c>
      <c r="B5" s="7" t="s">
        <v>0</v>
      </c>
      <c r="C5" s="7" t="s">
        <v>0</v>
      </c>
      <c r="D5" s="7" t="s">
        <v>0</v>
      </c>
      <c r="E5" s="5">
        <f>'2022 PIVOT - Load distributionC'!B5</f>
        <v>0.98450000000000004</v>
      </c>
      <c r="F5" s="5">
        <f>'2023 PIVOT - Load distributionC'!B5</f>
        <v>0.96440000000000003</v>
      </c>
      <c r="G5" s="6"/>
      <c r="H5" s="6"/>
    </row>
    <row r="6" spans="1:9" ht="12.75">
      <c r="A6" s="2" t="s">
        <v>9</v>
      </c>
      <c r="B6" s="4">
        <f>'2019 PIVOT - Load distributionC'!B5</f>
        <v>1</v>
      </c>
      <c r="C6" s="5">
        <f>'2020 PIVOT - Load distributionC'!B5</f>
        <v>1</v>
      </c>
      <c r="D6" s="5">
        <f>'2021 PIVOT - Load distributionC'!B5</f>
        <v>1</v>
      </c>
      <c r="E6" s="5">
        <f>'2022 PIVOT - Load distributionC'!B6</f>
        <v>1</v>
      </c>
      <c r="F6" s="5">
        <f>'2023 PIVOT - Load distributionC'!B6</f>
        <v>1</v>
      </c>
      <c r="G6" s="6"/>
      <c r="H6" s="6"/>
    </row>
    <row r="7" spans="1:9" ht="12.75">
      <c r="A7" s="2" t="s">
        <v>11</v>
      </c>
      <c r="B7" s="4">
        <f>'2019 PIVOT - Load distributionC'!B6</f>
        <v>0.91300000000000003</v>
      </c>
      <c r="C7" s="5">
        <f>'2020 PIVOT - Load distributionC'!B6</f>
        <v>1</v>
      </c>
      <c r="D7" s="5">
        <f>'2021 PIVOT - Load distributionC'!B6</f>
        <v>1</v>
      </c>
      <c r="E7" s="5">
        <f>'2022 PIVOT - Load distributionC'!B7</f>
        <v>1</v>
      </c>
      <c r="F7" s="5">
        <f>'2023 PIVOT - Load distributionC'!B7</f>
        <v>1</v>
      </c>
      <c r="G7" s="6"/>
      <c r="H7" s="6"/>
    </row>
    <row r="8" spans="1:9" ht="12.75">
      <c r="A8" s="2" t="s">
        <v>13</v>
      </c>
      <c r="B8" s="4">
        <f>'2019 PIVOT - Load distributionC'!B7</f>
        <v>1</v>
      </c>
      <c r="C8" s="5">
        <f>'2020 PIVOT - Load distributionC'!B7</f>
        <v>1</v>
      </c>
      <c r="D8" s="5">
        <f>'2021 PIVOT - Load distributionC'!B7</f>
        <v>1</v>
      </c>
      <c r="E8" s="5">
        <f>'2022 PIVOT - Load distributionC'!B8</f>
        <v>1</v>
      </c>
      <c r="F8" s="5">
        <f>'2023 PIVOT - Load distributionC'!B8</f>
        <v>1</v>
      </c>
      <c r="G8" s="6"/>
      <c r="H8" s="6"/>
    </row>
    <row r="9" spans="1:9" ht="12.75">
      <c r="A9" s="2" t="s">
        <v>12</v>
      </c>
      <c r="B9" s="4">
        <f>'2019 PIVOT - Load distributionC'!B8</f>
        <v>0.99319999999999997</v>
      </c>
      <c r="C9" s="5">
        <f>'2020 PIVOT - Load distributionC'!B8</f>
        <v>0.98860000000000003</v>
      </c>
      <c r="D9" s="5">
        <f>'2021 PIVOT - Load distributionC'!B8</f>
        <v>0.99150000000000005</v>
      </c>
      <c r="E9" s="5">
        <f>'2022 PIVOT - Load distributionC'!B9</f>
        <v>0.99270000000000003</v>
      </c>
      <c r="F9" s="5">
        <f>'2023 PIVOT - Load distributionC'!B9</f>
        <v>0.98009999999999997</v>
      </c>
      <c r="G9" s="6"/>
      <c r="H9" s="6"/>
    </row>
    <row r="10" spans="1:9" ht="12.75">
      <c r="A10" s="2" t="s">
        <v>15</v>
      </c>
      <c r="B10" s="4">
        <f>'2019 PIVOT - Load distributionC'!B9</f>
        <v>0.93569999999999998</v>
      </c>
      <c r="C10" s="5">
        <f>'2020 PIVOT - Load distributionC'!B9</f>
        <v>0.85940000000000005</v>
      </c>
      <c r="D10" s="5">
        <f>'2021 PIVOT - Load distributionC'!B9</f>
        <v>0.91390000000000005</v>
      </c>
      <c r="E10" s="5">
        <f>'2022 PIVOT - Load distributionC'!B10</f>
        <v>0.82240000000000002</v>
      </c>
      <c r="F10" s="5">
        <f>'2023 PIVOT - Load distributionC'!B10</f>
        <v>0.90980000000000005</v>
      </c>
      <c r="G10" s="6"/>
      <c r="H10" s="6"/>
    </row>
    <row r="11" spans="1:9" ht="12.75">
      <c r="A11" s="2" t="s">
        <v>17</v>
      </c>
      <c r="B11" s="4">
        <f>'2019 PIVOT - Load distributionC'!B10</f>
        <v>1</v>
      </c>
      <c r="C11" s="5">
        <f>'2020 PIVOT - Load distributionC'!B10</f>
        <v>0.99209999999999998</v>
      </c>
      <c r="D11" s="5">
        <f>'2021 PIVOT - Load distributionC'!B10</f>
        <v>1</v>
      </c>
      <c r="E11" s="5">
        <f>'2022 PIVOT - Load distributionC'!B11</f>
        <v>1</v>
      </c>
      <c r="F11" s="5">
        <f>'2023 PIVOT - Load distributionC'!B11</f>
        <v>1</v>
      </c>
      <c r="G11" s="6"/>
      <c r="H11" s="6"/>
    </row>
    <row r="12" spans="1:9" ht="12.75">
      <c r="A12" s="2" t="s">
        <v>19</v>
      </c>
      <c r="B12" s="4">
        <f>'2019 PIVOT - Load distributionC'!B11</f>
        <v>1</v>
      </c>
      <c r="C12" s="5">
        <f>'2020 PIVOT - Load distributionC'!B11</f>
        <v>1</v>
      </c>
      <c r="D12" s="5">
        <f>'2021 PIVOT - Load distributionC'!B11</f>
        <v>0.99239999999999995</v>
      </c>
      <c r="E12" s="5">
        <f>'2022 PIVOT - Load distributionC'!B12</f>
        <v>1</v>
      </c>
      <c r="F12" s="5">
        <f>'2023 PIVOT - Load distributionC'!B12</f>
        <v>0.99239999999999995</v>
      </c>
      <c r="G12" s="6"/>
      <c r="H12" s="6"/>
    </row>
    <row r="13" spans="1:9" ht="12.75">
      <c r="A13" s="2" t="s">
        <v>21</v>
      </c>
      <c r="B13" s="4">
        <f>'2019 PIVOT - Load distributionC'!B12</f>
        <v>1</v>
      </c>
      <c r="C13" s="5">
        <f>'2020 PIVOT - Load distributionC'!B12</f>
        <v>1</v>
      </c>
      <c r="D13" s="5">
        <f>'2021 PIVOT - Load distributionC'!B12</f>
        <v>1</v>
      </c>
      <c r="E13" s="5">
        <f>'2022 PIVOT - Load distributionC'!B13</f>
        <v>1</v>
      </c>
      <c r="F13" s="5">
        <f>'2023 PIVOT - Load distributionC'!B13</f>
        <v>0.98670000000000002</v>
      </c>
      <c r="G13" s="6"/>
      <c r="H13" s="6"/>
    </row>
    <row r="14" spans="1:9" ht="12.75">
      <c r="A14" s="2" t="s">
        <v>16</v>
      </c>
      <c r="B14" s="4">
        <f>'2019 PIVOT - Load distributionC'!B13</f>
        <v>0.99739999999999995</v>
      </c>
      <c r="C14" s="5">
        <f>'2020 PIVOT - Load distributionC'!B13</f>
        <v>0.99729999999999996</v>
      </c>
      <c r="D14" s="5">
        <f>'2021 PIVOT - Load distributionC'!B13</f>
        <v>0.99860000000000004</v>
      </c>
      <c r="E14" s="5">
        <f>'2022 PIVOT - Load distributionC'!B14</f>
        <v>0.99890000000000001</v>
      </c>
      <c r="F14" s="5">
        <f>'2023 PIVOT - Load distributionC'!B14</f>
        <v>0.99909999999999999</v>
      </c>
      <c r="G14" s="6"/>
      <c r="H14" s="6"/>
    </row>
    <row r="15" spans="1:9" ht="12.75">
      <c r="B15" s="4"/>
      <c r="I15" s="8"/>
    </row>
    <row r="16" spans="1:9">
      <c r="A16" s="9"/>
      <c r="B16" s="10">
        <v>2019</v>
      </c>
      <c r="C16" s="10">
        <v>2020</v>
      </c>
      <c r="D16" s="10">
        <v>2021</v>
      </c>
      <c r="E16" s="10">
        <v>2022</v>
      </c>
      <c r="F16" s="1">
        <v>2023</v>
      </c>
      <c r="G16" s="11"/>
      <c r="H16" s="11"/>
      <c r="I16" s="11"/>
    </row>
    <row r="17" spans="1:14">
      <c r="A17" s="12" t="s">
        <v>25</v>
      </c>
      <c r="B17" s="6">
        <f>'2019 SCORECARD'!B31*100</f>
        <v>100</v>
      </c>
      <c r="C17" s="6">
        <f>'2020 SCORECARD'!B31*100</f>
        <v>100</v>
      </c>
      <c r="D17" s="6">
        <f>'2021 PIVOT TABLE'!B32*100</f>
        <v>100</v>
      </c>
      <c r="E17" s="13">
        <f>'2022 PIVOT TABLE'!B30*100</f>
        <v>100</v>
      </c>
      <c r="F17" s="13">
        <f>'2023 PIVOT TABLE'!B30*100</f>
        <v>100</v>
      </c>
      <c r="G17" s="14"/>
      <c r="H17" s="6"/>
      <c r="I17" s="6"/>
    </row>
    <row r="18" spans="1:14">
      <c r="A18" s="15" t="s">
        <v>26</v>
      </c>
      <c r="B18" s="16">
        <f>'2019 PIVOT TABLE INDUSTRY'!B63*100</f>
        <v>98.552666666666681</v>
      </c>
      <c r="C18" s="6">
        <f>'2020 PIVOT TABLE'!B63*100</f>
        <v>98.109830508474602</v>
      </c>
      <c r="D18" s="6">
        <f>'2021 PIVOT TABLE'!B62*100</f>
        <v>98.259649122807048</v>
      </c>
      <c r="E18" s="6">
        <f>'2022 PIVOT TABLE'!B58*100</f>
        <v>97.846111111111114</v>
      </c>
      <c r="F18" s="6">
        <f>'2023 PIVOT TABLE'!B58*100</f>
        <v>98.24290909090908</v>
      </c>
      <c r="G18" s="14"/>
      <c r="H18" s="6"/>
      <c r="I18" s="6"/>
    </row>
    <row r="19" spans="1:14">
      <c r="A19" s="17" t="s">
        <v>27</v>
      </c>
      <c r="B19" s="14">
        <f>AVERAGE(B3:B14)*100</f>
        <v>97.538181818181826</v>
      </c>
      <c r="C19" s="14">
        <f t="shared" ref="C19:F19" si="0">AVERAGE(C3:C14)*100</f>
        <v>97.074545454545444</v>
      </c>
      <c r="D19" s="14">
        <f t="shared" si="0"/>
        <v>97.819090909090903</v>
      </c>
      <c r="E19" s="14">
        <f t="shared" si="0"/>
        <v>97.297499999999999</v>
      </c>
      <c r="F19" s="14">
        <f t="shared" si="0"/>
        <v>97.703333333333347</v>
      </c>
      <c r="G19" s="14"/>
      <c r="H19" s="6"/>
      <c r="I19" s="6"/>
    </row>
    <row r="20" spans="1:14">
      <c r="A20" s="12" t="s">
        <v>28</v>
      </c>
      <c r="B20" s="14">
        <f t="shared" ref="B20:B22" si="1">AVERAGE(B17:F17)</f>
        <v>100</v>
      </c>
      <c r="C20" s="14">
        <f t="shared" ref="C20:F20" si="2">B20</f>
        <v>100</v>
      </c>
      <c r="D20" s="14">
        <f t="shared" si="2"/>
        <v>100</v>
      </c>
      <c r="E20" s="14">
        <f t="shared" si="2"/>
        <v>100</v>
      </c>
      <c r="F20" s="14">
        <f t="shared" si="2"/>
        <v>100</v>
      </c>
      <c r="G20" s="14"/>
      <c r="H20" s="6"/>
      <c r="I20" s="6"/>
    </row>
    <row r="21" spans="1:14">
      <c r="A21" s="12" t="s">
        <v>29</v>
      </c>
      <c r="B21" s="14">
        <f t="shared" si="1"/>
        <v>98.202233299993694</v>
      </c>
      <c r="C21" s="14">
        <f t="shared" ref="C21:F21" si="3">B21</f>
        <v>98.202233299993694</v>
      </c>
      <c r="D21" s="14">
        <f t="shared" si="3"/>
        <v>98.202233299993694</v>
      </c>
      <c r="E21" s="14">
        <f t="shared" si="3"/>
        <v>98.202233299993694</v>
      </c>
      <c r="F21" s="14">
        <f t="shared" si="3"/>
        <v>98.202233299993694</v>
      </c>
      <c r="G21" s="14"/>
      <c r="H21" s="6"/>
      <c r="I21" s="6"/>
    </row>
    <row r="22" spans="1:14">
      <c r="A22" s="12" t="s">
        <v>30</v>
      </c>
      <c r="B22" s="6">
        <f t="shared" si="1"/>
        <v>97.486530303030307</v>
      </c>
      <c r="C22" s="6">
        <f t="shared" ref="C22:F22" si="4">B22</f>
        <v>97.486530303030307</v>
      </c>
      <c r="D22" s="6">
        <f t="shared" si="4"/>
        <v>97.486530303030307</v>
      </c>
      <c r="E22" s="6">
        <f t="shared" si="4"/>
        <v>97.486530303030307</v>
      </c>
      <c r="F22" s="6">
        <f t="shared" si="4"/>
        <v>97.486530303030307</v>
      </c>
      <c r="G22" s="14"/>
      <c r="H22" s="6"/>
      <c r="I22" s="6"/>
    </row>
    <row r="24" spans="1:14">
      <c r="J24" s="18"/>
      <c r="K24" s="19"/>
      <c r="L24" s="20"/>
      <c r="M24" s="21"/>
      <c r="N24" s="22"/>
    </row>
    <row r="26" spans="1:14">
      <c r="A26" s="23"/>
      <c r="B26" s="24">
        <v>2019</v>
      </c>
      <c r="C26" s="25">
        <v>2020</v>
      </c>
      <c r="D26" s="25">
        <v>2021</v>
      </c>
      <c r="E26" s="25">
        <v>2022</v>
      </c>
      <c r="F26" s="26">
        <v>2023</v>
      </c>
      <c r="G26" s="27" t="s">
        <v>31</v>
      </c>
    </row>
    <row r="27" spans="1:14">
      <c r="A27" s="28" t="s">
        <v>32</v>
      </c>
      <c r="B27" s="29">
        <f t="shared" ref="B27:F27" si="5">B17</f>
        <v>100</v>
      </c>
      <c r="C27" s="29">
        <f t="shared" si="5"/>
        <v>100</v>
      </c>
      <c r="D27" s="29">
        <f t="shared" si="5"/>
        <v>100</v>
      </c>
      <c r="E27" s="29">
        <f t="shared" si="5"/>
        <v>100</v>
      </c>
      <c r="F27" s="29">
        <f t="shared" si="5"/>
        <v>100</v>
      </c>
      <c r="G27" s="30">
        <f t="shared" ref="G27:G29" si="6">AVERAGE(B27:F27)</f>
        <v>100</v>
      </c>
    </row>
    <row r="28" spans="1:14">
      <c r="A28" s="31" t="s">
        <v>26</v>
      </c>
      <c r="B28" s="32">
        <f t="shared" ref="B28:F28" si="7">B18</f>
        <v>98.552666666666681</v>
      </c>
      <c r="C28" s="29">
        <f t="shared" si="7"/>
        <v>98.109830508474602</v>
      </c>
      <c r="D28" s="29">
        <f t="shared" si="7"/>
        <v>98.259649122807048</v>
      </c>
      <c r="E28" s="29">
        <f t="shared" si="7"/>
        <v>97.846111111111114</v>
      </c>
      <c r="F28" s="29">
        <f t="shared" si="7"/>
        <v>98.24290909090908</v>
      </c>
      <c r="G28" s="33">
        <f t="shared" si="6"/>
        <v>98.202233299993694</v>
      </c>
    </row>
    <row r="29" spans="1:14">
      <c r="A29" s="28" t="s">
        <v>27</v>
      </c>
      <c r="B29" s="29">
        <f t="shared" ref="B29:F29" si="8">B19</f>
        <v>97.538181818181826</v>
      </c>
      <c r="C29" s="29">
        <f t="shared" si="8"/>
        <v>97.074545454545444</v>
      </c>
      <c r="D29" s="29">
        <f t="shared" si="8"/>
        <v>97.819090909090903</v>
      </c>
      <c r="E29" s="29">
        <f t="shared" si="8"/>
        <v>97.297499999999999</v>
      </c>
      <c r="F29" s="29">
        <f t="shared" si="8"/>
        <v>97.703333333333347</v>
      </c>
      <c r="G29" s="30">
        <f t="shared" si="6"/>
        <v>97.486530303030307</v>
      </c>
    </row>
    <row r="32" spans="1:14" ht="15.75" customHeight="1">
      <c r="A32" s="34" t="s">
        <v>33</v>
      </c>
      <c r="B32" s="35"/>
      <c r="C32" s="35"/>
      <c r="D32" s="35"/>
      <c r="E32" s="35"/>
      <c r="F32" s="35"/>
      <c r="G32" s="35"/>
      <c r="H32" s="35"/>
    </row>
    <row r="33" spans="1:8">
      <c r="A33" s="35" t="s">
        <v>6</v>
      </c>
      <c r="B33" s="35"/>
      <c r="C33" s="35"/>
      <c r="D33" s="35"/>
      <c r="E33" s="35"/>
      <c r="F33" s="35"/>
      <c r="G33" s="35"/>
      <c r="H33" s="35"/>
    </row>
    <row r="34" spans="1:8">
      <c r="A34" s="35" t="s">
        <v>5</v>
      </c>
      <c r="B34" s="35"/>
      <c r="C34" s="35"/>
      <c r="D34" s="35"/>
      <c r="E34" s="35"/>
      <c r="F34" s="35"/>
      <c r="G34" s="35"/>
      <c r="H34" s="35"/>
    </row>
    <row r="35" spans="1:8">
      <c r="A35" s="35" t="s">
        <v>9</v>
      </c>
      <c r="B35" s="35"/>
      <c r="C35" s="35"/>
      <c r="D35" s="35"/>
      <c r="E35" s="35"/>
      <c r="F35" s="35"/>
      <c r="G35" s="35"/>
      <c r="H35" s="35"/>
    </row>
    <row r="36" spans="1:8">
      <c r="A36" s="35" t="s">
        <v>8</v>
      </c>
      <c r="B36" s="35"/>
      <c r="C36" s="35"/>
      <c r="D36" s="35"/>
      <c r="E36" s="35"/>
      <c r="F36" s="35"/>
      <c r="G36" s="35"/>
      <c r="H36" s="35"/>
    </row>
    <row r="37" spans="1:8">
      <c r="A37" s="35" t="s">
        <v>11</v>
      </c>
      <c r="B37" s="35"/>
      <c r="C37" s="35"/>
      <c r="D37" s="35"/>
      <c r="E37" s="35"/>
      <c r="F37" s="35"/>
      <c r="G37" s="35"/>
      <c r="H37" s="35"/>
    </row>
    <row r="38" spans="1:8" ht="12.75">
      <c r="A38" s="35" t="s">
        <v>13</v>
      </c>
      <c r="B38" s="35"/>
      <c r="C38" s="35"/>
      <c r="D38" s="35"/>
      <c r="E38" s="35"/>
      <c r="F38" s="35"/>
      <c r="G38" s="35"/>
      <c r="H38" s="35"/>
    </row>
    <row r="39" spans="1:8" ht="12.75">
      <c r="A39" s="35" t="s">
        <v>12</v>
      </c>
      <c r="B39" s="35"/>
      <c r="C39" s="35"/>
      <c r="D39" s="35"/>
      <c r="E39" s="35"/>
      <c r="F39" s="35"/>
      <c r="G39" s="35"/>
      <c r="H39" s="35"/>
    </row>
    <row r="40" spans="1:8" ht="12.75">
      <c r="A40" s="35" t="s">
        <v>15</v>
      </c>
      <c r="B40" s="35"/>
      <c r="C40" s="35"/>
      <c r="D40" s="35"/>
      <c r="E40" s="35"/>
      <c r="F40" s="35"/>
      <c r="G40" s="35"/>
      <c r="H40" s="35"/>
    </row>
    <row r="41" spans="1:8" ht="12.75">
      <c r="A41" s="35" t="s">
        <v>17</v>
      </c>
      <c r="B41" s="35"/>
      <c r="C41" s="35"/>
      <c r="D41" s="35"/>
      <c r="E41" s="35"/>
      <c r="F41" s="35"/>
      <c r="G41" s="35"/>
      <c r="H41" s="35"/>
    </row>
    <row r="42" spans="1:8" ht="12.75">
      <c r="A42" s="35" t="s">
        <v>19</v>
      </c>
      <c r="B42" s="35"/>
      <c r="C42" s="35"/>
      <c r="D42" s="35"/>
      <c r="E42" s="35"/>
      <c r="F42" s="35"/>
      <c r="G42" s="35"/>
      <c r="H42" s="35"/>
    </row>
    <row r="43" spans="1:8" ht="12.75">
      <c r="A43" s="35" t="s">
        <v>21</v>
      </c>
      <c r="B43" s="35"/>
      <c r="C43" s="35"/>
      <c r="D43" s="35"/>
      <c r="E43" s="35"/>
      <c r="F43" s="35"/>
      <c r="G43" s="35"/>
      <c r="H43" s="35"/>
    </row>
    <row r="44" spans="1:8" ht="12.75">
      <c r="A44" s="35" t="s">
        <v>16</v>
      </c>
      <c r="B44" s="35"/>
      <c r="C44" s="35"/>
      <c r="D44" s="35"/>
      <c r="E44" s="35"/>
      <c r="F44" s="35"/>
      <c r="G44" s="35"/>
      <c r="H44" s="35"/>
    </row>
    <row r="45" spans="1:8" ht="12.75">
      <c r="A45" s="35"/>
      <c r="B45" s="35"/>
      <c r="C45" s="35"/>
      <c r="D45" s="35"/>
      <c r="E45" s="35"/>
      <c r="F45" s="35"/>
      <c r="G45" s="35"/>
      <c r="H45" s="35"/>
    </row>
    <row r="46" spans="1:8" ht="12.75">
      <c r="A46" s="1"/>
      <c r="B46" s="1"/>
      <c r="C46" s="1"/>
    </row>
    <row r="47" spans="1:8" ht="12.75">
      <c r="A47" s="1"/>
      <c r="B47" s="3"/>
      <c r="C47" s="3"/>
      <c r="D47" s="3"/>
      <c r="E47" s="3"/>
      <c r="F47" s="1"/>
    </row>
    <row r="60" spans="1:8" ht="12.75">
      <c r="G60" s="36"/>
      <c r="H60" s="36"/>
    </row>
    <row r="61" spans="1:8" ht="12.75">
      <c r="A61" s="9"/>
      <c r="B61" s="10"/>
      <c r="C61" s="10"/>
      <c r="D61" s="10"/>
      <c r="E61" s="10"/>
      <c r="F61" s="1"/>
      <c r="G61" s="36"/>
      <c r="H61" s="36"/>
    </row>
    <row r="62" spans="1:8" ht="12.75">
      <c r="A62" s="9"/>
      <c r="B62" s="37"/>
      <c r="C62" s="37"/>
      <c r="D62" s="37"/>
      <c r="E62" s="37"/>
      <c r="F62" s="37"/>
    </row>
    <row r="63" spans="1:8" ht="12.75">
      <c r="A63" s="38"/>
      <c r="B63" s="37"/>
      <c r="C63" s="37"/>
      <c r="D63" s="37"/>
      <c r="E63" s="37"/>
      <c r="F63" s="37"/>
    </row>
    <row r="66" spans="1:8" ht="12.75">
      <c r="A66" s="1"/>
    </row>
    <row r="67" spans="1:8" ht="12.75">
      <c r="A67" s="1"/>
      <c r="B67" s="3"/>
      <c r="C67" s="3"/>
      <c r="D67" s="3"/>
      <c r="E67" s="3"/>
      <c r="F67" s="1"/>
    </row>
    <row r="68" spans="1:8" ht="12.75">
      <c r="B68" s="6"/>
      <c r="C68" s="6"/>
      <c r="D68" s="6"/>
      <c r="E68" s="6"/>
      <c r="F68" s="6"/>
      <c r="G68" s="6"/>
      <c r="H68" s="6"/>
    </row>
    <row r="69" spans="1:8" ht="12.75">
      <c r="B69" s="6"/>
      <c r="C69" s="6"/>
      <c r="D69" s="6"/>
      <c r="E69" s="6"/>
      <c r="F69" s="6"/>
      <c r="G69" s="6"/>
      <c r="H69" s="6"/>
    </row>
    <row r="70" spans="1:8" ht="12.75">
      <c r="B70" s="6"/>
      <c r="C70" s="6"/>
      <c r="D70" s="6"/>
      <c r="E70" s="6"/>
      <c r="F70" s="6"/>
      <c r="G70" s="6"/>
      <c r="H70" s="6"/>
    </row>
    <row r="71" spans="1:8" ht="12.75">
      <c r="B71" s="6"/>
      <c r="C71" s="6"/>
      <c r="D71" s="6"/>
      <c r="E71" s="6"/>
      <c r="F71" s="6"/>
      <c r="G71" s="6"/>
      <c r="H71" s="6"/>
    </row>
    <row r="72" spans="1:8" ht="12.75">
      <c r="B72" s="6"/>
      <c r="C72" s="6"/>
      <c r="D72" s="6"/>
      <c r="E72" s="6"/>
      <c r="F72" s="6"/>
      <c r="G72" s="6"/>
      <c r="H72" s="6"/>
    </row>
    <row r="73" spans="1:8" ht="12.75">
      <c r="B73" s="6"/>
      <c r="C73" s="6"/>
      <c r="D73" s="6"/>
      <c r="E73" s="6"/>
      <c r="F73" s="6"/>
      <c r="G73" s="6"/>
      <c r="H73" s="6"/>
    </row>
    <row r="74" spans="1:8" ht="12.75">
      <c r="B74" s="6"/>
      <c r="C74" s="6"/>
      <c r="D74" s="6"/>
      <c r="E74" s="6"/>
      <c r="F74" s="6"/>
      <c r="G74" s="6"/>
      <c r="H74" s="6"/>
    </row>
    <row r="75" spans="1:8" ht="12.75">
      <c r="B75" s="6"/>
      <c r="C75" s="6"/>
      <c r="D75" s="6"/>
      <c r="E75" s="6"/>
      <c r="F75" s="6"/>
      <c r="G75" s="6"/>
      <c r="H75" s="6"/>
    </row>
    <row r="76" spans="1:8" ht="12.75">
      <c r="B76" s="6"/>
      <c r="C76" s="6"/>
      <c r="D76" s="6"/>
      <c r="E76" s="6"/>
      <c r="F76" s="6"/>
      <c r="G76" s="6"/>
      <c r="H76" s="6"/>
    </row>
    <row r="77" spans="1:8" ht="12.75">
      <c r="B77" s="6"/>
      <c r="C77" s="6"/>
      <c r="D77" s="6"/>
      <c r="E77" s="6"/>
      <c r="F77" s="6"/>
      <c r="G77" s="6"/>
      <c r="H77" s="6"/>
    </row>
    <row r="78" spans="1:8" ht="12.75">
      <c r="B78" s="6"/>
      <c r="C78" s="6"/>
      <c r="D78" s="6"/>
      <c r="E78" s="6"/>
      <c r="F78" s="6"/>
      <c r="G78" s="6"/>
      <c r="H78" s="6"/>
    </row>
    <row r="79" spans="1:8" ht="12.75">
      <c r="B79" s="6"/>
      <c r="C79" s="6"/>
      <c r="D79" s="6"/>
      <c r="E79" s="6"/>
      <c r="F79" s="6"/>
      <c r="G79" s="6"/>
      <c r="H79" s="6"/>
    </row>
    <row r="81" spans="1:7" ht="12.75">
      <c r="A81" s="9"/>
      <c r="B81" s="10"/>
      <c r="C81" s="10"/>
      <c r="D81" s="10"/>
      <c r="E81" s="10"/>
      <c r="F81" s="1"/>
    </row>
    <row r="82" spans="1:7" ht="12.75">
      <c r="A82" s="9"/>
      <c r="B82" s="6"/>
      <c r="C82" s="6"/>
      <c r="D82" s="6"/>
      <c r="E82" s="6"/>
      <c r="F82" s="6"/>
      <c r="G82" s="6"/>
    </row>
    <row r="83" spans="1:7" ht="12.75">
      <c r="A83" s="38"/>
      <c r="B83" s="6"/>
      <c r="C83" s="6"/>
      <c r="D83" s="6"/>
      <c r="E83" s="6"/>
      <c r="F83" s="6"/>
      <c r="G83" s="6"/>
    </row>
    <row r="84" spans="1:7" ht="12.75">
      <c r="B84" s="6"/>
      <c r="C84" s="6"/>
      <c r="D84" s="6"/>
      <c r="E84" s="6"/>
      <c r="F84" s="6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G12"/>
  <sheetViews>
    <sheetView workbookViewId="0">
      <selection activeCell="H17" sqref="H17"/>
    </sheetView>
  </sheetViews>
  <sheetFormatPr defaultColWidth="12.5703125" defaultRowHeight="15.75" customHeight="1"/>
  <cols>
    <col min="1" max="1" width="29.42578125" customWidth="1"/>
    <col min="2" max="4" width="14.42578125" customWidth="1"/>
    <col min="5" max="6" width="14.140625" customWidth="1"/>
  </cols>
  <sheetData>
    <row r="1" spans="1:7">
      <c r="A1" s="40" t="s">
        <v>42</v>
      </c>
    </row>
    <row r="2" spans="1:7" ht="12.75">
      <c r="A2" s="40"/>
    </row>
    <row r="3" spans="1:7" ht="12.75">
      <c r="A3" s="40"/>
    </row>
    <row r="4" spans="1:7" ht="12.75">
      <c r="A4" s="2" t="s">
        <v>25</v>
      </c>
      <c r="B4" s="4">
        <v>0.84689999999999999</v>
      </c>
      <c r="C4" s="4">
        <v>0.89</v>
      </c>
      <c r="D4" s="4">
        <v>0.92</v>
      </c>
      <c r="E4" s="4">
        <v>0.9</v>
      </c>
      <c r="F4" s="4">
        <v>0.75</v>
      </c>
    </row>
    <row r="5" spans="1:7">
      <c r="B5" s="4"/>
      <c r="C5" s="4"/>
      <c r="D5" s="4"/>
      <c r="E5" s="4"/>
      <c r="F5" s="4"/>
    </row>
    <row r="6" spans="1:7">
      <c r="A6" s="50"/>
      <c r="B6" s="51">
        <v>2019</v>
      </c>
      <c r="C6" s="51">
        <v>2020</v>
      </c>
      <c r="D6" s="51">
        <v>2021</v>
      </c>
      <c r="E6" s="51">
        <v>2022</v>
      </c>
      <c r="F6" s="52">
        <v>2023</v>
      </c>
      <c r="G6" s="51" t="s">
        <v>31</v>
      </c>
    </row>
    <row r="7" spans="1:7">
      <c r="A7" s="53" t="s">
        <v>43</v>
      </c>
      <c r="B7" s="54">
        <v>0.84689999999999999</v>
      </c>
      <c r="C7" s="54">
        <v>0.89</v>
      </c>
      <c r="D7" s="54">
        <v>0.92</v>
      </c>
      <c r="E7" s="54">
        <v>0.9</v>
      </c>
      <c r="F7" s="54">
        <v>0.75</v>
      </c>
      <c r="G7" s="55">
        <f>AVERAGE(B7:F7)</f>
        <v>0.86137999999999992</v>
      </c>
    </row>
    <row r="9" spans="1:7">
      <c r="A9" s="1"/>
    </row>
    <row r="10" spans="1:7">
      <c r="A10" s="2"/>
    </row>
    <row r="11" spans="1:7">
      <c r="A11" s="2"/>
    </row>
    <row r="12" spans="1:7">
      <c r="A12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X37"/>
  <sheetViews>
    <sheetView workbookViewId="0">
      <selection activeCell="G32" sqref="G32"/>
    </sheetView>
  </sheetViews>
  <sheetFormatPr defaultColWidth="12.5703125" defaultRowHeight="15.75" customHeight="1"/>
  <cols>
    <col min="1" max="1" width="33.85546875" bestFit="1" customWidth="1"/>
  </cols>
  <sheetData>
    <row r="1" spans="1:24">
      <c r="A1" s="40" t="s">
        <v>44</v>
      </c>
    </row>
    <row r="2" spans="1:24">
      <c r="A2" s="1" t="s">
        <v>24</v>
      </c>
      <c r="B2" s="3">
        <f t="shared" ref="B2:E2" si="0">C2-1</f>
        <v>2019</v>
      </c>
      <c r="C2" s="3">
        <f t="shared" si="0"/>
        <v>2020</v>
      </c>
      <c r="D2" s="3">
        <f t="shared" si="0"/>
        <v>2021</v>
      </c>
      <c r="E2" s="3">
        <f t="shared" si="0"/>
        <v>2022</v>
      </c>
      <c r="F2" s="1">
        <v>2023</v>
      </c>
    </row>
    <row r="3" spans="1:24" ht="12.75">
      <c r="A3" s="2" t="s">
        <v>6</v>
      </c>
      <c r="B3" s="16">
        <f>'2019 PIVOT - Load distributionC'!G3</f>
        <v>716</v>
      </c>
      <c r="C3" s="16">
        <f>'2020 PIVOT - Load distributionC'!G3</f>
        <v>686</v>
      </c>
      <c r="D3" s="16">
        <f>'2021 PIVOT - Load distributionC'!G3</f>
        <v>691</v>
      </c>
      <c r="E3" s="16">
        <f>'2022 PIVOT - Load distributionC'!G3</f>
        <v>753</v>
      </c>
      <c r="F3" s="16">
        <f>'2023 PIVOT - Load distributionC'!G3</f>
        <v>871</v>
      </c>
    </row>
    <row r="4" spans="1:24" ht="12.75">
      <c r="A4" s="2" t="s">
        <v>8</v>
      </c>
      <c r="B4" s="16">
        <f>'2019 PIVOT - Load distributionC'!G4</f>
        <v>648</v>
      </c>
      <c r="C4" s="16">
        <f>'2020 PIVOT - Load distributionC'!G4</f>
        <v>630</v>
      </c>
      <c r="D4" s="16">
        <f>'2021 PIVOT - Load distributionC'!G4</f>
        <v>652</v>
      </c>
      <c r="E4" s="16">
        <f>'2022 PIVOT - Load distributionC'!G4</f>
        <v>704</v>
      </c>
      <c r="F4" s="16">
        <f>'2023 PIVOT - Load distributionC'!G4</f>
        <v>794</v>
      </c>
      <c r="X4" s="2"/>
    </row>
    <row r="5" spans="1:24" ht="12.75">
      <c r="A5" s="2" t="s">
        <v>5</v>
      </c>
      <c r="B5" s="7" t="s">
        <v>0</v>
      </c>
      <c r="C5" s="7" t="s">
        <v>0</v>
      </c>
      <c r="D5" s="7" t="s">
        <v>0</v>
      </c>
      <c r="E5" s="16">
        <f>'2022 PIVOT - Load distributionC'!G5</f>
        <v>711</v>
      </c>
      <c r="F5" s="16">
        <f>'2023 PIVOT - Load distributionC'!G5</f>
        <v>794</v>
      </c>
    </row>
    <row r="6" spans="1:24" ht="12.75">
      <c r="A6" s="2" t="s">
        <v>9</v>
      </c>
      <c r="B6" s="16">
        <f>'2019 PIVOT - Load distributionC'!G5</f>
        <v>709</v>
      </c>
      <c r="C6" s="16">
        <f>'2020 PIVOT - Load distributionC'!G5</f>
        <v>692</v>
      </c>
      <c r="D6" s="16">
        <f>'2021 PIVOT - Load distributionC'!G5</f>
        <v>675</v>
      </c>
      <c r="E6" s="16">
        <f>'2022 PIVOT - Load distributionC'!G6</f>
        <v>717</v>
      </c>
      <c r="F6" s="16">
        <f>'2023 PIVOT - Load distributionC'!G6</f>
        <v>817</v>
      </c>
    </row>
    <row r="7" spans="1:24" ht="12.75">
      <c r="A7" s="2" t="s">
        <v>11</v>
      </c>
      <c r="B7" s="16">
        <f>'2019 PIVOT - Load distributionC'!G6</f>
        <v>289</v>
      </c>
      <c r="C7" s="16">
        <f>'2020 PIVOT - Load distributionC'!G6</f>
        <v>305</v>
      </c>
      <c r="D7" s="16">
        <f>'2021 PIVOT - Load distributionC'!G6</f>
        <v>319</v>
      </c>
      <c r="E7" s="16">
        <f>'2022 PIVOT - Load distributionC'!G7</f>
        <v>327</v>
      </c>
      <c r="F7" s="16">
        <f>'2023 PIVOT - Load distributionC'!G7</f>
        <v>395</v>
      </c>
    </row>
    <row r="8" spans="1:24" ht="12.75">
      <c r="A8" s="2" t="s">
        <v>13</v>
      </c>
      <c r="B8" s="16">
        <f>'2019 PIVOT - Load distributionC'!G7</f>
        <v>574</v>
      </c>
      <c r="C8" s="16">
        <f>'2020 PIVOT - Load distributionC'!G7</f>
        <v>562</v>
      </c>
      <c r="D8" s="16">
        <f>'2021 PIVOT - Load distributionC'!G7</f>
        <v>543</v>
      </c>
      <c r="E8" s="16">
        <f>'2022 PIVOT - Load distributionC'!G8</f>
        <v>614</v>
      </c>
      <c r="F8" s="16">
        <f>'2023 PIVOT - Load distributionC'!G8</f>
        <v>671</v>
      </c>
    </row>
    <row r="9" spans="1:24" ht="12.75">
      <c r="A9" s="2" t="s">
        <v>12</v>
      </c>
      <c r="B9" s="16">
        <f>'2019 PIVOT - Load distributionC'!G8</f>
        <v>568</v>
      </c>
      <c r="C9" s="16">
        <f>'2020 PIVOT - Load distributionC'!G8</f>
        <v>563</v>
      </c>
      <c r="D9" s="16">
        <f>'2021 PIVOT - Load distributionC'!G8</f>
        <v>577</v>
      </c>
      <c r="E9" s="16">
        <f>'2022 PIVOT - Load distributionC'!G9</f>
        <v>626</v>
      </c>
      <c r="F9" s="16">
        <f>'2023 PIVOT - Load distributionC'!G9</f>
        <v>702</v>
      </c>
    </row>
    <row r="10" spans="1:24" ht="12.75">
      <c r="A10" s="2" t="s">
        <v>15</v>
      </c>
      <c r="B10" s="16">
        <f>'2019 PIVOT - Load distributionC'!G9</f>
        <v>786</v>
      </c>
      <c r="C10" s="16">
        <f>'2020 PIVOT - Load distributionC'!G9</f>
        <v>758</v>
      </c>
      <c r="D10" s="16">
        <f>'2021 PIVOT - Load distributionC'!G9</f>
        <v>750</v>
      </c>
      <c r="E10" s="16">
        <f>'2022 PIVOT - Load distributionC'!G10</f>
        <v>812</v>
      </c>
      <c r="F10" s="16">
        <f>'2023 PIVOT - Load distributionC'!G10</f>
        <v>909</v>
      </c>
    </row>
    <row r="11" spans="1:24" ht="12.75">
      <c r="A11" s="2" t="s">
        <v>17</v>
      </c>
      <c r="B11" s="16">
        <f>'2019 PIVOT - Load distributionC'!G10</f>
        <v>758</v>
      </c>
      <c r="C11" s="16">
        <f>'2020 PIVOT - Load distributionC'!G10</f>
        <v>750</v>
      </c>
      <c r="D11" s="16">
        <f>'2021 PIVOT - Load distributionC'!G10</f>
        <v>768</v>
      </c>
      <c r="E11" s="16">
        <f>'2022 PIVOT - Load distributionC'!G11</f>
        <v>804</v>
      </c>
      <c r="F11" s="16">
        <f>'2023 PIVOT - Load distributionC'!G11</f>
        <v>904</v>
      </c>
    </row>
    <row r="12" spans="1:24" ht="12.75">
      <c r="A12" s="2" t="s">
        <v>19</v>
      </c>
      <c r="B12" s="16">
        <f>'2019 PIVOT - Load distributionC'!G11</f>
        <v>568</v>
      </c>
      <c r="C12" s="16">
        <f>'2020 PIVOT - Load distributionC'!G11</f>
        <v>535</v>
      </c>
      <c r="D12" s="16">
        <f>'2021 PIVOT - Load distributionC'!G11</f>
        <v>550</v>
      </c>
      <c r="E12" s="16">
        <f>'2022 PIVOT - Load distributionC'!G12</f>
        <v>605</v>
      </c>
      <c r="F12" s="16">
        <f>'2023 PIVOT - Load distributionC'!G12</f>
        <v>661</v>
      </c>
    </row>
    <row r="13" spans="1:24" ht="12.75">
      <c r="A13" s="2" t="s">
        <v>21</v>
      </c>
      <c r="B13" s="16">
        <f>'2019 PIVOT - Load distributionC'!G12</f>
        <v>607</v>
      </c>
      <c r="C13" s="16">
        <f>'2020 PIVOT - Load distributionC'!G12</f>
        <v>603</v>
      </c>
      <c r="D13" s="16">
        <f>'2021 PIVOT - Load distributionC'!G12</f>
        <v>621</v>
      </c>
      <c r="E13" s="16">
        <f>'2022 PIVOT - Load distributionC'!G13</f>
        <v>640</v>
      </c>
      <c r="F13" s="16">
        <f>'2023 PIVOT - Load distributionC'!G13</f>
        <v>734</v>
      </c>
    </row>
    <row r="14" spans="1:24" ht="12.75">
      <c r="A14" s="2" t="s">
        <v>16</v>
      </c>
      <c r="B14" s="16">
        <f>'2019 PIVOT - Load distributionC'!G13</f>
        <v>1164</v>
      </c>
      <c r="C14" s="16">
        <f>'2020 PIVOT - Load distributionC'!G13</f>
        <v>1159</v>
      </c>
      <c r="D14" s="16">
        <f>'2021 PIVOT - Load distributionC'!G13</f>
        <v>1189</v>
      </c>
      <c r="E14" s="16">
        <f>'2022 PIVOT - Load distributionC'!G14</f>
        <v>1312</v>
      </c>
      <c r="F14" s="16">
        <f>'2023 PIVOT - Load distributionC'!G14</f>
        <v>1525</v>
      </c>
    </row>
    <row r="17" spans="1:16">
      <c r="A17" s="9"/>
      <c r="B17" s="10">
        <v>2019</v>
      </c>
      <c r="C17" s="10">
        <v>2020</v>
      </c>
      <c r="D17" s="10">
        <v>2021</v>
      </c>
      <c r="E17" s="10">
        <v>2022</v>
      </c>
      <c r="F17" s="1">
        <v>2023</v>
      </c>
    </row>
    <row r="18" spans="1:16">
      <c r="A18" s="12" t="s">
        <v>25</v>
      </c>
      <c r="B18" s="16">
        <f>'2019 PIVOT TABLE INDUSTRY'!J32</f>
        <v>733</v>
      </c>
      <c r="C18" s="16">
        <f>'2020 PIVOT TABLE'!J32</f>
        <v>714</v>
      </c>
      <c r="D18" s="16">
        <f>'2021 PIVOT TABLE'!J32</f>
        <v>719</v>
      </c>
      <c r="E18" s="16">
        <f>'2022 PIVOT TABLE'!J31</f>
        <v>811</v>
      </c>
      <c r="F18" s="16">
        <f>'2023 PIVOT TABLE'!J31</f>
        <v>935</v>
      </c>
    </row>
    <row r="19" spans="1:16">
      <c r="A19" s="15" t="s">
        <v>26</v>
      </c>
      <c r="B19" s="16">
        <f>'2019 PIVOT TABLE INDUSTRY'!J63</f>
        <v>706.86206896551721</v>
      </c>
      <c r="C19" s="16">
        <f>'2020 PIVOT TABLE'!J63</f>
        <v>691.30508474576266</v>
      </c>
      <c r="D19" s="16">
        <f>'2021 PIVOT TABLE'!J62</f>
        <v>700.43859649122805</v>
      </c>
      <c r="E19" s="16">
        <f>'2022 PIVOT TABLE'!J58</f>
        <v>760.53703703703707</v>
      </c>
      <c r="F19" s="16">
        <f>'2023 PIVOT TABLE'!J58</f>
        <v>857.5</v>
      </c>
    </row>
    <row r="20" spans="1:16">
      <c r="A20" s="17" t="s">
        <v>27</v>
      </c>
      <c r="B20" s="16">
        <f>AVERAGE(B3:B14)</f>
        <v>671.5454545454545</v>
      </c>
      <c r="C20" s="16">
        <f t="shared" ref="C20:F20" si="1">AVERAGE(C3:C14)</f>
        <v>658.4545454545455</v>
      </c>
      <c r="D20" s="16">
        <f t="shared" si="1"/>
        <v>666.81818181818187</v>
      </c>
      <c r="E20" s="16">
        <f t="shared" si="1"/>
        <v>718.75</v>
      </c>
      <c r="F20" s="16">
        <f t="shared" si="1"/>
        <v>814.75</v>
      </c>
    </row>
    <row r="21" spans="1:16">
      <c r="A21" s="12" t="s">
        <v>28</v>
      </c>
      <c r="B21" s="16">
        <f t="shared" ref="B21:B22" si="2">AVERAGE(B18:F18)</f>
        <v>782.4</v>
      </c>
      <c r="C21" s="16">
        <f t="shared" ref="C21:F21" si="3">B21</f>
        <v>782.4</v>
      </c>
      <c r="D21" s="16">
        <f t="shared" si="3"/>
        <v>782.4</v>
      </c>
      <c r="E21" s="16">
        <f t="shared" si="3"/>
        <v>782.4</v>
      </c>
      <c r="F21" s="16">
        <f t="shared" si="3"/>
        <v>782.4</v>
      </c>
    </row>
    <row r="22" spans="1:16">
      <c r="A22" s="12" t="s">
        <v>29</v>
      </c>
      <c r="B22" s="16">
        <f t="shared" si="2"/>
        <v>743.32855744790891</v>
      </c>
      <c r="C22" s="16">
        <f t="shared" ref="C22:F22" si="4">B22</f>
        <v>743.32855744790891</v>
      </c>
      <c r="D22" s="16">
        <f t="shared" si="4"/>
        <v>743.32855744790891</v>
      </c>
      <c r="E22" s="16">
        <f t="shared" si="4"/>
        <v>743.32855744790891</v>
      </c>
      <c r="F22" s="16">
        <f t="shared" si="4"/>
        <v>743.32855744790891</v>
      </c>
    </row>
    <row r="23" spans="1:16">
      <c r="A23" s="12" t="s">
        <v>30</v>
      </c>
      <c r="B23" s="16">
        <v>706.2</v>
      </c>
      <c r="C23" s="16">
        <v>706.2</v>
      </c>
      <c r="D23" s="16">
        <v>706.2</v>
      </c>
      <c r="E23" s="16">
        <v>706.2</v>
      </c>
      <c r="F23" s="16">
        <v>706.2</v>
      </c>
    </row>
    <row r="24" spans="1:16" ht="15.75" customHeight="1">
      <c r="I24" s="34" t="s">
        <v>35</v>
      </c>
      <c r="J24" s="41"/>
      <c r="K24" s="41"/>
      <c r="L24" s="41"/>
      <c r="M24" s="41"/>
      <c r="N24" s="41"/>
      <c r="O24" s="41"/>
      <c r="P24" s="41"/>
    </row>
    <row r="25" spans="1:16">
      <c r="I25" s="35" t="s">
        <v>6</v>
      </c>
      <c r="J25" s="41"/>
      <c r="K25" s="41"/>
      <c r="L25" s="41"/>
      <c r="M25" s="41"/>
      <c r="N25" s="41"/>
      <c r="O25" s="41"/>
      <c r="P25" s="41"/>
    </row>
    <row r="26" spans="1:16">
      <c r="A26" s="23"/>
      <c r="B26" s="25">
        <v>2019</v>
      </c>
      <c r="C26" s="25">
        <v>2020</v>
      </c>
      <c r="D26" s="25">
        <v>2021</v>
      </c>
      <c r="E26" s="25">
        <v>2022</v>
      </c>
      <c r="F26" s="26">
        <v>2023</v>
      </c>
      <c r="G26" s="24" t="s">
        <v>31</v>
      </c>
      <c r="I26" s="35" t="s">
        <v>5</v>
      </c>
      <c r="J26" s="41"/>
      <c r="K26" s="41"/>
      <c r="L26" s="41"/>
      <c r="M26" s="41"/>
      <c r="N26" s="41"/>
      <c r="O26" s="41"/>
      <c r="P26" s="41"/>
    </row>
    <row r="27" spans="1:16">
      <c r="A27" s="28" t="s">
        <v>25</v>
      </c>
      <c r="B27" s="32">
        <f t="shared" ref="B27:F27" si="5">B18</f>
        <v>733</v>
      </c>
      <c r="C27" s="32">
        <f t="shared" si="5"/>
        <v>714</v>
      </c>
      <c r="D27" s="32">
        <f t="shared" si="5"/>
        <v>719</v>
      </c>
      <c r="E27" s="32">
        <f t="shared" si="5"/>
        <v>811</v>
      </c>
      <c r="F27" s="32">
        <f t="shared" si="5"/>
        <v>935</v>
      </c>
      <c r="G27" s="47">
        <f t="shared" ref="G27:G29" si="6">AVERAGE(B27:F27)</f>
        <v>782.4</v>
      </c>
      <c r="I27" s="35" t="s">
        <v>9</v>
      </c>
      <c r="J27" s="41"/>
      <c r="K27" s="41"/>
      <c r="L27" s="41"/>
      <c r="M27" s="41"/>
      <c r="N27" s="41"/>
      <c r="O27" s="41"/>
      <c r="P27" s="41"/>
    </row>
    <row r="28" spans="1:16">
      <c r="A28" s="31" t="s">
        <v>26</v>
      </c>
      <c r="B28" s="32">
        <f t="shared" ref="B28:F28" si="7">B19</f>
        <v>706.86206896551721</v>
      </c>
      <c r="C28" s="32">
        <f t="shared" si="7"/>
        <v>691.30508474576266</v>
      </c>
      <c r="D28" s="32">
        <f t="shared" si="7"/>
        <v>700.43859649122805</v>
      </c>
      <c r="E28" s="32">
        <f t="shared" si="7"/>
        <v>760.53703703703707</v>
      </c>
      <c r="F28" s="32">
        <f t="shared" si="7"/>
        <v>857.5</v>
      </c>
      <c r="G28" s="47">
        <f t="shared" si="6"/>
        <v>743.32855744790891</v>
      </c>
      <c r="I28" s="35" t="s">
        <v>8</v>
      </c>
      <c r="J28" s="41"/>
      <c r="K28" s="41"/>
      <c r="L28" s="41"/>
      <c r="M28" s="41"/>
      <c r="N28" s="41"/>
      <c r="O28" s="41"/>
      <c r="P28" s="41"/>
    </row>
    <row r="29" spans="1:16">
      <c r="A29" s="28" t="s">
        <v>27</v>
      </c>
      <c r="B29" s="32">
        <f t="shared" ref="B29:F29" si="8">B20</f>
        <v>671.5454545454545</v>
      </c>
      <c r="C29" s="32">
        <f t="shared" si="8"/>
        <v>658.4545454545455</v>
      </c>
      <c r="D29" s="32">
        <f t="shared" si="8"/>
        <v>666.81818181818187</v>
      </c>
      <c r="E29" s="32">
        <f t="shared" si="8"/>
        <v>718.75</v>
      </c>
      <c r="F29" s="32">
        <f t="shared" si="8"/>
        <v>814.75</v>
      </c>
      <c r="G29" s="47">
        <f t="shared" si="6"/>
        <v>706.06363636363642</v>
      </c>
      <c r="I29" s="35" t="s">
        <v>11</v>
      </c>
      <c r="J29" s="41"/>
      <c r="K29" s="41"/>
      <c r="L29" s="41"/>
      <c r="M29" s="41"/>
      <c r="N29" s="41"/>
      <c r="O29" s="41"/>
      <c r="P29" s="41"/>
    </row>
    <row r="30" spans="1:16">
      <c r="I30" s="35" t="s">
        <v>13</v>
      </c>
      <c r="J30" s="41"/>
      <c r="K30" s="41"/>
      <c r="L30" s="41"/>
      <c r="M30" s="41"/>
      <c r="N30" s="41"/>
      <c r="O30" s="41"/>
      <c r="P30" s="41"/>
    </row>
    <row r="31" spans="1:16">
      <c r="I31" s="35" t="s">
        <v>12</v>
      </c>
      <c r="J31" s="41"/>
      <c r="K31" s="41"/>
      <c r="L31" s="41"/>
      <c r="M31" s="41"/>
      <c r="N31" s="41"/>
      <c r="O31" s="41"/>
      <c r="P31" s="41"/>
    </row>
    <row r="32" spans="1:16">
      <c r="I32" s="35" t="s">
        <v>15</v>
      </c>
      <c r="J32" s="41"/>
      <c r="K32" s="41"/>
      <c r="L32" s="41"/>
      <c r="M32" s="41"/>
      <c r="N32" s="41"/>
      <c r="O32" s="41"/>
      <c r="P32" s="41"/>
    </row>
    <row r="33" spans="9:16">
      <c r="I33" s="35" t="s">
        <v>17</v>
      </c>
      <c r="J33" s="41"/>
      <c r="K33" s="41"/>
      <c r="L33" s="41"/>
      <c r="M33" s="41"/>
      <c r="N33" s="41"/>
      <c r="O33" s="41"/>
      <c r="P33" s="41"/>
    </row>
    <row r="34" spans="9:16">
      <c r="I34" s="35" t="s">
        <v>19</v>
      </c>
      <c r="J34" s="41"/>
      <c r="K34" s="41"/>
      <c r="L34" s="41"/>
      <c r="M34" s="41"/>
      <c r="N34" s="41"/>
      <c r="O34" s="41"/>
      <c r="P34" s="41"/>
    </row>
    <row r="35" spans="9:16">
      <c r="I35" s="35" t="s">
        <v>21</v>
      </c>
      <c r="J35" s="41"/>
      <c r="K35" s="41"/>
      <c r="L35" s="41"/>
      <c r="M35" s="41"/>
      <c r="N35" s="41"/>
      <c r="O35" s="41"/>
      <c r="P35" s="41"/>
    </row>
    <row r="36" spans="9:16">
      <c r="I36" s="35" t="s">
        <v>16</v>
      </c>
      <c r="J36" s="41"/>
      <c r="K36" s="41"/>
      <c r="L36" s="41"/>
      <c r="M36" s="41"/>
      <c r="N36" s="41"/>
      <c r="O36" s="41"/>
      <c r="P36" s="41"/>
    </row>
    <row r="37" spans="9:16">
      <c r="I37" s="41"/>
      <c r="J37" s="41"/>
      <c r="K37" s="41"/>
      <c r="L37" s="41"/>
      <c r="M37" s="41"/>
      <c r="N37" s="41"/>
      <c r="O37" s="41"/>
      <c r="P37" s="41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N37"/>
  <sheetViews>
    <sheetView workbookViewId="0">
      <selection activeCell="K24" sqref="K24"/>
    </sheetView>
  </sheetViews>
  <sheetFormatPr defaultColWidth="12.5703125" defaultRowHeight="15.75" customHeight="1"/>
  <cols>
    <col min="1" max="1" width="34.140625" bestFit="1" customWidth="1"/>
    <col min="9" max="9" width="29.28515625" customWidth="1"/>
  </cols>
  <sheetData>
    <row r="1" spans="1:6">
      <c r="A1" s="40" t="s">
        <v>45</v>
      </c>
    </row>
    <row r="2" spans="1:6">
      <c r="A2" s="1" t="s">
        <v>24</v>
      </c>
      <c r="B2" s="3">
        <f t="shared" ref="B2:E2" si="0">C2-1</f>
        <v>2019</v>
      </c>
      <c r="C2" s="3">
        <f t="shared" si="0"/>
        <v>2020</v>
      </c>
      <c r="D2" s="3">
        <f t="shared" si="0"/>
        <v>2021</v>
      </c>
      <c r="E2" s="3">
        <f t="shared" si="0"/>
        <v>2022</v>
      </c>
      <c r="F2" s="1">
        <v>2023</v>
      </c>
    </row>
    <row r="3" spans="1:6">
      <c r="A3" s="2" t="s">
        <v>6</v>
      </c>
      <c r="B3" s="16">
        <f>'2019 PIVOT - Customer Count'!B3</f>
        <v>15212</v>
      </c>
      <c r="C3" s="16">
        <f>'2020 PIVOT - Customer Count'!B3</f>
        <v>14730</v>
      </c>
      <c r="D3" s="16">
        <f>'2021 PIVOT - Customer Count'!B3</f>
        <v>14252</v>
      </c>
      <c r="E3" s="16">
        <f>'2022 PIVOT - Customer Count'!B3</f>
        <v>15952</v>
      </c>
      <c r="F3" s="16">
        <f>'2023 PIVOT - Customer Count'!B3</f>
        <v>18459</v>
      </c>
    </row>
    <row r="4" spans="1:6">
      <c r="A4" s="2" t="s">
        <v>8</v>
      </c>
      <c r="B4" s="16">
        <f>'2019 PIVOT - Customer Count'!B4</f>
        <v>28396</v>
      </c>
      <c r="C4" s="16">
        <f>'2020 PIVOT - Customer Count'!B4</f>
        <v>27593</v>
      </c>
      <c r="D4" s="16">
        <f>'2021 PIVOT - Customer Count'!B4</f>
        <v>28531</v>
      </c>
      <c r="E4" s="16">
        <f>'2022 PIVOT - Customer Count'!B4</f>
        <v>31028</v>
      </c>
      <c r="F4" s="16">
        <f>'2023 PIVOT - Customer Count'!B4</f>
        <v>34985</v>
      </c>
    </row>
    <row r="5" spans="1:6">
      <c r="A5" s="2" t="s">
        <v>5</v>
      </c>
      <c r="B5" s="7" t="s">
        <v>0</v>
      </c>
      <c r="C5" s="7" t="s">
        <v>0</v>
      </c>
      <c r="D5" s="7" t="s">
        <v>0</v>
      </c>
      <c r="E5" s="16">
        <f>'2022 PIVOT - Customer Count'!B5</f>
        <v>31080</v>
      </c>
      <c r="F5" s="16">
        <f>'2023 PIVOT - Customer Count'!B5</f>
        <v>34893</v>
      </c>
    </row>
    <row r="6" spans="1:6">
      <c r="A6" s="2" t="s">
        <v>12</v>
      </c>
      <c r="B6" s="16">
        <f>'2019 PIVOT - Customer Count'!B5</f>
        <v>29822</v>
      </c>
      <c r="C6" s="16">
        <f>'2020 PIVOT - Customer Count'!B5</f>
        <v>29714</v>
      </c>
      <c r="D6" s="16">
        <f>'2021 PIVOT - Customer Count'!B5</f>
        <v>30797</v>
      </c>
      <c r="E6" s="16">
        <f>'2022 PIVOT - Customer Count'!B6</f>
        <v>33533</v>
      </c>
      <c r="F6" s="16">
        <f>'2023 PIVOT - Customer Count'!B6</f>
        <v>37717</v>
      </c>
    </row>
    <row r="7" spans="1:6">
      <c r="A7" s="2" t="s">
        <v>16</v>
      </c>
      <c r="B7" s="16">
        <f>'2019 PIVOT - Customer Count'!B6</f>
        <v>31349</v>
      </c>
      <c r="C7" s="16">
        <f>'2020 PIVOT - Customer Count'!B6</f>
        <v>31120</v>
      </c>
      <c r="D7" s="16">
        <f>'2021 PIVOT - Customer Count'!B6</f>
        <v>32110</v>
      </c>
      <c r="E7" s="16">
        <f>'2022 PIVOT - Customer Count'!B7</f>
        <v>35577</v>
      </c>
      <c r="F7" s="16">
        <f>'2023 PIVOT - Customer Count'!B7</f>
        <v>41267</v>
      </c>
    </row>
    <row r="8" spans="1:6">
      <c r="B8" s="16"/>
      <c r="C8" s="16"/>
      <c r="D8" s="16"/>
      <c r="E8" s="16"/>
      <c r="F8" s="16"/>
    </row>
    <row r="9" spans="1:6">
      <c r="B9" s="16"/>
      <c r="C9" s="16"/>
      <c r="D9" s="16"/>
      <c r="E9" s="16"/>
      <c r="F9" s="16"/>
    </row>
    <row r="12" spans="1:6">
      <c r="A12" s="9"/>
      <c r="B12" s="10">
        <v>2019</v>
      </c>
      <c r="C12" s="10">
        <v>2020</v>
      </c>
      <c r="D12" s="10">
        <v>2021</v>
      </c>
      <c r="E12" s="10">
        <v>2022</v>
      </c>
      <c r="F12" s="1">
        <v>2023</v>
      </c>
    </row>
    <row r="13" spans="1:6">
      <c r="A13" s="12" t="s">
        <v>25</v>
      </c>
      <c r="B13" s="16">
        <f>'2019 PIVOT TABLE INDUSTRY'!K32</f>
        <v>42694</v>
      </c>
      <c r="C13" s="16">
        <f>'2020 PIVOT TABLE'!K32</f>
        <v>41819</v>
      </c>
      <c r="D13" s="16">
        <f>'2021 PIVOT TABLE'!K32</f>
        <v>42365</v>
      </c>
      <c r="E13" s="16">
        <f>'2022 PIVOT TABLE'!K31</f>
        <v>46747</v>
      </c>
      <c r="F13" s="16">
        <f>'2023 PIVOT TABLE'!K31</f>
        <v>54210</v>
      </c>
    </row>
    <row r="14" spans="1:6">
      <c r="A14" s="17" t="s">
        <v>46</v>
      </c>
      <c r="B14" s="16">
        <f t="shared" ref="B14:F14" si="1">J37</f>
        <v>21801.510451555041</v>
      </c>
      <c r="C14" s="16">
        <f t="shared" si="1"/>
        <v>21207.938121840743</v>
      </c>
      <c r="D14" s="16">
        <f t="shared" si="1"/>
        <v>21379.125381105576</v>
      </c>
      <c r="E14" s="16">
        <f t="shared" si="1"/>
        <v>23310.776260462135</v>
      </c>
      <c r="F14" s="16">
        <f t="shared" si="1"/>
        <v>26726.441657306263</v>
      </c>
    </row>
    <row r="15" spans="1:6">
      <c r="A15" s="15" t="s">
        <v>26</v>
      </c>
      <c r="B15" s="16">
        <f>'2019 PIVOT TABLE INDUSTRY'!K63</f>
        <v>25422.362068965518</v>
      </c>
      <c r="C15" s="16">
        <f>'2020 PIVOT TABLE'!K63</f>
        <v>25179.77966101695</v>
      </c>
      <c r="D15" s="16">
        <f>'2021 PIVOT TABLE'!K62</f>
        <v>24906.280701754386</v>
      </c>
      <c r="E15" s="16">
        <f>'2022 PIVOT TABLE'!K58</f>
        <v>25492.185185185186</v>
      </c>
      <c r="F15" s="16">
        <f>'2023 PIVOT TABLE'!K58</f>
        <v>28719.222222222223</v>
      </c>
    </row>
    <row r="16" spans="1:6">
      <c r="A16" s="17" t="s">
        <v>27</v>
      </c>
      <c r="B16" s="16">
        <f>AVERAGE(B3:B7)</f>
        <v>26194.75</v>
      </c>
      <c r="C16" s="16">
        <f t="shared" ref="C16:F16" si="2">AVERAGE(C3:C7)</f>
        <v>25789.25</v>
      </c>
      <c r="D16" s="16">
        <f t="shared" si="2"/>
        <v>26422.5</v>
      </c>
      <c r="E16" s="16">
        <f t="shared" si="2"/>
        <v>29434</v>
      </c>
      <c r="F16" s="16">
        <f t="shared" si="2"/>
        <v>33464.199999999997</v>
      </c>
    </row>
    <row r="17" spans="1:14">
      <c r="A17" s="12" t="s">
        <v>28</v>
      </c>
      <c r="B17" s="16">
        <f t="shared" ref="B17:B20" si="3">AVERAGE(B13:F13)</f>
        <v>45567</v>
      </c>
      <c r="C17" s="16">
        <f t="shared" ref="C17:F17" si="4">B17</f>
        <v>45567</v>
      </c>
      <c r="D17" s="16">
        <f t="shared" si="4"/>
        <v>45567</v>
      </c>
      <c r="E17" s="16">
        <f t="shared" si="4"/>
        <v>45567</v>
      </c>
      <c r="F17" s="16">
        <f t="shared" si="4"/>
        <v>45567</v>
      </c>
    </row>
    <row r="18" spans="1:14">
      <c r="A18" s="12" t="s">
        <v>47</v>
      </c>
      <c r="B18" s="16">
        <f t="shared" si="3"/>
        <v>22885.158374453953</v>
      </c>
      <c r="C18" s="16">
        <f t="shared" ref="C18:F18" si="5">B18</f>
        <v>22885.158374453953</v>
      </c>
      <c r="D18" s="16">
        <f t="shared" si="5"/>
        <v>22885.158374453953</v>
      </c>
      <c r="E18" s="16">
        <f t="shared" si="5"/>
        <v>22885.158374453953</v>
      </c>
      <c r="F18" s="16">
        <f t="shared" si="5"/>
        <v>22885.158374453953</v>
      </c>
    </row>
    <row r="19" spans="1:14">
      <c r="A19" s="12" t="s">
        <v>29</v>
      </c>
      <c r="B19" s="16">
        <f t="shared" si="3"/>
        <v>25943.965967828852</v>
      </c>
      <c r="C19" s="16">
        <f t="shared" ref="C19:F19" si="6">B19</f>
        <v>25943.965967828852</v>
      </c>
      <c r="D19" s="16">
        <f t="shared" si="6"/>
        <v>25943.965967828852</v>
      </c>
      <c r="E19" s="16">
        <f t="shared" si="6"/>
        <v>25943.965967828852</v>
      </c>
      <c r="F19" s="16">
        <f t="shared" si="6"/>
        <v>25943.965967828852</v>
      </c>
    </row>
    <row r="20" spans="1:14">
      <c r="A20" s="12" t="s">
        <v>30</v>
      </c>
      <c r="B20" s="16">
        <f>AVERAGE(B16:F16)</f>
        <v>28260.940000000002</v>
      </c>
      <c r="C20" s="16">
        <f t="shared" ref="C20:F20" si="7">B20</f>
        <v>28260.940000000002</v>
      </c>
      <c r="D20" s="16">
        <f t="shared" si="7"/>
        <v>28260.940000000002</v>
      </c>
      <c r="E20" s="16">
        <f t="shared" si="7"/>
        <v>28260.940000000002</v>
      </c>
      <c r="F20" s="16">
        <f t="shared" si="7"/>
        <v>28260.940000000002</v>
      </c>
    </row>
    <row r="22" spans="1:14">
      <c r="A22" s="23"/>
      <c r="B22" s="25">
        <v>2019</v>
      </c>
      <c r="C22" s="25">
        <v>2020</v>
      </c>
      <c r="D22" s="25">
        <v>2021</v>
      </c>
      <c r="E22" s="25">
        <v>2022</v>
      </c>
      <c r="F22" s="26">
        <v>2023</v>
      </c>
      <c r="G22" s="27" t="s">
        <v>31</v>
      </c>
    </row>
    <row r="23" spans="1:14">
      <c r="A23" s="28" t="s">
        <v>48</v>
      </c>
      <c r="B23" s="56">
        <f t="shared" ref="B23:F23" si="8">B13</f>
        <v>42694</v>
      </c>
      <c r="C23" s="56">
        <f t="shared" si="8"/>
        <v>41819</v>
      </c>
      <c r="D23" s="56">
        <f t="shared" si="8"/>
        <v>42365</v>
      </c>
      <c r="E23" s="56">
        <f t="shared" si="8"/>
        <v>46747</v>
      </c>
      <c r="F23" s="56">
        <f t="shared" si="8"/>
        <v>54210</v>
      </c>
      <c r="G23" s="57">
        <f t="shared" ref="G23:G26" si="9">AVERAGE(B23:F23)</f>
        <v>45567</v>
      </c>
    </row>
    <row r="24" spans="1:14">
      <c r="A24" s="28" t="s">
        <v>49</v>
      </c>
      <c r="B24" s="56">
        <f t="shared" ref="B24:F24" si="10">J37</f>
        <v>21801.510451555041</v>
      </c>
      <c r="C24" s="56">
        <f t="shared" si="10"/>
        <v>21207.938121840743</v>
      </c>
      <c r="D24" s="56">
        <f t="shared" si="10"/>
        <v>21379.125381105576</v>
      </c>
      <c r="E24" s="56">
        <f t="shared" si="10"/>
        <v>23310.776260462135</v>
      </c>
      <c r="F24" s="56">
        <f t="shared" si="10"/>
        <v>26726.441657306263</v>
      </c>
      <c r="G24" s="57">
        <f t="shared" si="9"/>
        <v>22885.158374453953</v>
      </c>
    </row>
    <row r="25" spans="1:14">
      <c r="A25" s="31" t="s">
        <v>26</v>
      </c>
      <c r="B25" s="56">
        <f t="shared" ref="B25:F25" si="11">B15</f>
        <v>25422.362068965518</v>
      </c>
      <c r="C25" s="56">
        <f t="shared" si="11"/>
        <v>25179.77966101695</v>
      </c>
      <c r="D25" s="56">
        <f t="shared" si="11"/>
        <v>24906.280701754386</v>
      </c>
      <c r="E25" s="56">
        <f t="shared" si="11"/>
        <v>25492.185185185186</v>
      </c>
      <c r="F25" s="56">
        <f t="shared" si="11"/>
        <v>28719.222222222223</v>
      </c>
      <c r="G25" s="57">
        <f t="shared" si="9"/>
        <v>25943.965967828852</v>
      </c>
    </row>
    <row r="26" spans="1:14">
      <c r="A26" s="28" t="s">
        <v>27</v>
      </c>
      <c r="B26" s="56">
        <f t="shared" ref="B26:F26" si="12">B16</f>
        <v>26194.75</v>
      </c>
      <c r="C26" s="56">
        <f t="shared" si="12"/>
        <v>25789.25</v>
      </c>
      <c r="D26" s="56">
        <f t="shared" si="12"/>
        <v>26422.5</v>
      </c>
      <c r="E26" s="56">
        <f t="shared" si="12"/>
        <v>29434</v>
      </c>
      <c r="F26" s="56">
        <f t="shared" si="12"/>
        <v>33464.199999999997</v>
      </c>
      <c r="G26" s="57">
        <f t="shared" si="9"/>
        <v>28260.940000000002</v>
      </c>
    </row>
    <row r="29" spans="1:14">
      <c r="A29" s="1" t="s">
        <v>50</v>
      </c>
      <c r="B29" s="99"/>
      <c r="C29" s="100"/>
      <c r="D29" s="100"/>
      <c r="E29" s="100"/>
    </row>
    <row r="30" spans="1:14">
      <c r="A30" s="2" t="s">
        <v>4</v>
      </c>
      <c r="J30" s="1" t="s">
        <v>51</v>
      </c>
    </row>
    <row r="31" spans="1:14">
      <c r="A31" s="2" t="s">
        <v>6</v>
      </c>
      <c r="J31" s="3">
        <f t="shared" ref="J31:M31" si="13">K31-1</f>
        <v>2019</v>
      </c>
      <c r="K31" s="3">
        <f t="shared" si="13"/>
        <v>2020</v>
      </c>
      <c r="L31" s="3">
        <f t="shared" si="13"/>
        <v>2021</v>
      </c>
      <c r="M31" s="3">
        <f t="shared" si="13"/>
        <v>2022</v>
      </c>
      <c r="N31" s="1">
        <v>2023</v>
      </c>
    </row>
    <row r="32" spans="1:14">
      <c r="A32" s="2" t="s">
        <v>8</v>
      </c>
      <c r="I32" s="1" t="s">
        <v>52</v>
      </c>
      <c r="J32" s="58">
        <v>11428.5625</v>
      </c>
      <c r="K32" s="58">
        <v>11659.6875</v>
      </c>
      <c r="L32" s="58">
        <v>11889.75</v>
      </c>
      <c r="M32" s="58">
        <v>12485.5</v>
      </c>
      <c r="N32" s="58">
        <v>12742.0625</v>
      </c>
    </row>
    <row r="33" spans="1:14">
      <c r="A33" s="2" t="s">
        <v>5</v>
      </c>
      <c r="I33" s="2" t="s">
        <v>53</v>
      </c>
      <c r="J33" s="16">
        <v>78332370.790000007</v>
      </c>
      <c r="K33" s="16">
        <v>80181186.019999996</v>
      </c>
      <c r="L33" s="59">
        <v>81235640</v>
      </c>
      <c r="M33" s="59">
        <v>94710464</v>
      </c>
      <c r="N33" s="59">
        <v>106888209</v>
      </c>
    </row>
    <row r="34" spans="1:14">
      <c r="A34" s="2" t="s">
        <v>12</v>
      </c>
      <c r="I34" s="2" t="s">
        <v>54</v>
      </c>
      <c r="J34" s="59">
        <v>170827554</v>
      </c>
      <c r="K34" s="59">
        <v>167096745</v>
      </c>
      <c r="L34" s="60">
        <v>172956816</v>
      </c>
      <c r="M34" s="59">
        <v>196336233</v>
      </c>
      <c r="N34" s="59">
        <v>233661781</v>
      </c>
    </row>
    <row r="35" spans="1:14">
      <c r="A35" s="2" t="s">
        <v>16</v>
      </c>
      <c r="I35" s="1" t="s">
        <v>55</v>
      </c>
      <c r="J35" s="58">
        <f t="shared" ref="J35:N35" si="14">J34+J33</f>
        <v>249159924.79000002</v>
      </c>
      <c r="K35" s="58">
        <f t="shared" si="14"/>
        <v>247277931.01999998</v>
      </c>
      <c r="L35" s="58">
        <f t="shared" si="14"/>
        <v>254192456</v>
      </c>
      <c r="M35" s="58">
        <f t="shared" si="14"/>
        <v>291046697</v>
      </c>
      <c r="N35" s="58">
        <f t="shared" si="14"/>
        <v>340549990</v>
      </c>
    </row>
    <row r="37" spans="1:14">
      <c r="I37" s="2" t="s">
        <v>56</v>
      </c>
      <c r="J37" s="58">
        <f t="shared" ref="J37:N37" si="15">J35/J32</f>
        <v>21801.510451555041</v>
      </c>
      <c r="K37" s="58">
        <f t="shared" si="15"/>
        <v>21207.938121840743</v>
      </c>
      <c r="L37" s="58">
        <f t="shared" si="15"/>
        <v>21379.125381105576</v>
      </c>
      <c r="M37" s="58">
        <f t="shared" si="15"/>
        <v>23310.776260462135</v>
      </c>
      <c r="N37" s="58">
        <f t="shared" si="15"/>
        <v>26726.441657306263</v>
      </c>
    </row>
  </sheetData>
  <pageMargins left="0.7" right="0.7" top="0.75" bottom="0.75" header="0.3" footer="0.3"/>
  <ignoredErrors>
    <ignoredError sqref="B24 C24:G24" formula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G7"/>
  <sheetViews>
    <sheetView workbookViewId="0">
      <selection activeCell="B20" sqref="B20"/>
    </sheetView>
  </sheetViews>
  <sheetFormatPr defaultColWidth="12.5703125" defaultRowHeight="15.75" customHeight="1"/>
  <cols>
    <col min="1" max="1" width="23" customWidth="1"/>
  </cols>
  <sheetData>
    <row r="1" spans="1:7" ht="15.75" customHeight="1">
      <c r="A1" s="101" t="s">
        <v>200</v>
      </c>
    </row>
    <row r="3" spans="1:7">
      <c r="A3" s="41"/>
      <c r="B3" s="42">
        <v>2019</v>
      </c>
      <c r="C3" s="42">
        <v>2020</v>
      </c>
      <c r="D3" s="42">
        <v>2021</v>
      </c>
      <c r="E3" s="42">
        <v>2022</v>
      </c>
      <c r="F3" s="42">
        <v>2023</v>
      </c>
    </row>
    <row r="4" spans="1:7" ht="12.75">
      <c r="A4" s="41" t="s">
        <v>25</v>
      </c>
      <c r="B4" s="61">
        <f>'2019 SCORECARD'!T31*100</f>
        <v>100</v>
      </c>
      <c r="C4" s="61">
        <f>'2020 SCORECARD'!S31*100</f>
        <v>100</v>
      </c>
      <c r="D4" s="61">
        <f>'2021 SCORECARD'!S31*100</f>
        <v>100</v>
      </c>
      <c r="E4" s="61">
        <f>'2022 SCORECARD'!S30*100</f>
        <v>100</v>
      </c>
      <c r="F4" s="61">
        <f>'2023 SCORECARD'!R30*100</f>
        <v>100</v>
      </c>
    </row>
    <row r="6" spans="1:7">
      <c r="A6" s="23"/>
      <c r="B6" s="25">
        <v>2019</v>
      </c>
      <c r="C6" s="25">
        <v>2020</v>
      </c>
      <c r="D6" s="25">
        <v>2021</v>
      </c>
      <c r="E6" s="25">
        <v>2022</v>
      </c>
      <c r="F6" s="26">
        <v>2023</v>
      </c>
      <c r="G6" s="27" t="s">
        <v>31</v>
      </c>
    </row>
    <row r="7" spans="1:7">
      <c r="A7" s="28" t="s">
        <v>25</v>
      </c>
      <c r="B7" s="32">
        <f t="shared" ref="B7:F7" si="0">B4</f>
        <v>100</v>
      </c>
      <c r="C7" s="32">
        <f t="shared" si="0"/>
        <v>100</v>
      </c>
      <c r="D7" s="32">
        <f t="shared" si="0"/>
        <v>100</v>
      </c>
      <c r="E7" s="32">
        <f t="shared" si="0"/>
        <v>100</v>
      </c>
      <c r="F7" s="32">
        <f t="shared" si="0"/>
        <v>100</v>
      </c>
      <c r="G7" s="33">
        <f>AVERAGE(B7:F7)</f>
        <v>100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29"/>
  <sheetViews>
    <sheetView workbookViewId="0">
      <selection activeCell="K33" sqref="K33"/>
    </sheetView>
  </sheetViews>
  <sheetFormatPr defaultColWidth="12.5703125" defaultRowHeight="15.75" customHeight="1"/>
  <cols>
    <col min="1" max="1" width="35.7109375" bestFit="1" customWidth="1"/>
    <col min="9" max="9" width="34.85546875" customWidth="1"/>
  </cols>
  <sheetData>
    <row r="1" spans="1:6">
      <c r="A1" s="1" t="s">
        <v>57</v>
      </c>
    </row>
    <row r="2" spans="1:6">
      <c r="A2" s="1" t="s">
        <v>24</v>
      </c>
      <c r="B2" s="3">
        <f t="shared" ref="B2:E2" si="0">C2-1</f>
        <v>2019</v>
      </c>
      <c r="C2" s="3">
        <f t="shared" si="0"/>
        <v>2020</v>
      </c>
      <c r="D2" s="3">
        <f t="shared" si="0"/>
        <v>2021</v>
      </c>
      <c r="E2" s="3">
        <f t="shared" si="0"/>
        <v>2022</v>
      </c>
      <c r="F2" s="1">
        <v>2023</v>
      </c>
    </row>
    <row r="3" spans="1:6" ht="15.75" customHeight="1">
      <c r="A3" s="49" t="s">
        <v>6</v>
      </c>
      <c r="B3" s="4">
        <f>'2019 PIVOT - Customer Count'!C3</f>
        <v>7.2099999999999997E-2</v>
      </c>
      <c r="C3" s="4">
        <f>'2020 PIVOT - Customer Count'!C3</f>
        <v>4.8000000000000001E-2</v>
      </c>
      <c r="D3" s="4">
        <f>'2021 PIVOT - Customer Count'!C3</f>
        <v>6.1800000000000001E-2</v>
      </c>
      <c r="E3" s="4">
        <f>'2022 PIVOT - Customer Count'!C3</f>
        <v>6.7000000000000004E-2</v>
      </c>
      <c r="F3" s="4">
        <f>'2023 PIVOT - Customer Count'!C3</f>
        <v>7.5499999999999998E-2</v>
      </c>
    </row>
    <row r="4" spans="1:6" ht="15.75" customHeight="1">
      <c r="A4" s="49" t="s">
        <v>8</v>
      </c>
      <c r="B4" s="4">
        <f>'2019 PIVOT - Customer Count'!C4</f>
        <v>4.3200000000000002E-2</v>
      </c>
      <c r="C4" s="4">
        <f>'2020 PIVOT - Customer Count'!C4</f>
        <v>6.8000000000000005E-2</v>
      </c>
      <c r="D4" s="4">
        <f>'2021 PIVOT - Customer Count'!C4</f>
        <v>6.8699999999999997E-2</v>
      </c>
      <c r="E4" s="4">
        <f>'2022 PIVOT - Customer Count'!C4</f>
        <v>4.8599999999999997E-2</v>
      </c>
      <c r="F4" s="4">
        <f>'2023 PIVOT - Customer Count'!C4</f>
        <v>5.1499999999999997E-2</v>
      </c>
    </row>
    <row r="5" spans="1:6" ht="15.75" customHeight="1">
      <c r="A5" s="49" t="s">
        <v>5</v>
      </c>
      <c r="B5" s="7" t="s">
        <v>0</v>
      </c>
      <c r="C5" s="7" t="s">
        <v>0</v>
      </c>
      <c r="D5" s="7" t="s">
        <v>0</v>
      </c>
      <c r="E5" s="4">
        <f>'2022 PIVOT - Customer Count'!C5</f>
        <v>8.0699999999999994E-2</v>
      </c>
      <c r="F5" s="4">
        <f>'2023 PIVOT - Customer Count'!C5</f>
        <v>7.3200000000000001E-2</v>
      </c>
    </row>
    <row r="6" spans="1:6" ht="15.75" customHeight="1">
      <c r="A6" s="49" t="s">
        <v>12</v>
      </c>
      <c r="B6" s="4">
        <f>'2019 PIVOT - Customer Count'!C5</f>
        <v>8.8200000000000001E-2</v>
      </c>
      <c r="C6" s="4">
        <f>'2020 PIVOT - Customer Count'!C5</f>
        <v>7.9000000000000001E-2</v>
      </c>
      <c r="D6" s="4">
        <f>'2021 PIVOT - Customer Count'!C5</f>
        <v>6.9599999999999995E-2</v>
      </c>
      <c r="E6" s="4">
        <f>'2022 PIVOT - Customer Count'!C6</f>
        <v>6.3899999999999998E-2</v>
      </c>
      <c r="F6" s="4">
        <f>'2023 PIVOT - Customer Count'!C6</f>
        <v>7.0499999999999993E-2</v>
      </c>
    </row>
    <row r="7" spans="1:6" ht="15.75" customHeight="1">
      <c r="A7" s="49" t="s">
        <v>16</v>
      </c>
      <c r="B7" s="4">
        <f>'2019 PIVOT - Customer Count'!C6</f>
        <v>8.4400000000000003E-2</v>
      </c>
      <c r="C7" s="4">
        <f>'2020 PIVOT - Customer Count'!C6</f>
        <v>5.8999999999999997E-2</v>
      </c>
      <c r="D7" s="4">
        <f>'2021 PIVOT - Customer Count'!C6</f>
        <v>7.0800000000000002E-2</v>
      </c>
      <c r="E7" s="4">
        <f>'2022 PIVOT - Customer Count'!C7</f>
        <v>7.4399999999999994E-2</v>
      </c>
      <c r="F7" s="4">
        <f>'2023 PIVOT - Customer Count'!C7</f>
        <v>6.8000000000000005E-2</v>
      </c>
    </row>
    <row r="8" spans="1:6">
      <c r="B8" s="4"/>
      <c r="C8" s="4"/>
      <c r="D8" s="4"/>
      <c r="E8" s="4"/>
      <c r="F8" s="4"/>
    </row>
    <row r="9" spans="1:6">
      <c r="B9" s="10">
        <v>2019</v>
      </c>
      <c r="C9" s="10">
        <v>2020</v>
      </c>
      <c r="D9" s="10">
        <v>2021</v>
      </c>
      <c r="E9" s="10">
        <v>2022</v>
      </c>
      <c r="F9" s="1">
        <v>2023</v>
      </c>
    </row>
    <row r="10" spans="1:6">
      <c r="A10" s="12" t="s">
        <v>25</v>
      </c>
      <c r="B10" s="6">
        <f>'2019 PIVOT TABLE INDUSTRY'!L32*100</f>
        <v>8.82</v>
      </c>
      <c r="C10" s="6">
        <f>'2020 PIVOT TABLE'!L32*100</f>
        <v>7.24</v>
      </c>
      <c r="D10" s="6">
        <f>'2021 PIVOT TABLE'!L32*100</f>
        <v>8.49</v>
      </c>
      <c r="E10" s="6">
        <f>'2022 PIVOT TABLE'!L31*100</f>
        <v>6.94</v>
      </c>
      <c r="F10" s="6">
        <f>'2023 PIVOT TABLE'!L31*100</f>
        <v>6.15</v>
      </c>
    </row>
    <row r="11" spans="1:6">
      <c r="A11" s="15" t="s">
        <v>26</v>
      </c>
      <c r="B11" s="6">
        <f>'2019 PIVOT TABLE INDUSTRY'!L63*100</f>
        <v>8.1186440677966107</v>
      </c>
      <c r="C11" s="6">
        <f>'2020 PIVOT TABLE'!L63*100</f>
        <v>6.5027118644067823</v>
      </c>
      <c r="D11" s="6">
        <f>'2021 PIVOT TABLE'!L62*100</f>
        <v>8.6494736842105251</v>
      </c>
      <c r="E11" s="6">
        <f>'2022 PIVOT TABLE'!L58*100</f>
        <v>7.7211111111111101</v>
      </c>
      <c r="F11" s="6">
        <f>'2023 PIVOT TABLE'!L58*100</f>
        <v>6.9480000000000031</v>
      </c>
    </row>
    <row r="12" spans="1:6">
      <c r="A12" s="17" t="s">
        <v>27</v>
      </c>
      <c r="B12" s="6">
        <f>AVERAGE(B3:B7)*100</f>
        <v>7.1975000000000016</v>
      </c>
      <c r="C12" s="6">
        <f t="shared" ref="C12:F12" si="1">AVERAGE(C3:C7)*100</f>
        <v>6.35</v>
      </c>
      <c r="D12" s="6">
        <f t="shared" si="1"/>
        <v>6.7725000000000009</v>
      </c>
      <c r="E12" s="6">
        <f t="shared" si="1"/>
        <v>6.6920000000000011</v>
      </c>
      <c r="F12" s="6">
        <f t="shared" si="1"/>
        <v>6.7739999999999991</v>
      </c>
    </row>
    <row r="13" spans="1:6">
      <c r="A13" s="12" t="s">
        <v>28</v>
      </c>
      <c r="B13" s="6">
        <f>AVERAGE(B10:F10)</f>
        <v>7.5280000000000014</v>
      </c>
      <c r="C13" s="6">
        <f t="shared" ref="C13:F13" si="2">B13</f>
        <v>7.5280000000000014</v>
      </c>
      <c r="D13" s="6">
        <f t="shared" si="2"/>
        <v>7.5280000000000014</v>
      </c>
      <c r="E13" s="6">
        <f t="shared" si="2"/>
        <v>7.5280000000000014</v>
      </c>
      <c r="F13" s="6">
        <f t="shared" si="2"/>
        <v>7.5280000000000014</v>
      </c>
    </row>
    <row r="14" spans="1:6">
      <c r="A14" s="12" t="s">
        <v>29</v>
      </c>
      <c r="B14" s="6">
        <f>AVERAGEA(B11:F11)</f>
        <v>7.5879881455050064</v>
      </c>
      <c r="C14" s="6">
        <f t="shared" ref="C14:F14" si="3">B14</f>
        <v>7.5879881455050064</v>
      </c>
      <c r="D14" s="6">
        <f t="shared" si="3"/>
        <v>7.5879881455050064</v>
      </c>
      <c r="E14" s="6">
        <f t="shared" si="3"/>
        <v>7.5879881455050064</v>
      </c>
      <c r="F14" s="6">
        <f t="shared" si="3"/>
        <v>7.5879881455050064</v>
      </c>
    </row>
    <row r="15" spans="1:6">
      <c r="A15" s="12" t="s">
        <v>30</v>
      </c>
      <c r="B15" s="6">
        <f>AVERAGE(B12:F12)</f>
        <v>6.7572000000000001</v>
      </c>
      <c r="C15" s="6">
        <f t="shared" ref="C15:F15" si="4">B15</f>
        <v>6.7572000000000001</v>
      </c>
      <c r="D15" s="6">
        <f t="shared" si="4"/>
        <v>6.7572000000000001</v>
      </c>
      <c r="E15" s="6">
        <f t="shared" si="4"/>
        <v>6.7572000000000001</v>
      </c>
      <c r="F15" s="6">
        <f t="shared" si="4"/>
        <v>6.7572000000000001</v>
      </c>
    </row>
    <row r="18" spans="1:9">
      <c r="A18" s="23"/>
      <c r="B18" s="25">
        <v>2019</v>
      </c>
      <c r="C18" s="25">
        <v>2020</v>
      </c>
      <c r="D18" s="25">
        <v>2021</v>
      </c>
      <c r="E18" s="25">
        <v>2022</v>
      </c>
      <c r="F18" s="26">
        <v>2023</v>
      </c>
      <c r="G18" s="27" t="s">
        <v>31</v>
      </c>
    </row>
    <row r="19" spans="1:9">
      <c r="A19" s="28" t="s">
        <v>25</v>
      </c>
      <c r="B19" s="29">
        <f t="shared" ref="B19:F19" si="5">B10</f>
        <v>8.82</v>
      </c>
      <c r="C19" s="29">
        <f t="shared" si="5"/>
        <v>7.24</v>
      </c>
      <c r="D19" s="29">
        <f t="shared" si="5"/>
        <v>8.49</v>
      </c>
      <c r="E19" s="29">
        <f t="shared" si="5"/>
        <v>6.94</v>
      </c>
      <c r="F19" s="29">
        <f t="shared" si="5"/>
        <v>6.15</v>
      </c>
      <c r="G19" s="44">
        <f t="shared" ref="G19:G21" si="6">AVERAGE(B19:F19)</f>
        <v>7.5280000000000014</v>
      </c>
    </row>
    <row r="20" spans="1:9">
      <c r="A20" s="31" t="s">
        <v>26</v>
      </c>
      <c r="B20" s="29">
        <f t="shared" ref="B20:F20" si="7">B11</f>
        <v>8.1186440677966107</v>
      </c>
      <c r="C20" s="29">
        <f t="shared" si="7"/>
        <v>6.5027118644067823</v>
      </c>
      <c r="D20" s="29">
        <f t="shared" si="7"/>
        <v>8.6494736842105251</v>
      </c>
      <c r="E20" s="29">
        <f t="shared" si="7"/>
        <v>7.7211111111111101</v>
      </c>
      <c r="F20" s="29">
        <f t="shared" si="7"/>
        <v>6.9480000000000031</v>
      </c>
      <c r="G20" s="44">
        <f t="shared" si="6"/>
        <v>7.5879881455050064</v>
      </c>
    </row>
    <row r="21" spans="1:9">
      <c r="A21" s="28" t="s">
        <v>27</v>
      </c>
      <c r="B21" s="29">
        <f t="shared" ref="B21:F21" si="8">B12</f>
        <v>7.1975000000000016</v>
      </c>
      <c r="C21" s="29">
        <f t="shared" si="8"/>
        <v>6.35</v>
      </c>
      <c r="D21" s="29">
        <f t="shared" si="8"/>
        <v>6.7725000000000009</v>
      </c>
      <c r="E21" s="29">
        <f t="shared" si="8"/>
        <v>6.6920000000000011</v>
      </c>
      <c r="F21" s="29">
        <f t="shared" si="8"/>
        <v>6.7739999999999991</v>
      </c>
      <c r="G21" s="44">
        <f t="shared" si="6"/>
        <v>6.7572000000000001</v>
      </c>
    </row>
    <row r="24" spans="1:9">
      <c r="I24" s="1" t="s">
        <v>58</v>
      </c>
    </row>
    <row r="25" spans="1:9">
      <c r="I25" s="2" t="s">
        <v>6</v>
      </c>
    </row>
    <row r="26" spans="1:9">
      <c r="I26" s="2" t="s">
        <v>8</v>
      </c>
    </row>
    <row r="27" spans="1:9">
      <c r="I27" s="2" t="s">
        <v>5</v>
      </c>
    </row>
    <row r="28" spans="1:9">
      <c r="I28" s="2" t="s">
        <v>12</v>
      </c>
    </row>
    <row r="29" spans="1:9">
      <c r="I29" s="2" t="s">
        <v>16</v>
      </c>
    </row>
  </sheetData>
  <pageMargins left="0.7" right="0.7" top="0.75" bottom="0.75" header="0.3" footer="0.3"/>
  <ignoredErrors>
    <ignoredError sqref="B14" formula="1"/>
  </ignoredError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29"/>
  <sheetViews>
    <sheetView workbookViewId="0">
      <selection activeCell="K30" sqref="K30"/>
    </sheetView>
  </sheetViews>
  <sheetFormatPr defaultColWidth="12.5703125" defaultRowHeight="15.75" customHeight="1"/>
  <cols>
    <col min="1" max="1" width="35.7109375" bestFit="1" customWidth="1"/>
    <col min="9" max="9" width="34.85546875" customWidth="1"/>
  </cols>
  <sheetData>
    <row r="1" spans="1:7">
      <c r="A1" s="1" t="s">
        <v>59</v>
      </c>
    </row>
    <row r="2" spans="1:7">
      <c r="A2" s="1" t="s">
        <v>24</v>
      </c>
      <c r="B2" s="3">
        <f t="shared" ref="B2:E2" si="0">C2-1</f>
        <v>2019</v>
      </c>
      <c r="C2" s="3">
        <f t="shared" si="0"/>
        <v>2020</v>
      </c>
      <c r="D2" s="3">
        <f t="shared" si="0"/>
        <v>2021</v>
      </c>
      <c r="E2" s="3">
        <f t="shared" si="0"/>
        <v>2022</v>
      </c>
      <c r="F2" s="1">
        <v>2023</v>
      </c>
    </row>
    <row r="3" spans="1:7" ht="15.75" customHeight="1">
      <c r="A3" s="49" t="s">
        <v>6</v>
      </c>
      <c r="B3" s="2">
        <f>'2019 PIVOT - Customer Count'!D3</f>
        <v>0.82</v>
      </c>
      <c r="C3" s="2">
        <f>'2020 PIVOT - Customer Count'!D3</f>
        <v>0.67</v>
      </c>
      <c r="D3" s="2">
        <f>'2021 PIVOT - Customer Count'!D3</f>
        <v>0.65</v>
      </c>
      <c r="E3" s="2">
        <f>'2022 PIVOT - Customer Count'!D3</f>
        <v>0.72</v>
      </c>
      <c r="F3" s="2">
        <f>'2023 PIVOT - Customer Count'!D3</f>
        <v>0.51</v>
      </c>
    </row>
    <row r="4" spans="1:7" ht="15.75" customHeight="1">
      <c r="A4" s="49" t="s">
        <v>8</v>
      </c>
      <c r="B4" s="2">
        <f>'2019 PIVOT - Customer Count'!D4</f>
        <v>1.04</v>
      </c>
      <c r="C4" s="2">
        <f>'2020 PIVOT - Customer Count'!D4</f>
        <v>1.29</v>
      </c>
      <c r="D4" s="2">
        <f>'2021 PIVOT - Customer Count'!D4</f>
        <v>1.46</v>
      </c>
      <c r="E4" s="2">
        <f>'2022 PIVOT - Customer Count'!D4</f>
        <v>0.33</v>
      </c>
      <c r="F4" s="2">
        <f>'2023 PIVOT - Customer Count'!D4</f>
        <v>0.83</v>
      </c>
    </row>
    <row r="5" spans="1:7" ht="15.75" customHeight="1">
      <c r="A5" s="49" t="s">
        <v>5</v>
      </c>
      <c r="B5" s="7" t="s">
        <v>0</v>
      </c>
      <c r="C5" s="7" t="s">
        <v>0</v>
      </c>
      <c r="D5" s="7" t="s">
        <v>0</v>
      </c>
      <c r="E5" s="2">
        <f>'2022 PIVOT - Customer Count'!D5</f>
        <v>1.34</v>
      </c>
      <c r="F5" s="2">
        <f>'2023 PIVOT - Customer Count'!D5</f>
        <v>1.18</v>
      </c>
    </row>
    <row r="6" spans="1:7" ht="15.75" customHeight="1">
      <c r="A6" s="49" t="s">
        <v>12</v>
      </c>
      <c r="B6" s="2">
        <f>'2019 PIVOT - Customer Count'!D5</f>
        <v>1.36</v>
      </c>
      <c r="C6" s="2">
        <f>'2020 PIVOT - Customer Count'!D5</f>
        <v>1.9</v>
      </c>
      <c r="D6" s="2">
        <f>'2021 PIVOT - Customer Count'!D5</f>
        <v>0.55000000000000004</v>
      </c>
      <c r="E6" s="2">
        <f>'2022 PIVOT - Customer Count'!D6</f>
        <v>1.47</v>
      </c>
      <c r="F6" s="2">
        <f>'2023 PIVOT - Customer Count'!D6</f>
        <v>1.52</v>
      </c>
    </row>
    <row r="7" spans="1:7" ht="15.75" customHeight="1">
      <c r="A7" s="49" t="s">
        <v>16</v>
      </c>
      <c r="B7" s="2">
        <f>'2019 PIVOT - Customer Count'!D6</f>
        <v>0.93</v>
      </c>
      <c r="C7" s="2">
        <f>'2020 PIVOT - Customer Count'!D6</f>
        <v>0.71</v>
      </c>
      <c r="D7" s="2">
        <f>'2021 PIVOT - Customer Count'!D6</f>
        <v>0.95</v>
      </c>
      <c r="E7" s="2">
        <f>'2022 PIVOT - Customer Count'!D7</f>
        <v>0.68</v>
      </c>
      <c r="F7" s="2">
        <f>'2023 PIVOT - Customer Count'!D7</f>
        <v>1.07</v>
      </c>
    </row>
    <row r="8" spans="1:7">
      <c r="B8" s="4"/>
      <c r="C8" s="4"/>
      <c r="D8" s="4"/>
      <c r="E8" s="4"/>
      <c r="F8" s="4"/>
    </row>
    <row r="9" spans="1:7">
      <c r="B9" s="10">
        <v>2019</v>
      </c>
      <c r="C9" s="10">
        <v>2020</v>
      </c>
      <c r="D9" s="10">
        <v>2021</v>
      </c>
      <c r="E9" s="10">
        <v>2022</v>
      </c>
      <c r="F9" s="1">
        <v>2023</v>
      </c>
    </row>
    <row r="10" spans="1:7">
      <c r="A10" s="12" t="s">
        <v>25</v>
      </c>
      <c r="B10" s="6">
        <f>'2019 PIVOT TABLE INDUSTRY'!O32</f>
        <v>1.1399999999999999</v>
      </c>
      <c r="C10" s="6">
        <f>'2020 PIVOT TABLE'!M32</f>
        <v>0.81</v>
      </c>
      <c r="D10" s="6">
        <f>'2021 PIVOT TABLE'!M32</f>
        <v>1</v>
      </c>
      <c r="E10" s="6">
        <f>'2022 PIVOT TABLE'!M31</f>
        <v>0.9</v>
      </c>
      <c r="F10" s="6">
        <f>'2023 PIVOT TABLE'!M31</f>
        <v>0.94</v>
      </c>
    </row>
    <row r="11" spans="1:7">
      <c r="A11" s="15" t="s">
        <v>26</v>
      </c>
      <c r="B11" s="6">
        <f>'2019 PIVOT TABLE INDUSTRY'!O63</f>
        <v>1.3768333333333334</v>
      </c>
      <c r="C11" s="6">
        <f>'2020 PIVOT TABLE'!M63</f>
        <v>1.343833333333333</v>
      </c>
      <c r="D11" s="6">
        <f>'2021 PIVOT TABLE'!M62</f>
        <v>1.2887931034482756</v>
      </c>
      <c r="E11" s="6">
        <f>'2022 PIVOT TABLE'!M58</f>
        <v>1.2965454545454549</v>
      </c>
      <c r="F11" s="6">
        <f>'2023 PIVOT TABLE'!M58</f>
        <v>1.2798181818181815</v>
      </c>
    </row>
    <row r="12" spans="1:7">
      <c r="A12" s="17" t="s">
        <v>27</v>
      </c>
      <c r="B12" s="6">
        <f>AVERAGE(B3:B7)</f>
        <v>1.0374999999999999</v>
      </c>
      <c r="C12" s="6">
        <f t="shared" ref="C12:F12" si="1">AVERAGE(C3:C7)</f>
        <v>1.1425000000000001</v>
      </c>
      <c r="D12" s="6">
        <f t="shared" si="1"/>
        <v>0.90250000000000008</v>
      </c>
      <c r="E12" s="6">
        <f t="shared" si="1"/>
        <v>0.90800000000000003</v>
      </c>
      <c r="F12" s="6">
        <f t="shared" si="1"/>
        <v>1.0219999999999998</v>
      </c>
    </row>
    <row r="13" spans="1:7">
      <c r="A13" s="12" t="s">
        <v>28</v>
      </c>
      <c r="B13" s="6">
        <f>AVERAGE(B10:F10)</f>
        <v>0.95799999999999996</v>
      </c>
      <c r="C13" s="6">
        <f t="shared" ref="C13:F13" si="2">B13</f>
        <v>0.95799999999999996</v>
      </c>
      <c r="D13" s="102">
        <f>C13</f>
        <v>0.95799999999999996</v>
      </c>
      <c r="E13" s="102">
        <f t="shared" si="2"/>
        <v>0.95799999999999996</v>
      </c>
      <c r="F13" s="102">
        <f t="shared" si="2"/>
        <v>0.95799999999999996</v>
      </c>
      <c r="G13" s="100"/>
    </row>
    <row r="14" spans="1:7">
      <c r="A14" s="12" t="s">
        <v>29</v>
      </c>
      <c r="B14" s="6">
        <f>AVERAGEA(B11:F11)</f>
        <v>1.3171646812957156</v>
      </c>
      <c r="C14" s="6">
        <f t="shared" ref="C14:F14" si="3">B14</f>
        <v>1.3171646812957156</v>
      </c>
      <c r="D14" s="102">
        <f t="shared" si="3"/>
        <v>1.3171646812957156</v>
      </c>
      <c r="E14" s="102">
        <f t="shared" si="3"/>
        <v>1.3171646812957156</v>
      </c>
      <c r="F14" s="102">
        <f t="shared" si="3"/>
        <v>1.3171646812957156</v>
      </c>
      <c r="G14" s="100"/>
    </row>
    <row r="15" spans="1:7">
      <c r="A15" s="12" t="s">
        <v>30</v>
      </c>
      <c r="B15" s="6">
        <f>AVERAGE(B12:F12)</f>
        <v>1.0024999999999999</v>
      </c>
      <c r="C15" s="6">
        <f t="shared" ref="C15:F15" si="4">B15</f>
        <v>1.0024999999999999</v>
      </c>
      <c r="D15" s="102">
        <f t="shared" si="4"/>
        <v>1.0024999999999999</v>
      </c>
      <c r="E15" s="102">
        <f t="shared" si="4"/>
        <v>1.0024999999999999</v>
      </c>
      <c r="F15" s="102">
        <f t="shared" si="4"/>
        <v>1.0024999999999999</v>
      </c>
      <c r="G15" s="100"/>
    </row>
    <row r="18" spans="1:9">
      <c r="A18" s="23"/>
      <c r="B18" s="25">
        <v>2019</v>
      </c>
      <c r="C18" s="25">
        <v>2020</v>
      </c>
      <c r="D18" s="25">
        <v>2021</v>
      </c>
      <c r="E18" s="25">
        <v>2022</v>
      </c>
      <c r="F18" s="26">
        <v>2023</v>
      </c>
      <c r="G18" s="27" t="s">
        <v>31</v>
      </c>
    </row>
    <row r="19" spans="1:9">
      <c r="A19" s="28" t="s">
        <v>25</v>
      </c>
      <c r="B19" s="29">
        <f t="shared" ref="B19:F19" si="5">B10</f>
        <v>1.1399999999999999</v>
      </c>
      <c r="C19" s="29">
        <f t="shared" si="5"/>
        <v>0.81</v>
      </c>
      <c r="D19" s="29">
        <f t="shared" si="5"/>
        <v>1</v>
      </c>
      <c r="E19" s="29">
        <f t="shared" si="5"/>
        <v>0.9</v>
      </c>
      <c r="F19" s="29">
        <f t="shared" si="5"/>
        <v>0.94</v>
      </c>
      <c r="G19" s="44">
        <f t="shared" ref="G19:G21" si="6">AVERAGE(B19:F19)</f>
        <v>0.95799999999999996</v>
      </c>
    </row>
    <row r="20" spans="1:9">
      <c r="A20" s="31" t="s">
        <v>26</v>
      </c>
      <c r="B20" s="29">
        <f t="shared" ref="B20:F20" si="7">B11</f>
        <v>1.3768333333333334</v>
      </c>
      <c r="C20" s="29">
        <f t="shared" si="7"/>
        <v>1.343833333333333</v>
      </c>
      <c r="D20" s="29">
        <f t="shared" si="7"/>
        <v>1.2887931034482756</v>
      </c>
      <c r="E20" s="29">
        <f t="shared" si="7"/>
        <v>1.2965454545454549</v>
      </c>
      <c r="F20" s="29">
        <f t="shared" si="7"/>
        <v>1.2798181818181815</v>
      </c>
      <c r="G20" s="44">
        <f t="shared" si="6"/>
        <v>1.3171646812957156</v>
      </c>
    </row>
    <row r="21" spans="1:9">
      <c r="A21" s="28" t="s">
        <v>27</v>
      </c>
      <c r="B21" s="29">
        <f t="shared" ref="B21:F21" si="8">B12</f>
        <v>1.0374999999999999</v>
      </c>
      <c r="C21" s="29">
        <f t="shared" si="8"/>
        <v>1.1425000000000001</v>
      </c>
      <c r="D21" s="29">
        <f t="shared" si="8"/>
        <v>0.90250000000000008</v>
      </c>
      <c r="E21" s="29">
        <f t="shared" si="8"/>
        <v>0.90800000000000003</v>
      </c>
      <c r="F21" s="29">
        <f t="shared" si="8"/>
        <v>1.0219999999999998</v>
      </c>
      <c r="G21" s="44">
        <f t="shared" si="6"/>
        <v>1.0024999999999999</v>
      </c>
    </row>
    <row r="24" spans="1:9">
      <c r="I24" s="1" t="s">
        <v>58</v>
      </c>
    </row>
    <row r="25" spans="1:9">
      <c r="I25" s="2" t="s">
        <v>6</v>
      </c>
    </row>
    <row r="26" spans="1:9">
      <c r="I26" s="2" t="s">
        <v>8</v>
      </c>
    </row>
    <row r="27" spans="1:9">
      <c r="I27" s="2" t="s">
        <v>5</v>
      </c>
    </row>
    <row r="28" spans="1:9">
      <c r="I28" s="2" t="s">
        <v>12</v>
      </c>
    </row>
    <row r="29" spans="1:9">
      <c r="I29" s="2" t="s">
        <v>16</v>
      </c>
    </row>
  </sheetData>
  <pageMargins left="0.7" right="0.7" top="0.75" bottom="0.75" header="0.3" footer="0.3"/>
  <ignoredErrors>
    <ignoredError sqref="B14" 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29"/>
  <sheetViews>
    <sheetView workbookViewId="0">
      <selection activeCell="L33" sqref="L33"/>
    </sheetView>
  </sheetViews>
  <sheetFormatPr defaultColWidth="12.5703125" defaultRowHeight="15.75" customHeight="1"/>
  <cols>
    <col min="1" max="1" width="35.7109375" bestFit="1" customWidth="1"/>
    <col min="9" max="9" width="34.85546875" customWidth="1"/>
  </cols>
  <sheetData>
    <row r="1" spans="1:6">
      <c r="A1" s="1" t="s">
        <v>60</v>
      </c>
    </row>
    <row r="2" spans="1:6">
      <c r="A2" s="1" t="s">
        <v>24</v>
      </c>
      <c r="B2" s="3">
        <f t="shared" ref="B2:E2" si="0">C2-1</f>
        <v>2019</v>
      </c>
      <c r="C2" s="3">
        <f t="shared" si="0"/>
        <v>2020</v>
      </c>
      <c r="D2" s="3">
        <f t="shared" si="0"/>
        <v>2021</v>
      </c>
      <c r="E2" s="3">
        <f t="shared" si="0"/>
        <v>2022</v>
      </c>
      <c r="F2" s="1">
        <v>2023</v>
      </c>
    </row>
    <row r="3" spans="1:6" ht="15.75" customHeight="1">
      <c r="A3" s="49" t="s">
        <v>6</v>
      </c>
      <c r="B3" s="2">
        <f>'2019 PIVOT - Customer Count'!E3</f>
        <v>1.1599999999999999</v>
      </c>
      <c r="C3" s="2">
        <f>'2020 PIVOT - Customer Count'!E3</f>
        <v>1.2</v>
      </c>
      <c r="D3" s="2">
        <f>'2021 PIVOT - Customer Count'!E3</f>
        <v>1.1299999999999999</v>
      </c>
      <c r="E3" s="2">
        <f>'2022 PIVOT - Customer Count'!E3</f>
        <v>1.21</v>
      </c>
      <c r="F3" s="2">
        <f>'2023 PIVOT - Customer Count'!E3</f>
        <v>1.24</v>
      </c>
    </row>
    <row r="4" spans="1:6" ht="15.75" customHeight="1">
      <c r="A4" s="49" t="s">
        <v>8</v>
      </c>
      <c r="B4" s="2">
        <f>'2019 PIVOT - Customer Count'!E4</f>
        <v>0.91</v>
      </c>
      <c r="C4" s="2">
        <f>'2020 PIVOT - Customer Count'!E4</f>
        <v>1.07</v>
      </c>
      <c r="D4" s="2">
        <f>'2021 PIVOT - Customer Count'!E4</f>
        <v>1.18</v>
      </c>
      <c r="E4" s="2">
        <f>'2022 PIVOT - Customer Count'!E4</f>
        <v>1.33</v>
      </c>
      <c r="F4" s="2">
        <f>'2023 PIVOT - Customer Count'!E4</f>
        <v>1.46</v>
      </c>
    </row>
    <row r="5" spans="1:6" ht="15.75" customHeight="1">
      <c r="A5" s="49" t="s">
        <v>5</v>
      </c>
      <c r="B5" s="7" t="s">
        <v>0</v>
      </c>
      <c r="C5" s="7" t="s">
        <v>0</v>
      </c>
      <c r="D5" s="7" t="s">
        <v>0</v>
      </c>
      <c r="E5" s="2">
        <f>'2022 PIVOT - Customer Count'!E5</f>
        <v>0.5</v>
      </c>
      <c r="F5" s="2">
        <f>'2023 PIVOT - Customer Count'!E5</f>
        <v>0.51</v>
      </c>
    </row>
    <row r="6" spans="1:6" ht="15.75" customHeight="1">
      <c r="A6" s="49" t="s">
        <v>12</v>
      </c>
      <c r="B6" s="2">
        <f>'2019 PIVOT - Customer Count'!E5</f>
        <v>0.88</v>
      </c>
      <c r="C6" s="2">
        <f>'2020 PIVOT - Customer Count'!E5</f>
        <v>1.1299999999999999</v>
      </c>
      <c r="D6" s="2">
        <f>'2021 PIVOT - Customer Count'!E5</f>
        <v>1.04</v>
      </c>
      <c r="E6" s="2">
        <f>'2022 PIVOT - Customer Count'!E6</f>
        <v>0.93</v>
      </c>
      <c r="F6" s="2">
        <f>'2023 PIVOT - Customer Count'!E6</f>
        <v>1.04</v>
      </c>
    </row>
    <row r="7" spans="1:6" ht="15.75" customHeight="1">
      <c r="A7" s="49" t="s">
        <v>16</v>
      </c>
      <c r="B7" s="2">
        <f>'2019 PIVOT - Customer Count'!E6</f>
        <v>1.1499999999999999</v>
      </c>
      <c r="C7" s="2">
        <f>'2020 PIVOT - Customer Count'!E6</f>
        <v>1.19</v>
      </c>
      <c r="D7" s="2">
        <f>'2021 PIVOT - Customer Count'!E6</f>
        <v>1.1299999999999999</v>
      </c>
      <c r="E7" s="2">
        <f>'2022 PIVOT - Customer Count'!E7</f>
        <v>1.17</v>
      </c>
      <c r="F7" s="2">
        <f>'2023 PIVOT - Customer Count'!E7</f>
        <v>1.19</v>
      </c>
    </row>
    <row r="8" spans="1:6">
      <c r="B8" s="4"/>
      <c r="C8" s="4"/>
      <c r="D8" s="4"/>
      <c r="E8" s="4"/>
      <c r="F8" s="4"/>
    </row>
    <row r="9" spans="1:6">
      <c r="B9" s="10">
        <v>2019</v>
      </c>
      <c r="C9" s="10">
        <v>2020</v>
      </c>
      <c r="D9" s="10">
        <v>2021</v>
      </c>
      <c r="E9" s="10">
        <v>2022</v>
      </c>
      <c r="F9" s="1">
        <v>2023</v>
      </c>
    </row>
    <row r="10" spans="1:6">
      <c r="A10" s="12" t="s">
        <v>25</v>
      </c>
      <c r="B10" s="6">
        <f>'2019 PIVOT TABLE INDUSTRY'!P32</f>
        <v>1.9</v>
      </c>
      <c r="C10" s="6">
        <f>'2020 PIVOT TABLE'!N32</f>
        <v>1.98</v>
      </c>
      <c r="D10" s="6">
        <f>'2021 PIVOT TABLE'!N32</f>
        <v>1.92</v>
      </c>
      <c r="E10" s="6">
        <f>'2022 PIVOT TABLE'!N31</f>
        <v>1.99</v>
      </c>
      <c r="F10" s="6">
        <f>'2023 PIVOT TABLE'!N31</f>
        <v>1.94</v>
      </c>
    </row>
    <row r="11" spans="1:6">
      <c r="A11" s="15" t="s">
        <v>26</v>
      </c>
      <c r="B11" s="6">
        <f>'2019 PIVOT TABLE INDUSTRY'!P63</f>
        <v>1.0365454545454544</v>
      </c>
      <c r="C11" s="6">
        <f>'2020 PIVOT TABLE'!N63</f>
        <v>1.0331481481481484</v>
      </c>
      <c r="D11" s="6">
        <f>'2021 PIVOT TABLE'!N62</f>
        <v>0.98666666666666647</v>
      </c>
      <c r="E11" s="6">
        <f>'2022 PIVOT TABLE'!N58</f>
        <v>0.95666666666666667</v>
      </c>
      <c r="F11" s="6">
        <f>'2023 PIVOT TABLE'!N58</f>
        <v>0.99431372549019625</v>
      </c>
    </row>
    <row r="12" spans="1:6">
      <c r="A12" s="17" t="s">
        <v>27</v>
      </c>
      <c r="B12" s="6">
        <f>AVERAGE(B3:B7)</f>
        <v>1.0249999999999999</v>
      </c>
      <c r="C12" s="6">
        <f t="shared" ref="C12:F12" si="1">AVERAGE(C3:C7)</f>
        <v>1.1475</v>
      </c>
      <c r="D12" s="6">
        <f t="shared" si="1"/>
        <v>1.1199999999999999</v>
      </c>
      <c r="E12" s="6">
        <f t="shared" si="1"/>
        <v>1.028</v>
      </c>
      <c r="F12" s="6">
        <f t="shared" si="1"/>
        <v>1.0879999999999999</v>
      </c>
    </row>
    <row r="13" spans="1:6">
      <c r="A13" s="12" t="s">
        <v>28</v>
      </c>
      <c r="B13" s="6">
        <f>AVERAGE(B10:F10)</f>
        <v>1.9460000000000002</v>
      </c>
      <c r="C13" s="6">
        <f t="shared" ref="C13:F13" si="2">B13</f>
        <v>1.9460000000000002</v>
      </c>
      <c r="D13" s="102">
        <f t="shared" si="2"/>
        <v>1.9460000000000002</v>
      </c>
      <c r="E13" s="102">
        <f t="shared" si="2"/>
        <v>1.9460000000000002</v>
      </c>
      <c r="F13" s="102">
        <f t="shared" si="2"/>
        <v>1.9460000000000002</v>
      </c>
    </row>
    <row r="14" spans="1:6">
      <c r="A14" s="12" t="s">
        <v>29</v>
      </c>
      <c r="B14" s="6">
        <f>AVERAGEA(B11:F11)</f>
        <v>1.0014681323034265</v>
      </c>
      <c r="C14" s="6">
        <f t="shared" ref="C14:F14" si="3">B14</f>
        <v>1.0014681323034265</v>
      </c>
      <c r="D14" s="102">
        <f t="shared" si="3"/>
        <v>1.0014681323034265</v>
      </c>
      <c r="E14" s="102">
        <f t="shared" si="3"/>
        <v>1.0014681323034265</v>
      </c>
      <c r="F14" s="102">
        <f t="shared" si="3"/>
        <v>1.0014681323034265</v>
      </c>
    </row>
    <row r="15" spans="1:6">
      <c r="A15" s="12" t="s">
        <v>30</v>
      </c>
      <c r="B15" s="6">
        <f>AVERAGE(B12:F12)</f>
        <v>1.0816999999999999</v>
      </c>
      <c r="C15" s="6">
        <f t="shared" ref="C15:F15" si="4">B15</f>
        <v>1.0816999999999999</v>
      </c>
      <c r="D15" s="102">
        <f t="shared" si="4"/>
        <v>1.0816999999999999</v>
      </c>
      <c r="E15" s="102">
        <f t="shared" si="4"/>
        <v>1.0816999999999999</v>
      </c>
      <c r="F15" s="102">
        <f t="shared" si="4"/>
        <v>1.0816999999999999</v>
      </c>
    </row>
    <row r="18" spans="1:9">
      <c r="A18" s="23"/>
      <c r="B18" s="25">
        <v>2019</v>
      </c>
      <c r="C18" s="25">
        <v>2020</v>
      </c>
      <c r="D18" s="25">
        <v>2021</v>
      </c>
      <c r="E18" s="25">
        <v>2022</v>
      </c>
      <c r="F18" s="26">
        <v>2023</v>
      </c>
      <c r="G18" s="27" t="s">
        <v>31</v>
      </c>
    </row>
    <row r="19" spans="1:9">
      <c r="A19" s="28" t="s">
        <v>25</v>
      </c>
      <c r="B19" s="29">
        <f t="shared" ref="B19:F19" si="5">B10</f>
        <v>1.9</v>
      </c>
      <c r="C19" s="29">
        <f t="shared" si="5"/>
        <v>1.98</v>
      </c>
      <c r="D19" s="29">
        <f t="shared" si="5"/>
        <v>1.92</v>
      </c>
      <c r="E19" s="29">
        <f t="shared" si="5"/>
        <v>1.99</v>
      </c>
      <c r="F19" s="29">
        <f t="shared" si="5"/>
        <v>1.94</v>
      </c>
      <c r="G19" s="44">
        <f t="shared" ref="G19:G21" si="6">AVERAGE(B19:F19)</f>
        <v>1.9460000000000002</v>
      </c>
    </row>
    <row r="20" spans="1:9">
      <c r="A20" s="31" t="s">
        <v>26</v>
      </c>
      <c r="B20" s="29">
        <f t="shared" ref="B20:F20" si="7">B11</f>
        <v>1.0365454545454544</v>
      </c>
      <c r="C20" s="29">
        <f t="shared" si="7"/>
        <v>1.0331481481481484</v>
      </c>
      <c r="D20" s="29">
        <f t="shared" si="7"/>
        <v>0.98666666666666647</v>
      </c>
      <c r="E20" s="29">
        <f t="shared" si="7"/>
        <v>0.95666666666666667</v>
      </c>
      <c r="F20" s="29">
        <f t="shared" si="7"/>
        <v>0.99431372549019625</v>
      </c>
      <c r="G20" s="44">
        <f t="shared" si="6"/>
        <v>1.0014681323034265</v>
      </c>
    </row>
    <row r="21" spans="1:9">
      <c r="A21" s="28" t="s">
        <v>27</v>
      </c>
      <c r="B21" s="29">
        <f t="shared" ref="B21:F21" si="8">B12</f>
        <v>1.0249999999999999</v>
      </c>
      <c r="C21" s="29">
        <f t="shared" si="8"/>
        <v>1.1475</v>
      </c>
      <c r="D21" s="29">
        <f t="shared" si="8"/>
        <v>1.1199999999999999</v>
      </c>
      <c r="E21" s="29">
        <f t="shared" si="8"/>
        <v>1.028</v>
      </c>
      <c r="F21" s="29">
        <f t="shared" si="8"/>
        <v>1.0879999999999999</v>
      </c>
      <c r="G21" s="44">
        <f t="shared" si="6"/>
        <v>1.0816999999999999</v>
      </c>
    </row>
    <row r="24" spans="1:9">
      <c r="I24" s="1" t="s">
        <v>58</v>
      </c>
    </row>
    <row r="25" spans="1:9">
      <c r="I25" s="2" t="s">
        <v>6</v>
      </c>
    </row>
    <row r="26" spans="1:9">
      <c r="I26" s="2" t="s">
        <v>8</v>
      </c>
    </row>
    <row r="27" spans="1:9">
      <c r="I27" s="2" t="s">
        <v>5</v>
      </c>
    </row>
    <row r="28" spans="1:9">
      <c r="I28" s="2" t="s">
        <v>12</v>
      </c>
    </row>
    <row r="29" spans="1:9">
      <c r="I29" s="2" t="s">
        <v>16</v>
      </c>
    </row>
  </sheetData>
  <pageMargins left="0.7" right="0.7" top="0.75" bottom="0.75" header="0.3" footer="0.3"/>
  <ignoredErrors>
    <ignoredError sqref="B14" formula="1"/>
  </ignoredError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Z998"/>
  <sheetViews>
    <sheetView workbookViewId="0">
      <pane xSplit="1" topLeftCell="B1" activePane="topRight" state="frozen"/>
      <selection pane="topRight" activeCell="C2" sqref="C2"/>
    </sheetView>
  </sheetViews>
  <sheetFormatPr defaultColWidth="12.5703125" defaultRowHeight="15.75" customHeight="1"/>
  <cols>
    <col min="1" max="1" width="37.85546875" customWidth="1"/>
    <col min="2" max="3" width="15.42578125" customWidth="1"/>
    <col min="4" max="4" width="14" customWidth="1"/>
    <col min="5" max="5" width="10.7109375" customWidth="1"/>
    <col min="6" max="6" width="12.5703125" customWidth="1"/>
    <col min="7" max="7" width="13.28515625" customWidth="1"/>
    <col min="8" max="8" width="13.42578125" customWidth="1"/>
    <col min="9" max="9" width="14.28515625" customWidth="1"/>
    <col min="10" max="10" width="12.7109375" customWidth="1"/>
    <col min="11" max="11" width="12" customWidth="1"/>
    <col min="12" max="12" width="17.28515625" customWidth="1"/>
    <col min="13" max="13" width="16.85546875" customWidth="1"/>
    <col min="14" max="14" width="16.42578125" customWidth="1"/>
    <col min="15" max="15" width="13.7109375" customWidth="1"/>
    <col min="16" max="16" width="13.42578125" customWidth="1"/>
    <col min="17" max="17" width="12.140625" customWidth="1"/>
    <col min="18" max="18" width="14.42578125" customWidth="1"/>
    <col min="19" max="19" width="12.5703125" customWidth="1"/>
    <col min="20" max="20" width="18.42578125" customWidth="1"/>
    <col min="21" max="21" width="18.7109375" customWidth="1"/>
    <col min="22" max="22" width="17.28515625" customWidth="1"/>
    <col min="23" max="24" width="13.42578125" customWidth="1"/>
  </cols>
  <sheetData>
    <row r="1" spans="1:26" ht="63.75">
      <c r="A1" s="62" t="s">
        <v>61</v>
      </c>
      <c r="B1" s="63" t="s">
        <v>62</v>
      </c>
      <c r="C1" s="63" t="s">
        <v>63</v>
      </c>
      <c r="D1" s="63" t="s">
        <v>64</v>
      </c>
      <c r="E1" s="63" t="s">
        <v>65</v>
      </c>
      <c r="F1" s="63" t="s">
        <v>66</v>
      </c>
      <c r="G1" s="63" t="s">
        <v>67</v>
      </c>
      <c r="H1" s="63" t="s">
        <v>68</v>
      </c>
      <c r="I1" s="63" t="s">
        <v>69</v>
      </c>
      <c r="J1" s="63" t="s">
        <v>70</v>
      </c>
      <c r="K1" s="64" t="s">
        <v>71</v>
      </c>
      <c r="L1" s="63" t="s">
        <v>72</v>
      </c>
      <c r="M1" s="63" t="s">
        <v>73</v>
      </c>
      <c r="N1" s="63" t="s">
        <v>74</v>
      </c>
      <c r="O1" s="63" t="s">
        <v>3</v>
      </c>
      <c r="P1" s="63" t="s">
        <v>75</v>
      </c>
      <c r="Q1" s="63" t="s">
        <v>76</v>
      </c>
      <c r="R1" s="63" t="s">
        <v>77</v>
      </c>
      <c r="S1" s="63" t="s">
        <v>78</v>
      </c>
      <c r="T1" s="63" t="s">
        <v>79</v>
      </c>
      <c r="U1" s="63" t="s">
        <v>80</v>
      </c>
      <c r="V1" s="63" t="s">
        <v>81</v>
      </c>
      <c r="W1" s="63" t="s">
        <v>82</v>
      </c>
      <c r="X1" s="63" t="s">
        <v>83</v>
      </c>
      <c r="Y1" s="65"/>
      <c r="Z1" s="65"/>
    </row>
    <row r="2" spans="1:26">
      <c r="A2" s="12" t="s">
        <v>6</v>
      </c>
      <c r="B2" s="66">
        <v>0.92589999999999995</v>
      </c>
      <c r="C2" s="66">
        <v>0.98750000000000004</v>
      </c>
      <c r="D2" s="66">
        <v>0.75780000000000003</v>
      </c>
      <c r="E2" s="66">
        <v>0.99580000000000002</v>
      </c>
      <c r="F2" s="66">
        <v>0.85099999999999998</v>
      </c>
      <c r="G2" s="67">
        <v>0.93</v>
      </c>
      <c r="H2" s="66">
        <v>0.82</v>
      </c>
      <c r="I2" s="7" t="s">
        <v>84</v>
      </c>
      <c r="J2" s="7">
        <v>20</v>
      </c>
      <c r="K2" s="7">
        <v>0.95</v>
      </c>
      <c r="L2" s="7">
        <v>1.26</v>
      </c>
      <c r="M2" s="7">
        <v>1.07</v>
      </c>
      <c r="N2" s="67">
        <v>1.1399999999999999</v>
      </c>
      <c r="O2" s="7">
        <v>3</v>
      </c>
      <c r="P2" s="68">
        <v>716</v>
      </c>
      <c r="Q2" s="68">
        <v>15212</v>
      </c>
      <c r="R2" s="67">
        <v>1</v>
      </c>
      <c r="S2" s="67">
        <v>1</v>
      </c>
      <c r="T2" s="67">
        <v>0.78</v>
      </c>
      <c r="U2" s="7">
        <v>0.82</v>
      </c>
      <c r="V2" s="7">
        <v>1.1599999999999999</v>
      </c>
      <c r="W2" s="66">
        <v>8.9499999999999996E-2</v>
      </c>
      <c r="X2" s="66">
        <v>7.2099999999999997E-2</v>
      </c>
      <c r="Y2" s="69"/>
      <c r="Z2" s="69"/>
    </row>
    <row r="3" spans="1:26">
      <c r="A3" s="12" t="s">
        <v>85</v>
      </c>
      <c r="B3" s="66">
        <v>0.97099999999999997</v>
      </c>
      <c r="C3" s="66">
        <v>1</v>
      </c>
      <c r="D3" s="66">
        <v>0.81610000000000005</v>
      </c>
      <c r="E3" s="66">
        <v>0.99870000000000003</v>
      </c>
      <c r="F3" s="66">
        <v>0.99960000000000004</v>
      </c>
      <c r="G3" s="67">
        <v>0.95</v>
      </c>
      <c r="H3" s="66">
        <v>0.83</v>
      </c>
      <c r="I3" s="7" t="s">
        <v>84</v>
      </c>
      <c r="J3" s="7">
        <v>0</v>
      </c>
      <c r="K3" s="7">
        <v>0</v>
      </c>
      <c r="L3" s="7">
        <v>3.39</v>
      </c>
      <c r="M3" s="7">
        <v>7.33</v>
      </c>
      <c r="N3" s="7" t="s">
        <v>86</v>
      </c>
      <c r="O3" s="7">
        <v>5</v>
      </c>
      <c r="P3" s="68">
        <v>2235</v>
      </c>
      <c r="Q3" s="68">
        <v>12107</v>
      </c>
      <c r="R3" s="67">
        <v>0.77</v>
      </c>
      <c r="S3" s="7" t="s">
        <v>0</v>
      </c>
      <c r="T3" s="7" t="s">
        <v>0</v>
      </c>
      <c r="U3" s="7">
        <v>0.69</v>
      </c>
      <c r="V3" s="7">
        <v>1.36</v>
      </c>
      <c r="W3" s="66">
        <v>9.2999999999999999E-2</v>
      </c>
      <c r="X3" s="66">
        <v>8.4400000000000003E-2</v>
      </c>
      <c r="Y3" s="69"/>
      <c r="Z3" s="69"/>
    </row>
    <row r="4" spans="1:26">
      <c r="A4" s="12" t="s">
        <v>87</v>
      </c>
      <c r="B4" s="66">
        <v>1</v>
      </c>
      <c r="C4" s="70" t="s">
        <v>0</v>
      </c>
      <c r="D4" s="66">
        <v>1</v>
      </c>
      <c r="E4" s="66">
        <v>0.99170000000000003</v>
      </c>
      <c r="F4" s="67">
        <v>1</v>
      </c>
      <c r="G4" s="67">
        <v>1</v>
      </c>
      <c r="H4" s="66">
        <v>0.83</v>
      </c>
      <c r="I4" s="7" t="s">
        <v>84</v>
      </c>
      <c r="J4" s="7">
        <v>0</v>
      </c>
      <c r="K4" s="7">
        <v>0</v>
      </c>
      <c r="L4" s="7">
        <v>0.19</v>
      </c>
      <c r="M4" s="7">
        <v>0.42</v>
      </c>
      <c r="N4" s="7" t="s">
        <v>88</v>
      </c>
      <c r="O4" s="7">
        <v>3</v>
      </c>
      <c r="P4" s="68">
        <v>1035</v>
      </c>
      <c r="Q4" s="68">
        <v>18329</v>
      </c>
      <c r="R4" s="67">
        <v>0.72</v>
      </c>
      <c r="S4" s="7" t="s">
        <v>0</v>
      </c>
      <c r="T4" s="7" t="s">
        <v>0</v>
      </c>
      <c r="U4" s="7">
        <v>1.35</v>
      </c>
      <c r="V4" s="7">
        <v>0.17</v>
      </c>
      <c r="W4" s="66">
        <v>8.7800000000000003E-2</v>
      </c>
      <c r="X4" s="66">
        <v>7.6200000000000004E-2</v>
      </c>
      <c r="Y4" s="69"/>
      <c r="Z4" s="69"/>
    </row>
    <row r="5" spans="1:26">
      <c r="A5" s="12" t="s">
        <v>7</v>
      </c>
      <c r="B5" s="66">
        <v>0.99770000000000003</v>
      </c>
      <c r="C5" s="66">
        <v>1</v>
      </c>
      <c r="D5" s="66">
        <v>0.874</v>
      </c>
      <c r="E5" s="66">
        <v>0.99990000000000001</v>
      </c>
      <c r="F5" s="70">
        <v>99.99</v>
      </c>
      <c r="G5" s="7">
        <v>74.400000000000006</v>
      </c>
      <c r="H5" s="66">
        <v>0.87</v>
      </c>
      <c r="I5" s="7" t="s">
        <v>84</v>
      </c>
      <c r="J5" s="7">
        <v>0</v>
      </c>
      <c r="K5" s="7">
        <v>0</v>
      </c>
      <c r="L5" s="7">
        <v>1.87</v>
      </c>
      <c r="M5" s="7">
        <v>1.88</v>
      </c>
      <c r="N5" s="7" t="s">
        <v>89</v>
      </c>
      <c r="O5" s="7">
        <v>3</v>
      </c>
      <c r="P5" s="68">
        <v>734</v>
      </c>
      <c r="Q5" s="68">
        <v>34871</v>
      </c>
      <c r="R5" s="67">
        <v>0.95</v>
      </c>
      <c r="S5" s="67">
        <v>1</v>
      </c>
      <c r="T5" s="7" t="s">
        <v>0</v>
      </c>
      <c r="U5" s="7">
        <v>1.1299999999999999</v>
      </c>
      <c r="V5" s="7">
        <v>0.69</v>
      </c>
      <c r="W5" s="66">
        <v>8.9800000000000005E-2</v>
      </c>
      <c r="X5" s="66">
        <v>0.10929999999999999</v>
      </c>
      <c r="Y5" s="69"/>
      <c r="Z5" s="69"/>
    </row>
    <row r="6" spans="1:26">
      <c r="A6" s="12" t="s">
        <v>90</v>
      </c>
      <c r="B6" s="66">
        <v>1</v>
      </c>
      <c r="C6" s="66">
        <v>0.99819999999999998</v>
      </c>
      <c r="D6" s="66">
        <v>0.71540000000000004</v>
      </c>
      <c r="E6" s="66">
        <v>0.99919999999999998</v>
      </c>
      <c r="F6" s="66">
        <v>0.79500000000000004</v>
      </c>
      <c r="G6" s="67">
        <v>0.97</v>
      </c>
      <c r="H6" s="66">
        <v>0.85</v>
      </c>
      <c r="I6" s="7" t="s">
        <v>84</v>
      </c>
      <c r="J6" s="7">
        <v>0</v>
      </c>
      <c r="K6" s="7">
        <v>0</v>
      </c>
      <c r="L6" s="7">
        <v>1.1000000000000001</v>
      </c>
      <c r="M6" s="7">
        <v>0.62</v>
      </c>
      <c r="N6" s="66">
        <v>1.159</v>
      </c>
      <c r="O6" s="7">
        <v>3</v>
      </c>
      <c r="P6" s="68">
        <v>543</v>
      </c>
      <c r="Q6" s="68">
        <v>42273</v>
      </c>
      <c r="R6" s="67">
        <v>0.88</v>
      </c>
      <c r="S6" s="67">
        <v>0.67</v>
      </c>
      <c r="T6" s="7" t="s">
        <v>0</v>
      </c>
      <c r="U6" s="7">
        <v>1.6</v>
      </c>
      <c r="V6" s="7">
        <v>1.07</v>
      </c>
      <c r="W6" s="66">
        <v>8.7800000000000003E-2</v>
      </c>
      <c r="X6" s="66">
        <v>7.17E-2</v>
      </c>
      <c r="Y6" s="69"/>
      <c r="Z6" s="69"/>
    </row>
    <row r="7" spans="1:26">
      <c r="A7" s="12" t="s">
        <v>10</v>
      </c>
      <c r="B7" s="66">
        <v>1</v>
      </c>
      <c r="C7" s="66">
        <v>1</v>
      </c>
      <c r="D7" s="66">
        <v>0.81430000000000002</v>
      </c>
      <c r="E7" s="66">
        <v>0.99970000000000003</v>
      </c>
      <c r="F7" s="66">
        <v>0.82399999999999995</v>
      </c>
      <c r="G7" s="67">
        <v>0.96</v>
      </c>
      <c r="H7" s="66">
        <v>0.83</v>
      </c>
      <c r="I7" s="7" t="s">
        <v>84</v>
      </c>
      <c r="J7" s="7">
        <v>0</v>
      </c>
      <c r="K7" s="7">
        <v>0</v>
      </c>
      <c r="L7" s="7">
        <v>0.75</v>
      </c>
      <c r="M7" s="7">
        <v>1.05</v>
      </c>
      <c r="N7" s="7" t="s">
        <v>0</v>
      </c>
      <c r="O7" s="7">
        <v>2</v>
      </c>
      <c r="P7" s="68">
        <v>661</v>
      </c>
      <c r="Q7" s="68">
        <v>29293</v>
      </c>
      <c r="R7" s="67">
        <v>0.96</v>
      </c>
      <c r="S7" s="67">
        <v>1</v>
      </c>
      <c r="T7" s="67">
        <v>1</v>
      </c>
      <c r="U7" s="7">
        <v>2.0699999999999998</v>
      </c>
      <c r="V7" s="7">
        <v>0.75</v>
      </c>
      <c r="W7" s="66">
        <v>9.3600000000000003E-2</v>
      </c>
      <c r="X7" s="66">
        <v>7.1599999999999997E-2</v>
      </c>
      <c r="Y7" s="69"/>
      <c r="Z7" s="69"/>
    </row>
    <row r="8" spans="1:26">
      <c r="A8" s="12" t="s">
        <v>91</v>
      </c>
      <c r="B8" s="66">
        <v>0.93269999999999997</v>
      </c>
      <c r="C8" s="66">
        <v>1</v>
      </c>
      <c r="D8" s="66">
        <v>0.79730000000000001</v>
      </c>
      <c r="E8" s="66">
        <v>0.99919999999999998</v>
      </c>
      <c r="F8" s="66">
        <v>0.99939999999999996</v>
      </c>
      <c r="G8" s="67">
        <v>0.91</v>
      </c>
      <c r="H8" s="66">
        <v>0.83</v>
      </c>
      <c r="I8" s="7" t="s">
        <v>84</v>
      </c>
      <c r="J8" s="7">
        <v>1</v>
      </c>
      <c r="K8" s="7">
        <v>0.96299999999999997</v>
      </c>
      <c r="L8" s="7">
        <v>2</v>
      </c>
      <c r="M8" s="7">
        <v>3.01</v>
      </c>
      <c r="N8" s="7" t="s">
        <v>86</v>
      </c>
      <c r="O8" s="7">
        <v>4</v>
      </c>
      <c r="P8" s="68">
        <v>893</v>
      </c>
      <c r="Q8" s="68">
        <v>16421</v>
      </c>
      <c r="R8" s="67">
        <v>1.2</v>
      </c>
      <c r="S8" s="7" t="s">
        <v>0</v>
      </c>
      <c r="T8" s="7" t="s">
        <v>0</v>
      </c>
      <c r="U8" s="7">
        <v>0.28000000000000003</v>
      </c>
      <c r="V8" s="7">
        <v>2.92</v>
      </c>
      <c r="W8" s="66">
        <v>8.7800000000000003E-2</v>
      </c>
      <c r="X8" s="66">
        <v>5.8400000000000001E-2</v>
      </c>
      <c r="Y8" s="69"/>
      <c r="Z8" s="69"/>
    </row>
    <row r="9" spans="1:26">
      <c r="A9" s="12" t="s">
        <v>92</v>
      </c>
      <c r="B9" s="66">
        <v>1</v>
      </c>
      <c r="C9" s="66">
        <v>1</v>
      </c>
      <c r="D9" s="66">
        <v>0.98160000000000003</v>
      </c>
      <c r="E9" s="66">
        <v>0.99970000000000003</v>
      </c>
      <c r="F9" s="66">
        <v>0.99880000000000002</v>
      </c>
      <c r="G9" s="7">
        <v>79.900000000000006</v>
      </c>
      <c r="H9" s="66">
        <v>0.86</v>
      </c>
      <c r="I9" s="7" t="s">
        <v>84</v>
      </c>
      <c r="J9" s="7">
        <v>0</v>
      </c>
      <c r="K9" s="7">
        <v>0</v>
      </c>
      <c r="L9" s="7">
        <v>0.48</v>
      </c>
      <c r="M9" s="7">
        <v>0.45</v>
      </c>
      <c r="N9" s="7">
        <v>85</v>
      </c>
      <c r="O9" s="7">
        <v>3</v>
      </c>
      <c r="P9" s="68">
        <v>731</v>
      </c>
      <c r="Q9" s="68">
        <v>32898</v>
      </c>
      <c r="R9" s="67">
        <v>0.92</v>
      </c>
      <c r="S9" s="7" t="s">
        <v>0</v>
      </c>
      <c r="T9" s="7" t="s">
        <v>0</v>
      </c>
      <c r="U9" s="7">
        <v>1.28</v>
      </c>
      <c r="V9" s="7">
        <v>0.98</v>
      </c>
      <c r="W9" s="66">
        <v>0.09</v>
      </c>
      <c r="X9" s="66">
        <v>5.1900000000000002E-2</v>
      </c>
      <c r="Y9" s="69"/>
      <c r="Z9" s="69"/>
    </row>
    <row r="10" spans="1:26">
      <c r="A10" s="12" t="s">
        <v>93</v>
      </c>
      <c r="B10" s="66">
        <v>1</v>
      </c>
      <c r="C10" s="66">
        <v>1</v>
      </c>
      <c r="D10" s="66">
        <v>0.97899999999999998</v>
      </c>
      <c r="E10" s="66">
        <v>1</v>
      </c>
      <c r="F10" s="70">
        <v>100</v>
      </c>
      <c r="G10" s="7">
        <v>93</v>
      </c>
      <c r="H10" s="66">
        <v>0.79</v>
      </c>
      <c r="I10" s="7" t="s">
        <v>84</v>
      </c>
      <c r="J10" s="7">
        <v>0</v>
      </c>
      <c r="K10" s="7">
        <v>0</v>
      </c>
      <c r="L10" s="7">
        <v>2.56</v>
      </c>
      <c r="M10" s="7">
        <v>6.91</v>
      </c>
      <c r="N10" s="7" t="s">
        <v>94</v>
      </c>
      <c r="O10" s="7">
        <v>4</v>
      </c>
      <c r="P10" s="68">
        <v>864</v>
      </c>
      <c r="Q10" s="68">
        <v>19553</v>
      </c>
      <c r="R10" s="67">
        <v>0.85</v>
      </c>
      <c r="S10" s="7" t="s">
        <v>0</v>
      </c>
      <c r="T10" s="7" t="s">
        <v>0</v>
      </c>
      <c r="U10" s="7">
        <v>3.04</v>
      </c>
      <c r="V10" s="7"/>
      <c r="W10" s="66">
        <v>0.09</v>
      </c>
      <c r="X10" s="66">
        <v>8.4599999999999995E-2</v>
      </c>
      <c r="Y10" s="69"/>
      <c r="Z10" s="69"/>
    </row>
    <row r="11" spans="1:26">
      <c r="A11" s="12" t="s">
        <v>95</v>
      </c>
      <c r="B11" s="66">
        <v>1</v>
      </c>
      <c r="C11" s="66">
        <v>1</v>
      </c>
      <c r="D11" s="66">
        <v>0.96379999999999999</v>
      </c>
      <c r="E11" s="66">
        <v>0.99839999999999995</v>
      </c>
      <c r="F11" s="70">
        <v>91.36</v>
      </c>
      <c r="G11" s="7">
        <v>86.24</v>
      </c>
      <c r="H11" s="66">
        <v>0.84</v>
      </c>
      <c r="I11" s="7" t="s">
        <v>84</v>
      </c>
      <c r="J11" s="7">
        <v>0</v>
      </c>
      <c r="K11" s="7">
        <v>0</v>
      </c>
      <c r="L11" s="7">
        <v>0.09</v>
      </c>
      <c r="M11" s="7">
        <v>0.03</v>
      </c>
      <c r="N11" s="7" t="s">
        <v>86</v>
      </c>
      <c r="O11" s="7">
        <v>1</v>
      </c>
      <c r="P11" s="68">
        <v>511</v>
      </c>
      <c r="Q11" s="68">
        <v>33552</v>
      </c>
      <c r="R11" s="67">
        <v>0.97</v>
      </c>
      <c r="S11" s="7" t="s">
        <v>0</v>
      </c>
      <c r="T11" s="7" t="s">
        <v>0</v>
      </c>
      <c r="U11" s="7">
        <v>2.0299999999999998</v>
      </c>
      <c r="V11" s="7">
        <v>0.09</v>
      </c>
      <c r="W11" s="66">
        <v>0.09</v>
      </c>
      <c r="X11" s="66">
        <v>0.1003</v>
      </c>
      <c r="Y11" s="69"/>
      <c r="Z11" s="69"/>
    </row>
    <row r="12" spans="1:26">
      <c r="A12" s="12" t="s">
        <v>96</v>
      </c>
      <c r="B12" s="66">
        <v>0.99339999999999995</v>
      </c>
      <c r="C12" s="66">
        <v>1</v>
      </c>
      <c r="D12" s="66">
        <v>0.97689999999999999</v>
      </c>
      <c r="E12" s="66">
        <v>0.99960000000000004</v>
      </c>
      <c r="F12" s="70" t="s">
        <v>97</v>
      </c>
      <c r="G12" s="7" t="s">
        <v>98</v>
      </c>
      <c r="H12" s="66">
        <v>0.83</v>
      </c>
      <c r="I12" s="7" t="s">
        <v>84</v>
      </c>
      <c r="J12" s="7">
        <v>0</v>
      </c>
      <c r="K12" s="7">
        <v>0</v>
      </c>
      <c r="L12" s="7">
        <v>0.72</v>
      </c>
      <c r="M12" s="7">
        <v>1.85</v>
      </c>
      <c r="N12" s="7" t="s">
        <v>99</v>
      </c>
      <c r="O12" s="7">
        <v>1</v>
      </c>
      <c r="P12" s="68">
        <v>418</v>
      </c>
      <c r="Q12" s="68">
        <v>31613</v>
      </c>
      <c r="R12" s="67">
        <v>0.53</v>
      </c>
      <c r="S12" s="7" t="s">
        <v>0</v>
      </c>
      <c r="T12" s="7" t="s">
        <v>0</v>
      </c>
      <c r="U12" s="7">
        <v>2.95</v>
      </c>
      <c r="V12" s="7">
        <v>0.28000000000000003</v>
      </c>
      <c r="W12" s="66">
        <v>8.7800000000000003E-2</v>
      </c>
      <c r="X12" s="66">
        <v>9.6600000000000005E-2</v>
      </c>
      <c r="Y12" s="69"/>
      <c r="Z12" s="69"/>
    </row>
    <row r="13" spans="1:26">
      <c r="A13" s="12" t="s">
        <v>8</v>
      </c>
      <c r="B13" s="66">
        <v>0.96399999999999997</v>
      </c>
      <c r="C13" s="66">
        <v>0.99739999999999995</v>
      </c>
      <c r="D13" s="66">
        <v>0.7601</v>
      </c>
      <c r="E13" s="66">
        <v>0.99919999999999998</v>
      </c>
      <c r="F13" s="66">
        <v>0.88600000000000001</v>
      </c>
      <c r="G13" s="66">
        <v>0.95</v>
      </c>
      <c r="H13" s="66">
        <v>0.84</v>
      </c>
      <c r="I13" s="7" t="s">
        <v>84</v>
      </c>
      <c r="J13" s="7">
        <v>0</v>
      </c>
      <c r="K13" s="7">
        <v>0</v>
      </c>
      <c r="L13" s="7">
        <v>1.05</v>
      </c>
      <c r="M13" s="7">
        <v>1.34</v>
      </c>
      <c r="N13" s="66">
        <v>1.04</v>
      </c>
      <c r="O13" s="7">
        <v>3</v>
      </c>
      <c r="P13" s="68">
        <v>648</v>
      </c>
      <c r="Q13" s="68">
        <v>28396</v>
      </c>
      <c r="R13" s="67">
        <v>0.89</v>
      </c>
      <c r="S13" s="7" t="s">
        <v>0</v>
      </c>
      <c r="T13" s="67">
        <v>1</v>
      </c>
      <c r="U13" s="7">
        <v>1.04</v>
      </c>
      <c r="V13" s="7">
        <v>0.91</v>
      </c>
      <c r="W13" s="66">
        <v>9.4299999999999995E-2</v>
      </c>
      <c r="X13" s="66">
        <v>4.3200000000000002E-2</v>
      </c>
      <c r="Y13" s="69"/>
      <c r="Z13" s="69"/>
    </row>
    <row r="14" spans="1:26">
      <c r="A14" s="12" t="s">
        <v>100</v>
      </c>
      <c r="B14" s="66">
        <v>0.97189999999999999</v>
      </c>
      <c r="C14" s="66">
        <v>0.99939999999999996</v>
      </c>
      <c r="D14" s="66">
        <v>0.84889999999999999</v>
      </c>
      <c r="E14" s="66">
        <v>0.99990000000000001</v>
      </c>
      <c r="F14" s="66">
        <v>0.99550000000000005</v>
      </c>
      <c r="G14" s="7" t="s">
        <v>39</v>
      </c>
      <c r="H14" s="66">
        <v>0.82</v>
      </c>
      <c r="I14" s="7" t="s">
        <v>84</v>
      </c>
      <c r="J14" s="7">
        <v>0</v>
      </c>
      <c r="K14" s="7">
        <v>0</v>
      </c>
      <c r="L14" s="7">
        <v>1.53</v>
      </c>
      <c r="M14" s="7">
        <v>0.92</v>
      </c>
      <c r="N14" s="7" t="s">
        <v>101</v>
      </c>
      <c r="O14" s="7">
        <v>2</v>
      </c>
      <c r="P14" s="68">
        <v>677</v>
      </c>
      <c r="Q14" s="68">
        <v>29569</v>
      </c>
      <c r="R14" s="67">
        <v>1.64</v>
      </c>
      <c r="S14" s="67">
        <v>1</v>
      </c>
      <c r="T14" s="67">
        <v>1</v>
      </c>
      <c r="U14" s="7">
        <v>0.6</v>
      </c>
      <c r="V14" s="7">
        <v>0.99</v>
      </c>
      <c r="W14" s="66">
        <v>8.9800000000000005E-2</v>
      </c>
      <c r="X14" s="66">
        <v>9.06E-2</v>
      </c>
      <c r="Y14" s="69"/>
      <c r="Z14" s="69"/>
    </row>
    <row r="15" spans="1:26">
      <c r="A15" s="12" t="s">
        <v>102</v>
      </c>
      <c r="B15" s="66">
        <v>0.98040000000000005</v>
      </c>
      <c r="C15" s="66">
        <v>0.99529999999999996</v>
      </c>
      <c r="D15" s="66">
        <v>0.65610000000000002</v>
      </c>
      <c r="E15" s="66">
        <v>0.999</v>
      </c>
      <c r="F15" s="70">
        <v>79</v>
      </c>
      <c r="G15" s="7">
        <v>94</v>
      </c>
      <c r="H15" s="66">
        <v>0.81</v>
      </c>
      <c r="I15" s="7" t="s">
        <v>84</v>
      </c>
      <c r="J15" s="7">
        <v>1</v>
      </c>
      <c r="K15" s="7">
        <v>0.80500000000000005</v>
      </c>
      <c r="L15" s="7">
        <v>1.02</v>
      </c>
      <c r="M15" s="7">
        <v>1.73</v>
      </c>
      <c r="N15" s="7">
        <v>85.6</v>
      </c>
      <c r="O15" s="7">
        <v>2</v>
      </c>
      <c r="P15" s="68">
        <v>566</v>
      </c>
      <c r="Q15" s="68">
        <v>10982</v>
      </c>
      <c r="R15" s="67">
        <v>1.17</v>
      </c>
      <c r="S15" s="67">
        <v>1</v>
      </c>
      <c r="T15" s="67">
        <v>1</v>
      </c>
      <c r="U15" s="7">
        <v>1.41</v>
      </c>
      <c r="V15" s="7">
        <v>1.2</v>
      </c>
      <c r="W15" s="66">
        <v>9.1899999999999996E-2</v>
      </c>
      <c r="X15" s="66">
        <v>0.10580000000000001</v>
      </c>
      <c r="Y15" s="69"/>
      <c r="Z15" s="69"/>
    </row>
    <row r="16" spans="1:26">
      <c r="A16" s="12" t="s">
        <v>103</v>
      </c>
      <c r="B16" s="66">
        <v>1</v>
      </c>
      <c r="C16" s="66">
        <v>0.99939999999999996</v>
      </c>
      <c r="D16" s="66">
        <v>0.77190000000000003</v>
      </c>
      <c r="E16" s="66">
        <v>0.99970000000000003</v>
      </c>
      <c r="F16" s="66">
        <v>0.98740000000000006</v>
      </c>
      <c r="G16" s="66">
        <v>0.88</v>
      </c>
      <c r="H16" s="66">
        <v>0.82</v>
      </c>
      <c r="I16" s="7" t="s">
        <v>84</v>
      </c>
      <c r="J16" s="7">
        <v>1</v>
      </c>
      <c r="K16" s="7">
        <v>0.214</v>
      </c>
      <c r="L16" s="7">
        <v>2.23</v>
      </c>
      <c r="M16" s="7">
        <v>0.88</v>
      </c>
      <c r="N16" s="67">
        <v>1.004</v>
      </c>
      <c r="O16" s="7">
        <v>3</v>
      </c>
      <c r="P16" s="68">
        <v>709</v>
      </c>
      <c r="Q16" s="68">
        <v>13539</v>
      </c>
      <c r="R16" s="67">
        <v>0.77</v>
      </c>
      <c r="S16" s="7" t="s">
        <v>0</v>
      </c>
      <c r="T16" s="67">
        <v>1</v>
      </c>
      <c r="U16" s="7">
        <v>2.13</v>
      </c>
      <c r="V16" s="7">
        <v>0.75</v>
      </c>
      <c r="W16" s="66">
        <v>8.0100000000000005E-2</v>
      </c>
      <c r="X16" s="66">
        <v>3.7199999999999997E-2</v>
      </c>
      <c r="Y16" s="69"/>
      <c r="Z16" s="69"/>
    </row>
    <row r="17" spans="1:26">
      <c r="A17" s="12" t="s">
        <v>104</v>
      </c>
      <c r="B17" s="66">
        <v>0.93389999999999995</v>
      </c>
      <c r="C17" s="66">
        <v>0.99399999999999999</v>
      </c>
      <c r="D17" s="66">
        <v>0.76490000000000002</v>
      </c>
      <c r="E17" s="66">
        <v>0.99960000000000004</v>
      </c>
      <c r="F17" s="70">
        <v>98.94</v>
      </c>
      <c r="G17" s="7">
        <v>73</v>
      </c>
      <c r="H17" s="66">
        <v>0.83</v>
      </c>
      <c r="I17" s="7" t="s">
        <v>84</v>
      </c>
      <c r="J17" s="7">
        <v>0</v>
      </c>
      <c r="K17" s="7">
        <v>0</v>
      </c>
      <c r="L17" s="7">
        <v>0.82</v>
      </c>
      <c r="M17" s="7">
        <v>1.65</v>
      </c>
      <c r="N17" s="7">
        <v>75.930000000000007</v>
      </c>
      <c r="O17" s="7">
        <v>2</v>
      </c>
      <c r="P17" s="68">
        <v>641</v>
      </c>
      <c r="Q17" s="68">
        <v>30951</v>
      </c>
      <c r="R17" s="67">
        <v>3</v>
      </c>
      <c r="S17" s="7" t="s">
        <v>0</v>
      </c>
      <c r="T17" s="7" t="s">
        <v>0</v>
      </c>
      <c r="U17" s="7">
        <v>1.04</v>
      </c>
      <c r="V17" s="7">
        <v>1.86</v>
      </c>
      <c r="W17" s="66">
        <v>8.9800000000000005E-2</v>
      </c>
      <c r="X17" s="66">
        <v>2.7699999999999999E-2</v>
      </c>
      <c r="Y17" s="69"/>
      <c r="Z17" s="69"/>
    </row>
    <row r="18" spans="1:26">
      <c r="A18" s="12" t="s">
        <v>105</v>
      </c>
      <c r="B18" s="66">
        <v>0.97599999999999998</v>
      </c>
      <c r="C18" s="66">
        <v>1</v>
      </c>
      <c r="D18" s="66">
        <v>0.96519999999999995</v>
      </c>
      <c r="E18" s="66">
        <v>0.9849</v>
      </c>
      <c r="F18" s="70">
        <v>99.85</v>
      </c>
      <c r="G18" s="7">
        <v>77.099999999999994</v>
      </c>
      <c r="H18" s="66">
        <v>0.85</v>
      </c>
      <c r="I18" s="7" t="s">
        <v>84</v>
      </c>
      <c r="J18" s="7">
        <v>0</v>
      </c>
      <c r="K18" s="7">
        <v>0</v>
      </c>
      <c r="L18" s="7">
        <v>0.56000000000000005</v>
      </c>
      <c r="M18" s="7">
        <v>0.94</v>
      </c>
      <c r="N18" s="66">
        <v>1.08</v>
      </c>
      <c r="O18" s="7">
        <v>3</v>
      </c>
      <c r="P18" s="68">
        <v>691</v>
      </c>
      <c r="Q18" s="68">
        <v>36992</v>
      </c>
      <c r="R18" s="67">
        <v>0.93</v>
      </c>
      <c r="S18" s="67">
        <v>1</v>
      </c>
      <c r="T18" s="7" t="s">
        <v>0</v>
      </c>
      <c r="U18" s="7">
        <v>0.76</v>
      </c>
      <c r="V18" s="7">
        <v>1</v>
      </c>
      <c r="W18" s="66">
        <v>0.09</v>
      </c>
      <c r="X18" s="66">
        <v>0.1205</v>
      </c>
      <c r="Y18" s="69"/>
      <c r="Z18" s="69"/>
    </row>
    <row r="19" spans="1:26">
      <c r="A19" s="12" t="s">
        <v>106</v>
      </c>
      <c r="B19" s="66">
        <v>1</v>
      </c>
      <c r="C19" s="66">
        <v>0.98550000000000004</v>
      </c>
      <c r="D19" s="66">
        <v>0.63039999999999996</v>
      </c>
      <c r="E19" s="66">
        <v>0.99980000000000002</v>
      </c>
      <c r="F19" s="70">
        <v>99.23</v>
      </c>
      <c r="G19" s="7">
        <v>91</v>
      </c>
      <c r="H19" s="66">
        <v>0.85</v>
      </c>
      <c r="I19" s="7" t="s">
        <v>84</v>
      </c>
      <c r="J19" s="7">
        <v>0</v>
      </c>
      <c r="K19" s="7">
        <v>0</v>
      </c>
      <c r="L19" s="7">
        <v>0.17</v>
      </c>
      <c r="M19" s="7">
        <v>0.35</v>
      </c>
      <c r="N19" s="7" t="s">
        <v>107</v>
      </c>
      <c r="O19" s="7">
        <v>2</v>
      </c>
      <c r="P19" s="68">
        <v>758</v>
      </c>
      <c r="Q19" s="68">
        <v>17789</v>
      </c>
      <c r="R19" s="67">
        <v>1.31</v>
      </c>
      <c r="S19" s="7" t="s">
        <v>0</v>
      </c>
      <c r="T19" s="7" t="s">
        <v>0</v>
      </c>
      <c r="U19" s="7">
        <v>0.83</v>
      </c>
      <c r="V19" s="7"/>
      <c r="W19" s="66">
        <v>9.1200000000000003E-2</v>
      </c>
      <c r="X19" s="66">
        <v>-9.4600000000000004E-2</v>
      </c>
      <c r="Y19" s="69"/>
      <c r="Z19" s="69"/>
    </row>
    <row r="20" spans="1:26">
      <c r="A20" s="12" t="s">
        <v>108</v>
      </c>
      <c r="B20" s="66">
        <v>0.94779999999999998</v>
      </c>
      <c r="C20" s="66">
        <v>0.93149999999999999</v>
      </c>
      <c r="D20" s="66">
        <v>0.82620000000000005</v>
      </c>
      <c r="E20" s="66">
        <v>0.99960000000000004</v>
      </c>
      <c r="F20" s="66">
        <v>0.9899</v>
      </c>
      <c r="G20" s="66">
        <v>0.83</v>
      </c>
      <c r="H20" s="66">
        <v>0.83</v>
      </c>
      <c r="I20" s="7" t="s">
        <v>84</v>
      </c>
      <c r="J20" s="7">
        <v>0</v>
      </c>
      <c r="K20" s="7">
        <v>0</v>
      </c>
      <c r="L20" s="7">
        <v>0.84</v>
      </c>
      <c r="M20" s="7">
        <v>1.27</v>
      </c>
      <c r="N20" s="67">
        <v>0.375</v>
      </c>
      <c r="O20" s="7">
        <v>2</v>
      </c>
      <c r="P20" s="68">
        <v>580</v>
      </c>
      <c r="Q20" s="68">
        <v>10907</v>
      </c>
      <c r="R20" s="67">
        <v>1.3</v>
      </c>
      <c r="S20" s="7" t="s">
        <v>0</v>
      </c>
      <c r="T20" s="67">
        <v>1</v>
      </c>
      <c r="U20" s="7">
        <v>0.56999999999999995</v>
      </c>
      <c r="V20" s="7">
        <v>1.31</v>
      </c>
      <c r="W20" s="66">
        <v>0.09</v>
      </c>
      <c r="X20" s="66">
        <v>7.2999999999999995E-2</v>
      </c>
      <c r="Y20" s="69"/>
      <c r="Z20" s="69"/>
    </row>
    <row r="21" spans="1:26">
      <c r="A21" s="12" t="s">
        <v>109</v>
      </c>
      <c r="B21" s="66">
        <v>0.96989999999999998</v>
      </c>
      <c r="C21" s="66">
        <v>0.98499999999999999</v>
      </c>
      <c r="D21" s="66">
        <v>0.88449999999999995</v>
      </c>
      <c r="E21" s="66">
        <v>0.99990000000000001</v>
      </c>
      <c r="F21" s="70">
        <v>99.99</v>
      </c>
      <c r="G21" s="67">
        <v>0.97</v>
      </c>
      <c r="H21" s="66">
        <v>0.81</v>
      </c>
      <c r="I21" s="7" t="s">
        <v>84</v>
      </c>
      <c r="J21" s="7">
        <v>1</v>
      </c>
      <c r="K21" s="7">
        <v>0.38300000000000001</v>
      </c>
      <c r="L21" s="7">
        <v>1.78</v>
      </c>
      <c r="M21" s="7">
        <v>1.79</v>
      </c>
      <c r="N21" s="7">
        <v>112</v>
      </c>
      <c r="O21" s="7">
        <v>3</v>
      </c>
      <c r="P21" s="68">
        <v>650</v>
      </c>
      <c r="Q21" s="68">
        <v>53219</v>
      </c>
      <c r="R21" s="67">
        <v>2.0699999999999998</v>
      </c>
      <c r="S21" s="67">
        <v>1</v>
      </c>
      <c r="T21" s="7" t="s">
        <v>0</v>
      </c>
      <c r="U21" s="7">
        <v>0.53</v>
      </c>
      <c r="V21" s="7">
        <v>1.1100000000000001</v>
      </c>
      <c r="W21" s="66">
        <v>9.2999999999999999E-2</v>
      </c>
      <c r="X21" s="66">
        <v>9.0999999999999998E-2</v>
      </c>
      <c r="Y21" s="69"/>
      <c r="Z21" s="69"/>
    </row>
    <row r="22" spans="1:26">
      <c r="A22" s="12" t="s">
        <v>110</v>
      </c>
      <c r="B22" s="66">
        <v>1</v>
      </c>
      <c r="C22" s="66">
        <v>1</v>
      </c>
      <c r="D22" s="66">
        <v>0.97619999999999996</v>
      </c>
      <c r="E22" s="66">
        <v>0.99770000000000003</v>
      </c>
      <c r="F22" s="66">
        <v>0.98899999999999999</v>
      </c>
      <c r="G22" s="66">
        <v>0.91700000000000004</v>
      </c>
      <c r="H22" s="66">
        <v>0.8</v>
      </c>
      <c r="I22" s="7" t="s">
        <v>84</v>
      </c>
      <c r="J22" s="7">
        <v>0</v>
      </c>
      <c r="K22" s="7">
        <v>0</v>
      </c>
      <c r="L22" s="7">
        <v>1.39</v>
      </c>
      <c r="M22" s="7">
        <v>0.54</v>
      </c>
      <c r="N22" s="66">
        <v>0.78</v>
      </c>
      <c r="O22" s="7">
        <v>3</v>
      </c>
      <c r="P22" s="68">
        <v>679</v>
      </c>
      <c r="Q22" s="68">
        <v>31609</v>
      </c>
      <c r="R22" s="67">
        <v>0.75</v>
      </c>
      <c r="S22" s="7" t="s">
        <v>0</v>
      </c>
      <c r="T22" s="7" t="s">
        <v>0</v>
      </c>
      <c r="U22" s="7">
        <v>4.4400000000000004</v>
      </c>
      <c r="V22" s="7"/>
      <c r="W22" s="66">
        <v>0</v>
      </c>
      <c r="X22" s="66">
        <v>-1.7299999999999999E-2</v>
      </c>
      <c r="Y22" s="69"/>
      <c r="Z22" s="69"/>
    </row>
    <row r="23" spans="1:26">
      <c r="A23" s="12" t="s">
        <v>111</v>
      </c>
      <c r="B23" s="66">
        <v>0.99380000000000002</v>
      </c>
      <c r="C23" s="66">
        <v>0.99780000000000002</v>
      </c>
      <c r="D23" s="66">
        <v>0.71260000000000001</v>
      </c>
      <c r="E23" s="66">
        <v>0.99929999999999997</v>
      </c>
      <c r="F23" s="70">
        <v>82.69</v>
      </c>
      <c r="G23" s="67">
        <v>0.88</v>
      </c>
      <c r="H23" s="66">
        <v>0.83</v>
      </c>
      <c r="I23" s="7" t="s">
        <v>84</v>
      </c>
      <c r="J23" s="7">
        <v>0</v>
      </c>
      <c r="K23" s="7">
        <v>0</v>
      </c>
      <c r="L23" s="7">
        <v>1.03</v>
      </c>
      <c r="M23" s="7">
        <v>1.89</v>
      </c>
      <c r="N23" s="66">
        <v>0.84719999999999995</v>
      </c>
      <c r="O23" s="7">
        <v>3</v>
      </c>
      <c r="P23" s="68">
        <v>679</v>
      </c>
      <c r="Q23" s="68">
        <v>31938</v>
      </c>
      <c r="R23" s="67">
        <v>1.28</v>
      </c>
      <c r="S23" s="7" t="s">
        <v>0</v>
      </c>
      <c r="T23" s="67">
        <v>1</v>
      </c>
      <c r="U23" s="7">
        <v>1.48</v>
      </c>
      <c r="V23" s="7">
        <v>1.76</v>
      </c>
      <c r="W23" s="66">
        <v>8.9800000000000005E-2</v>
      </c>
      <c r="X23" s="66">
        <v>8.6199999999999999E-2</v>
      </c>
      <c r="Y23" s="69"/>
      <c r="Z23" s="69"/>
    </row>
    <row r="24" spans="1:26">
      <c r="A24" s="12" t="s">
        <v>112</v>
      </c>
      <c r="B24" s="66">
        <v>1</v>
      </c>
      <c r="C24" s="66">
        <v>1</v>
      </c>
      <c r="D24" s="66">
        <v>0.90239999999999998</v>
      </c>
      <c r="E24" s="66">
        <v>0.99980000000000002</v>
      </c>
      <c r="F24" s="66">
        <v>0.99860000000000004</v>
      </c>
      <c r="G24" s="66">
        <v>0.78800000000000003</v>
      </c>
      <c r="H24" s="66">
        <v>0.83</v>
      </c>
      <c r="I24" s="7" t="s">
        <v>84</v>
      </c>
      <c r="J24" s="7">
        <v>0</v>
      </c>
      <c r="K24" s="7">
        <v>0</v>
      </c>
      <c r="L24" s="7">
        <v>3.44</v>
      </c>
      <c r="M24" s="7">
        <v>5</v>
      </c>
      <c r="N24" s="66">
        <v>0.86229999999999996</v>
      </c>
      <c r="O24" s="7">
        <v>1</v>
      </c>
      <c r="P24" s="68">
        <v>594</v>
      </c>
      <c r="Q24" s="68">
        <v>10029</v>
      </c>
      <c r="R24" s="67">
        <v>0.91</v>
      </c>
      <c r="S24" s="7" t="s">
        <v>0</v>
      </c>
      <c r="T24" s="67">
        <v>1</v>
      </c>
      <c r="U24" s="7">
        <v>1.03</v>
      </c>
      <c r="V24" s="7">
        <v>1.26</v>
      </c>
      <c r="W24" s="66">
        <v>9.1899999999999996E-2</v>
      </c>
      <c r="X24" s="66">
        <v>0.10390000000000001</v>
      </c>
      <c r="Y24" s="69"/>
      <c r="Z24" s="69"/>
    </row>
    <row r="25" spans="1:26">
      <c r="A25" s="12" t="s">
        <v>113</v>
      </c>
      <c r="B25" s="66">
        <v>1</v>
      </c>
      <c r="C25" s="66">
        <v>0.97660000000000002</v>
      </c>
      <c r="D25" s="66">
        <v>0.96430000000000005</v>
      </c>
      <c r="E25" s="66">
        <v>0.99880000000000002</v>
      </c>
      <c r="F25" s="66">
        <v>0.99980000000000002</v>
      </c>
      <c r="G25" s="67">
        <v>0.95</v>
      </c>
      <c r="H25" s="66">
        <v>0.83</v>
      </c>
      <c r="I25" s="7" t="s">
        <v>84</v>
      </c>
      <c r="J25" s="7">
        <v>0</v>
      </c>
      <c r="K25" s="7">
        <v>0</v>
      </c>
      <c r="L25" s="7">
        <v>1.7</v>
      </c>
      <c r="M25" s="7">
        <v>1.6</v>
      </c>
      <c r="N25" s="67">
        <v>1.1456</v>
      </c>
      <c r="O25" s="7">
        <v>1</v>
      </c>
      <c r="P25" s="68">
        <v>817</v>
      </c>
      <c r="Q25" s="68">
        <v>10917</v>
      </c>
      <c r="R25" s="67">
        <v>0.84</v>
      </c>
      <c r="S25" s="7" t="s">
        <v>0</v>
      </c>
      <c r="T25" s="7" t="s">
        <v>0</v>
      </c>
      <c r="U25" s="7">
        <v>0.86</v>
      </c>
      <c r="V25" s="7">
        <v>2.34</v>
      </c>
      <c r="W25" s="66">
        <v>9.1899999999999996E-2</v>
      </c>
      <c r="X25" s="66">
        <v>4.24E-2</v>
      </c>
      <c r="Y25" s="69"/>
      <c r="Z25" s="69"/>
    </row>
    <row r="26" spans="1:26">
      <c r="A26" s="12" t="s">
        <v>114</v>
      </c>
      <c r="B26" s="66">
        <v>1</v>
      </c>
      <c r="C26" s="66">
        <v>1</v>
      </c>
      <c r="D26" s="66">
        <v>0.9214</v>
      </c>
      <c r="E26" s="66">
        <v>0.99909999999999999</v>
      </c>
      <c r="F26" s="67">
        <v>0.99</v>
      </c>
      <c r="G26" s="7" t="s">
        <v>115</v>
      </c>
      <c r="H26" s="66">
        <v>0.77</v>
      </c>
      <c r="I26" s="7" t="s">
        <v>84</v>
      </c>
      <c r="J26" s="7">
        <v>0</v>
      </c>
      <c r="K26" s="7">
        <v>0</v>
      </c>
      <c r="L26" s="7">
        <v>1.18</v>
      </c>
      <c r="M26" s="7">
        <v>2.48</v>
      </c>
      <c r="N26" s="7" t="s">
        <v>116</v>
      </c>
      <c r="O26" s="7">
        <v>2</v>
      </c>
      <c r="P26" s="68">
        <v>539</v>
      </c>
      <c r="Q26" s="68">
        <v>14999</v>
      </c>
      <c r="R26" s="67">
        <v>1.96</v>
      </c>
      <c r="S26" s="7" t="s">
        <v>0</v>
      </c>
      <c r="T26" s="7" t="s">
        <v>0</v>
      </c>
      <c r="U26" s="7">
        <v>2.0499999999999998</v>
      </c>
      <c r="V26" s="7">
        <v>0.28000000000000003</v>
      </c>
      <c r="W26" s="66">
        <v>9.1899999999999996E-2</v>
      </c>
      <c r="X26" s="66">
        <v>0.1391</v>
      </c>
      <c r="Y26" s="69"/>
      <c r="Z26" s="69"/>
    </row>
    <row r="27" spans="1:26">
      <c r="A27" s="12" t="s">
        <v>117</v>
      </c>
      <c r="B27" s="66">
        <v>1</v>
      </c>
      <c r="C27" s="66">
        <v>1</v>
      </c>
      <c r="D27" s="66">
        <v>0.99739999999999995</v>
      </c>
      <c r="E27" s="66">
        <v>0.99929999999999997</v>
      </c>
      <c r="F27" s="66">
        <v>0.95820000000000005</v>
      </c>
      <c r="G27" s="7">
        <v>91</v>
      </c>
      <c r="H27" s="66">
        <v>0.75</v>
      </c>
      <c r="I27" s="7" t="s">
        <v>118</v>
      </c>
      <c r="J27" s="7">
        <v>0</v>
      </c>
      <c r="K27" s="7">
        <v>0</v>
      </c>
      <c r="L27" s="7">
        <v>1.1000000000000001</v>
      </c>
      <c r="M27" s="7">
        <v>0.02</v>
      </c>
      <c r="N27" s="66">
        <v>0.2</v>
      </c>
      <c r="O27" s="7">
        <v>2</v>
      </c>
      <c r="P27" s="68">
        <v>530</v>
      </c>
      <c r="Q27" s="68">
        <v>31368</v>
      </c>
      <c r="R27" s="67">
        <v>0.65</v>
      </c>
      <c r="S27" s="7" t="s">
        <v>0</v>
      </c>
      <c r="T27" s="7" t="s">
        <v>0</v>
      </c>
      <c r="U27" s="7">
        <v>1.22</v>
      </c>
      <c r="V27" s="7"/>
      <c r="W27" s="66">
        <v>9.1200000000000003E-2</v>
      </c>
      <c r="X27" s="66">
        <v>0.1153</v>
      </c>
      <c r="Y27" s="69"/>
      <c r="Z27" s="69"/>
    </row>
    <row r="28" spans="1:26">
      <c r="A28" s="12" t="s">
        <v>11</v>
      </c>
      <c r="B28" s="66">
        <v>0.91300000000000003</v>
      </c>
      <c r="C28" s="66">
        <v>0.98860000000000003</v>
      </c>
      <c r="D28" s="66">
        <v>0.99970000000000003</v>
      </c>
      <c r="E28" s="66">
        <v>0.99980000000000002</v>
      </c>
      <c r="F28" s="70">
        <v>96.13</v>
      </c>
      <c r="G28" s="7">
        <v>87.2</v>
      </c>
      <c r="H28" s="66">
        <v>0.76</v>
      </c>
      <c r="I28" s="7" t="s">
        <v>84</v>
      </c>
      <c r="J28" s="7">
        <v>0</v>
      </c>
      <c r="K28" s="7">
        <v>0</v>
      </c>
      <c r="L28" s="7">
        <v>0.68</v>
      </c>
      <c r="M28" s="7">
        <v>1.01</v>
      </c>
      <c r="N28" s="7" t="s">
        <v>94</v>
      </c>
      <c r="O28" s="7">
        <v>1</v>
      </c>
      <c r="P28" s="68">
        <v>289</v>
      </c>
      <c r="Q28" s="68">
        <v>22613</v>
      </c>
      <c r="R28" s="67">
        <v>0.86</v>
      </c>
      <c r="S28" s="7" t="s">
        <v>0</v>
      </c>
      <c r="T28" s="7" t="s">
        <v>0</v>
      </c>
      <c r="U28" s="7">
        <v>1.77</v>
      </c>
      <c r="V28" s="7">
        <v>0.77</v>
      </c>
      <c r="W28" s="66">
        <v>0.09</v>
      </c>
      <c r="X28" s="66">
        <v>0.16539999999999999</v>
      </c>
      <c r="Y28" s="69"/>
      <c r="Z28" s="69"/>
    </row>
    <row r="29" spans="1:26">
      <c r="A29" s="12" t="s">
        <v>119</v>
      </c>
      <c r="B29" s="66">
        <v>0.99809999999999999</v>
      </c>
      <c r="C29" s="66">
        <v>1</v>
      </c>
      <c r="D29" s="66">
        <v>0.76829999999999998</v>
      </c>
      <c r="E29" s="66">
        <v>0.99409999999999998</v>
      </c>
      <c r="F29" s="67">
        <v>0.85</v>
      </c>
      <c r="G29" s="66">
        <v>0.84</v>
      </c>
      <c r="H29" s="66">
        <v>0.8</v>
      </c>
      <c r="I29" s="7" t="s">
        <v>84</v>
      </c>
      <c r="J29" s="7">
        <v>18</v>
      </c>
      <c r="K29" s="7">
        <v>0.14599999999999999</v>
      </c>
      <c r="L29" s="7">
        <v>2.5</v>
      </c>
      <c r="M29" s="7">
        <v>7.04</v>
      </c>
      <c r="N29" s="66">
        <v>1.0660000000000001</v>
      </c>
      <c r="O29" s="7">
        <v>4</v>
      </c>
      <c r="P29" s="68">
        <v>1051</v>
      </c>
      <c r="Q29" s="68">
        <v>11472</v>
      </c>
      <c r="R29" s="67">
        <v>1.1399999999999999</v>
      </c>
      <c r="S29" s="67">
        <v>1</v>
      </c>
      <c r="T29" s="67">
        <v>0.96</v>
      </c>
      <c r="U29" s="7">
        <v>0.62</v>
      </c>
      <c r="V29" s="7">
        <v>1.61</v>
      </c>
      <c r="W29" s="66">
        <v>0.09</v>
      </c>
      <c r="X29" s="66">
        <v>0.109</v>
      </c>
      <c r="Y29" s="69"/>
      <c r="Z29" s="69"/>
    </row>
    <row r="30" spans="1:26">
      <c r="A30" s="12" t="s">
        <v>120</v>
      </c>
      <c r="B30" s="66">
        <v>1</v>
      </c>
      <c r="C30" s="70" t="s">
        <v>0</v>
      </c>
      <c r="D30" s="66">
        <v>1</v>
      </c>
      <c r="E30" s="66">
        <v>0.96879999999999999</v>
      </c>
      <c r="F30" s="67">
        <v>1</v>
      </c>
      <c r="G30" s="67">
        <v>0.93</v>
      </c>
      <c r="H30" s="66">
        <v>0.72</v>
      </c>
      <c r="I30" s="7" t="s">
        <v>84</v>
      </c>
      <c r="J30" s="7">
        <v>0</v>
      </c>
      <c r="K30" s="7">
        <v>0</v>
      </c>
      <c r="L30" s="7">
        <v>3.69</v>
      </c>
      <c r="M30" s="7">
        <v>6.58</v>
      </c>
      <c r="N30" s="67">
        <v>0.98</v>
      </c>
      <c r="O30" s="7">
        <v>0</v>
      </c>
      <c r="P30" s="7" t="s">
        <v>121</v>
      </c>
      <c r="Q30" s="7" t="s">
        <v>121</v>
      </c>
      <c r="R30" s="7" t="s">
        <v>0</v>
      </c>
      <c r="S30" s="67">
        <v>1</v>
      </c>
      <c r="T30" s="7" t="s">
        <v>0</v>
      </c>
      <c r="U30" s="7">
        <v>0.98</v>
      </c>
      <c r="V30" s="7"/>
      <c r="W30" s="7"/>
      <c r="X30" s="7"/>
      <c r="Y30" s="69"/>
      <c r="Z30" s="69"/>
    </row>
    <row r="31" spans="1:26">
      <c r="A31" s="12" t="s">
        <v>25</v>
      </c>
      <c r="B31" s="66">
        <v>1</v>
      </c>
      <c r="C31" s="66">
        <v>0.99590000000000001</v>
      </c>
      <c r="D31" s="66">
        <v>0.86150000000000004</v>
      </c>
      <c r="E31" s="66">
        <v>0.999</v>
      </c>
      <c r="F31" s="66">
        <v>0.89319999999999999</v>
      </c>
      <c r="G31" s="66">
        <v>0.94</v>
      </c>
      <c r="H31" s="66">
        <v>0.72</v>
      </c>
      <c r="I31" s="7" t="s">
        <v>84</v>
      </c>
      <c r="J31" s="7">
        <v>0</v>
      </c>
      <c r="K31" s="7">
        <v>0</v>
      </c>
      <c r="L31" s="7">
        <v>0.75</v>
      </c>
      <c r="M31" s="7">
        <v>0.77</v>
      </c>
      <c r="N31" s="66">
        <v>0.84689999999999999</v>
      </c>
      <c r="O31" s="7">
        <v>4</v>
      </c>
      <c r="P31" s="68">
        <v>733</v>
      </c>
      <c r="Q31" s="68">
        <v>42694</v>
      </c>
      <c r="R31" s="67">
        <v>1.02</v>
      </c>
      <c r="S31" s="67">
        <v>0.88</v>
      </c>
      <c r="T31" s="67">
        <v>1</v>
      </c>
      <c r="U31" s="7">
        <v>1.1399999999999999</v>
      </c>
      <c r="V31" s="7">
        <v>1.9</v>
      </c>
      <c r="W31" s="66">
        <v>8.9800000000000005E-2</v>
      </c>
      <c r="X31" s="66">
        <v>8.8200000000000001E-2</v>
      </c>
      <c r="Y31" s="69"/>
      <c r="Z31" s="69"/>
    </row>
    <row r="32" spans="1:26">
      <c r="A32" s="12" t="s">
        <v>122</v>
      </c>
      <c r="B32" s="66">
        <v>0.99560000000000004</v>
      </c>
      <c r="C32" s="66">
        <v>0.98399999999999999</v>
      </c>
      <c r="D32" s="66">
        <v>0.90400000000000003</v>
      </c>
      <c r="E32" s="66">
        <v>0.99880000000000002</v>
      </c>
      <c r="F32" s="70">
        <v>99.93</v>
      </c>
      <c r="G32" s="7" t="s">
        <v>39</v>
      </c>
      <c r="H32" s="66">
        <v>0.84</v>
      </c>
      <c r="I32" s="7" t="s">
        <v>84</v>
      </c>
      <c r="J32" s="7">
        <v>0</v>
      </c>
      <c r="K32" s="7">
        <v>0</v>
      </c>
      <c r="L32" s="7">
        <v>0.61</v>
      </c>
      <c r="M32" s="7">
        <v>1.52</v>
      </c>
      <c r="N32" s="67">
        <v>1.1000000000000001</v>
      </c>
      <c r="O32" s="7">
        <v>3</v>
      </c>
      <c r="P32" s="68">
        <v>847</v>
      </c>
      <c r="Q32" s="68">
        <v>10844</v>
      </c>
      <c r="R32" s="67">
        <v>0.91</v>
      </c>
      <c r="S32" s="7" t="s">
        <v>0</v>
      </c>
      <c r="T32" s="7" t="s">
        <v>0</v>
      </c>
      <c r="U32" s="7">
        <v>1.06</v>
      </c>
      <c r="V32" s="7">
        <v>1.6</v>
      </c>
      <c r="W32" s="66">
        <v>8.7800000000000003E-2</v>
      </c>
      <c r="X32" s="66">
        <v>0.1009</v>
      </c>
      <c r="Y32" s="69"/>
      <c r="Z32" s="69"/>
    </row>
    <row r="33" spans="1:26">
      <c r="A33" s="12" t="s">
        <v>13</v>
      </c>
      <c r="B33" s="66">
        <v>1</v>
      </c>
      <c r="C33" s="66">
        <v>0.99729999999999996</v>
      </c>
      <c r="D33" s="66">
        <v>0.64629999999999999</v>
      </c>
      <c r="E33" s="66">
        <v>0.9204</v>
      </c>
      <c r="F33" s="66">
        <v>0.99180000000000001</v>
      </c>
      <c r="G33" s="71" t="s">
        <v>123</v>
      </c>
      <c r="H33" s="66">
        <v>0.79</v>
      </c>
      <c r="I33" s="7" t="s">
        <v>84</v>
      </c>
      <c r="J33" s="7">
        <v>0</v>
      </c>
      <c r="K33" s="7">
        <v>0</v>
      </c>
      <c r="L33" s="7">
        <v>0.73</v>
      </c>
      <c r="M33" s="7">
        <v>0.88</v>
      </c>
      <c r="N33" s="7" t="s">
        <v>124</v>
      </c>
      <c r="O33" s="7">
        <v>3</v>
      </c>
      <c r="P33" s="68">
        <v>574</v>
      </c>
      <c r="Q33" s="68">
        <v>47559</v>
      </c>
      <c r="R33" s="67">
        <v>1.03</v>
      </c>
      <c r="S33" s="7" t="s">
        <v>0</v>
      </c>
      <c r="T33" s="67">
        <v>1</v>
      </c>
      <c r="U33" s="7">
        <v>1.47</v>
      </c>
      <c r="V33" s="7">
        <v>1.1100000000000001</v>
      </c>
      <c r="W33" s="66">
        <v>9.1899999999999996E-2</v>
      </c>
      <c r="X33" s="66">
        <v>9.5000000000000001E-2</v>
      </c>
      <c r="Y33" s="69"/>
      <c r="Z33" s="69"/>
    </row>
    <row r="34" spans="1:26">
      <c r="A34" s="12" t="s">
        <v>125</v>
      </c>
      <c r="B34" s="66">
        <v>0.98529999999999995</v>
      </c>
      <c r="C34" s="66">
        <v>0.99390000000000001</v>
      </c>
      <c r="D34" s="66">
        <v>0.90139999999999998</v>
      </c>
      <c r="E34" s="66">
        <v>0.99990000000000001</v>
      </c>
      <c r="F34" s="70">
        <v>98.78</v>
      </c>
      <c r="G34" s="7" t="s">
        <v>39</v>
      </c>
      <c r="H34" s="66">
        <v>0.83</v>
      </c>
      <c r="I34" s="7" t="s">
        <v>84</v>
      </c>
      <c r="J34" s="7">
        <v>3</v>
      </c>
      <c r="K34" s="7">
        <v>1.52</v>
      </c>
      <c r="L34" s="7">
        <v>1.05</v>
      </c>
      <c r="M34" s="7">
        <v>1.02</v>
      </c>
      <c r="N34" s="7" t="s">
        <v>99</v>
      </c>
      <c r="O34" s="7">
        <v>2</v>
      </c>
      <c r="P34" s="68">
        <v>524</v>
      </c>
      <c r="Q34" s="68">
        <v>25873</v>
      </c>
      <c r="R34" s="67">
        <v>1.17</v>
      </c>
      <c r="S34" s="67">
        <v>1</v>
      </c>
      <c r="T34" s="7" t="s">
        <v>0</v>
      </c>
      <c r="U34" s="7">
        <v>1.56</v>
      </c>
      <c r="V34" s="7">
        <v>0.49</v>
      </c>
      <c r="W34" s="66">
        <v>9.3600000000000003E-2</v>
      </c>
      <c r="X34" s="66">
        <v>8.7300000000000003E-2</v>
      </c>
      <c r="Y34" s="69"/>
      <c r="Z34" s="69"/>
    </row>
    <row r="35" spans="1:26">
      <c r="A35" s="12" t="s">
        <v>126</v>
      </c>
      <c r="B35" s="66">
        <v>0.97570000000000001</v>
      </c>
      <c r="C35" s="66">
        <v>1</v>
      </c>
      <c r="D35" s="66">
        <v>0.94099999999999995</v>
      </c>
      <c r="E35" s="66">
        <v>0.99950000000000006</v>
      </c>
      <c r="F35" s="66">
        <v>0.99409999999999998</v>
      </c>
      <c r="G35" s="66">
        <v>0.80700000000000005</v>
      </c>
      <c r="H35" s="66">
        <v>0.83</v>
      </c>
      <c r="I35" s="7" t="s">
        <v>127</v>
      </c>
      <c r="J35" s="7">
        <v>0</v>
      </c>
      <c r="K35" s="7">
        <v>0</v>
      </c>
      <c r="L35" s="7">
        <v>0.68</v>
      </c>
      <c r="M35" s="7">
        <v>0.76</v>
      </c>
      <c r="N35" s="7" t="s">
        <v>86</v>
      </c>
      <c r="O35" s="7">
        <v>2</v>
      </c>
      <c r="P35" s="68">
        <v>501</v>
      </c>
      <c r="Q35" s="68">
        <v>23885</v>
      </c>
      <c r="R35" s="67">
        <v>1.36</v>
      </c>
      <c r="S35" s="67">
        <v>0</v>
      </c>
      <c r="T35" s="7" t="s">
        <v>0</v>
      </c>
      <c r="U35" s="7">
        <v>1.32</v>
      </c>
      <c r="V35" s="7">
        <v>1.02</v>
      </c>
      <c r="W35" s="66">
        <v>8.7800000000000003E-2</v>
      </c>
      <c r="X35" s="66">
        <v>7.5800000000000006E-2</v>
      </c>
      <c r="Y35" s="69"/>
      <c r="Z35" s="69"/>
    </row>
    <row r="36" spans="1:26">
      <c r="A36" s="12" t="s">
        <v>128</v>
      </c>
      <c r="B36" s="66">
        <v>1</v>
      </c>
      <c r="C36" s="66">
        <v>1</v>
      </c>
      <c r="D36" s="66">
        <v>0.89610000000000001</v>
      </c>
      <c r="E36" s="66">
        <v>0.99939999999999996</v>
      </c>
      <c r="F36" s="70">
        <v>99.97</v>
      </c>
      <c r="G36" s="7">
        <v>75.5</v>
      </c>
      <c r="H36" s="66">
        <v>0.84</v>
      </c>
      <c r="I36" s="7" t="s">
        <v>84</v>
      </c>
      <c r="J36" s="7">
        <v>0</v>
      </c>
      <c r="K36" s="7">
        <v>0</v>
      </c>
      <c r="L36" s="7">
        <v>0.66</v>
      </c>
      <c r="M36" s="7">
        <v>1.29</v>
      </c>
      <c r="N36" s="7" t="s">
        <v>99</v>
      </c>
      <c r="O36" s="7">
        <v>2</v>
      </c>
      <c r="P36" s="68">
        <v>730</v>
      </c>
      <c r="Q36" s="68">
        <v>28074</v>
      </c>
      <c r="R36" s="67">
        <v>1</v>
      </c>
      <c r="S36" s="67">
        <v>1</v>
      </c>
      <c r="T36" s="7" t="s">
        <v>0</v>
      </c>
      <c r="U36" s="7">
        <v>1.69</v>
      </c>
      <c r="V36" s="7">
        <v>1.18</v>
      </c>
      <c r="W36" s="66">
        <v>8.9800000000000005E-2</v>
      </c>
      <c r="X36" s="66">
        <v>0.11509999999999999</v>
      </c>
      <c r="Y36" s="69"/>
      <c r="Z36" s="69"/>
    </row>
    <row r="37" spans="1:26">
      <c r="A37" s="12" t="s">
        <v>12</v>
      </c>
      <c r="B37" s="66">
        <v>0.99319999999999997</v>
      </c>
      <c r="C37" s="66">
        <v>1</v>
      </c>
      <c r="D37" s="66">
        <v>0.76790000000000003</v>
      </c>
      <c r="E37" s="66">
        <v>0.99739999999999995</v>
      </c>
      <c r="F37" s="66">
        <v>0.999</v>
      </c>
      <c r="G37" s="7" t="s">
        <v>39</v>
      </c>
      <c r="H37" s="66">
        <v>0.84</v>
      </c>
      <c r="I37" s="7" t="s">
        <v>84</v>
      </c>
      <c r="J37" s="7">
        <v>3</v>
      </c>
      <c r="K37" s="7">
        <v>0.98899999999999999</v>
      </c>
      <c r="L37" s="7">
        <v>1.1399999999999999</v>
      </c>
      <c r="M37" s="7">
        <v>0.8</v>
      </c>
      <c r="N37" s="7" t="s">
        <v>129</v>
      </c>
      <c r="O37" s="7">
        <v>3</v>
      </c>
      <c r="P37" s="68">
        <v>568</v>
      </c>
      <c r="Q37" s="68">
        <v>29822</v>
      </c>
      <c r="R37" s="67">
        <v>1.22</v>
      </c>
      <c r="S37" s="67">
        <v>1</v>
      </c>
      <c r="T37" s="67">
        <v>1</v>
      </c>
      <c r="U37" s="7">
        <v>1.36</v>
      </c>
      <c r="V37" s="7">
        <v>0.88</v>
      </c>
      <c r="W37" s="66">
        <v>8.7800000000000003E-2</v>
      </c>
      <c r="X37" s="66">
        <v>8.8200000000000001E-2</v>
      </c>
      <c r="Y37" s="69"/>
      <c r="Z37" s="69"/>
    </row>
    <row r="38" spans="1:26">
      <c r="A38" s="12" t="s">
        <v>130</v>
      </c>
      <c r="B38" s="66">
        <v>0.99880000000000002</v>
      </c>
      <c r="C38" s="66">
        <v>1</v>
      </c>
      <c r="D38" s="66">
        <v>0.84440000000000004</v>
      </c>
      <c r="E38" s="66">
        <v>1</v>
      </c>
      <c r="F38" s="70">
        <v>100</v>
      </c>
      <c r="G38" s="7" t="s">
        <v>39</v>
      </c>
      <c r="H38" s="66">
        <v>0.84</v>
      </c>
      <c r="I38" s="7" t="s">
        <v>84</v>
      </c>
      <c r="J38" s="7">
        <v>0</v>
      </c>
      <c r="K38" s="7">
        <v>0</v>
      </c>
      <c r="L38" s="7">
        <v>0.57999999999999996</v>
      </c>
      <c r="M38" s="7">
        <v>0.33</v>
      </c>
      <c r="N38" s="7" t="s">
        <v>107</v>
      </c>
      <c r="O38" s="7">
        <v>2</v>
      </c>
      <c r="P38" s="68">
        <v>700</v>
      </c>
      <c r="Q38" s="68">
        <v>10390</v>
      </c>
      <c r="R38" s="67">
        <v>1.08</v>
      </c>
      <c r="S38" s="7" t="s">
        <v>0</v>
      </c>
      <c r="T38" s="7" t="s">
        <v>0</v>
      </c>
      <c r="U38" s="7">
        <v>1.56</v>
      </c>
      <c r="V38" s="7">
        <v>1.28</v>
      </c>
      <c r="W38" s="66">
        <v>9.1899999999999996E-2</v>
      </c>
      <c r="X38" s="66">
        <v>6.7400000000000002E-2</v>
      </c>
      <c r="Y38" s="69"/>
      <c r="Z38" s="69"/>
    </row>
    <row r="39" spans="1:26">
      <c r="A39" s="12" t="s">
        <v>131</v>
      </c>
      <c r="B39" s="66">
        <v>1</v>
      </c>
      <c r="C39" s="66">
        <v>0.999</v>
      </c>
      <c r="D39" s="66">
        <v>0.68579999999999997</v>
      </c>
      <c r="E39" s="66">
        <v>0.79610000000000003</v>
      </c>
      <c r="F39" s="70">
        <v>97.7</v>
      </c>
      <c r="G39" s="7">
        <v>96</v>
      </c>
      <c r="H39" s="66">
        <v>0.83</v>
      </c>
      <c r="I39" s="7" t="s">
        <v>84</v>
      </c>
      <c r="J39" s="7">
        <v>0</v>
      </c>
      <c r="K39" s="7">
        <v>0</v>
      </c>
      <c r="L39" s="7">
        <v>0.7</v>
      </c>
      <c r="M39" s="7">
        <v>0.78</v>
      </c>
      <c r="N39" s="7">
        <v>64</v>
      </c>
      <c r="O39" s="7">
        <v>3</v>
      </c>
      <c r="P39" s="68">
        <v>678</v>
      </c>
      <c r="Q39" s="68">
        <v>28984</v>
      </c>
      <c r="R39" s="67">
        <v>0.88</v>
      </c>
      <c r="S39" s="7" t="s">
        <v>0</v>
      </c>
      <c r="T39" s="7" t="s">
        <v>0</v>
      </c>
      <c r="U39" s="7">
        <v>1.37</v>
      </c>
      <c r="V39" s="7">
        <v>1.19</v>
      </c>
      <c r="W39" s="66">
        <v>9.6600000000000005E-2</v>
      </c>
      <c r="X39" s="66">
        <v>6.9400000000000003E-2</v>
      </c>
      <c r="Y39" s="69"/>
      <c r="Z39" s="69"/>
    </row>
    <row r="40" spans="1:26">
      <c r="A40" s="12" t="s">
        <v>15</v>
      </c>
      <c r="B40" s="66">
        <v>0.93569999999999998</v>
      </c>
      <c r="C40" s="66">
        <v>0.995</v>
      </c>
      <c r="D40" s="66">
        <v>0.84670000000000001</v>
      </c>
      <c r="E40" s="66">
        <v>0.9879</v>
      </c>
      <c r="F40" s="67">
        <v>0.97</v>
      </c>
      <c r="G40" s="67">
        <v>0.95</v>
      </c>
      <c r="H40" s="66">
        <v>0.82</v>
      </c>
      <c r="I40" s="7" t="s">
        <v>84</v>
      </c>
      <c r="J40" s="7">
        <v>2</v>
      </c>
      <c r="K40" s="7">
        <v>0.98799999999999999</v>
      </c>
      <c r="L40" s="7">
        <v>1.63</v>
      </c>
      <c r="M40" s="7">
        <v>2.0299999999999998</v>
      </c>
      <c r="N40" s="67">
        <v>0.88790000000000002</v>
      </c>
      <c r="O40" s="7">
        <v>3</v>
      </c>
      <c r="P40" s="68">
        <v>786</v>
      </c>
      <c r="Q40" s="68">
        <v>13712</v>
      </c>
      <c r="R40" s="67">
        <v>0.86</v>
      </c>
      <c r="S40" s="67">
        <v>0.83</v>
      </c>
      <c r="T40" s="67">
        <v>1</v>
      </c>
      <c r="U40" s="7">
        <v>2.2599999999999998</v>
      </c>
      <c r="V40" s="7">
        <v>0.99</v>
      </c>
      <c r="W40" s="66">
        <v>9.2999999999999999E-2</v>
      </c>
      <c r="X40" s="66">
        <v>4.7300000000000002E-2</v>
      </c>
      <c r="Y40" s="69"/>
      <c r="Z40" s="69"/>
    </row>
    <row r="41" spans="1:26">
      <c r="A41" s="12" t="s">
        <v>17</v>
      </c>
      <c r="B41" s="66">
        <v>1</v>
      </c>
      <c r="C41" s="66">
        <v>1</v>
      </c>
      <c r="D41" s="66">
        <v>0.86799999999999999</v>
      </c>
      <c r="E41" s="66">
        <v>0.99809999999999999</v>
      </c>
      <c r="F41" s="70">
        <v>14</v>
      </c>
      <c r="G41" s="7">
        <v>78.8</v>
      </c>
      <c r="H41" s="66">
        <v>0.83</v>
      </c>
      <c r="I41" s="7" t="s">
        <v>84</v>
      </c>
      <c r="J41" s="7">
        <v>0</v>
      </c>
      <c r="K41" s="7">
        <v>0</v>
      </c>
      <c r="L41" s="7">
        <v>0.38</v>
      </c>
      <c r="M41" s="7">
        <v>0.5</v>
      </c>
      <c r="N41" s="7">
        <v>96</v>
      </c>
      <c r="O41" s="7">
        <v>3</v>
      </c>
      <c r="P41" s="68">
        <v>758</v>
      </c>
      <c r="Q41" s="68">
        <v>19676</v>
      </c>
      <c r="R41" s="67">
        <v>1.07</v>
      </c>
      <c r="S41" s="7" t="s">
        <v>0</v>
      </c>
      <c r="T41" s="67">
        <v>1</v>
      </c>
      <c r="U41" s="7">
        <v>0.56000000000000005</v>
      </c>
      <c r="V41" s="7">
        <v>0.56999999999999995</v>
      </c>
      <c r="W41" s="66">
        <v>8.9800000000000005E-2</v>
      </c>
      <c r="X41" s="66">
        <v>0.14380000000000001</v>
      </c>
      <c r="Y41" s="69"/>
      <c r="Z41" s="69"/>
    </row>
    <row r="42" spans="1:26">
      <c r="A42" s="12" t="s">
        <v>132</v>
      </c>
      <c r="B42" s="66">
        <v>1</v>
      </c>
      <c r="C42" s="66">
        <v>1</v>
      </c>
      <c r="D42" s="66">
        <v>0.95650000000000002</v>
      </c>
      <c r="E42" s="66">
        <v>0.99870000000000003</v>
      </c>
      <c r="F42" s="70">
        <v>3</v>
      </c>
      <c r="G42" s="67">
        <v>0.89</v>
      </c>
      <c r="H42" s="66">
        <v>0.81</v>
      </c>
      <c r="I42" s="7" t="s">
        <v>84</v>
      </c>
      <c r="J42" s="7">
        <v>0</v>
      </c>
      <c r="K42" s="7">
        <v>0</v>
      </c>
      <c r="L42" s="7">
        <v>1.35</v>
      </c>
      <c r="M42" s="7">
        <v>1.1599999999999999</v>
      </c>
      <c r="N42" s="67">
        <v>1.19</v>
      </c>
      <c r="O42" s="7">
        <v>3</v>
      </c>
      <c r="P42" s="68">
        <v>732</v>
      </c>
      <c r="Q42" s="68">
        <v>30928</v>
      </c>
      <c r="R42" s="67">
        <v>1.51</v>
      </c>
      <c r="S42" s="67">
        <v>0.5</v>
      </c>
      <c r="T42" s="7" t="s">
        <v>0</v>
      </c>
      <c r="U42" s="7">
        <v>1.69</v>
      </c>
      <c r="V42" s="7">
        <v>1.03</v>
      </c>
      <c r="W42" s="66">
        <v>9.2999999999999999E-2</v>
      </c>
      <c r="X42" s="66">
        <v>6.1400000000000003E-2</v>
      </c>
      <c r="Y42" s="69"/>
      <c r="Z42" s="69"/>
    </row>
    <row r="43" spans="1:26">
      <c r="A43" s="12" t="s">
        <v>133</v>
      </c>
      <c r="B43" s="66">
        <v>1</v>
      </c>
      <c r="C43" s="66">
        <v>1</v>
      </c>
      <c r="D43" s="66">
        <v>1</v>
      </c>
      <c r="E43" s="66">
        <v>0.99850000000000005</v>
      </c>
      <c r="F43" s="67">
        <v>1</v>
      </c>
      <c r="G43" s="67">
        <v>0.92</v>
      </c>
      <c r="H43" s="66">
        <v>0.81</v>
      </c>
      <c r="I43" s="7" t="s">
        <v>84</v>
      </c>
      <c r="J43" s="7">
        <v>0</v>
      </c>
      <c r="K43" s="7">
        <v>0</v>
      </c>
      <c r="L43" s="7">
        <v>1.63</v>
      </c>
      <c r="M43" s="7">
        <v>2.87</v>
      </c>
      <c r="N43" s="7" t="s">
        <v>97</v>
      </c>
      <c r="O43" s="7">
        <v>1</v>
      </c>
      <c r="P43" s="68">
        <v>715</v>
      </c>
      <c r="Q43" s="68">
        <v>11551</v>
      </c>
      <c r="R43" s="67">
        <v>1.35</v>
      </c>
      <c r="S43" s="7" t="s">
        <v>0</v>
      </c>
      <c r="T43" s="7" t="s">
        <v>0</v>
      </c>
      <c r="U43" s="7">
        <v>1.7</v>
      </c>
      <c r="V43" s="7">
        <v>0.92</v>
      </c>
      <c r="W43" s="66">
        <v>8.7800000000000003E-2</v>
      </c>
      <c r="X43" s="66">
        <v>0.10920000000000001</v>
      </c>
      <c r="Y43" s="69"/>
      <c r="Z43" s="69"/>
    </row>
    <row r="44" spans="1:26">
      <c r="A44" s="12" t="s">
        <v>134</v>
      </c>
      <c r="B44" s="66">
        <v>0.94720000000000004</v>
      </c>
      <c r="C44" s="66">
        <v>1</v>
      </c>
      <c r="D44" s="66">
        <v>0.85899999999999999</v>
      </c>
      <c r="E44" s="66">
        <v>0.99960000000000004</v>
      </c>
      <c r="F44" s="70">
        <v>96.3</v>
      </c>
      <c r="G44" s="67">
        <v>0.94</v>
      </c>
      <c r="H44" s="66">
        <v>0.82</v>
      </c>
      <c r="I44" s="7" t="s">
        <v>84</v>
      </c>
      <c r="J44" s="7">
        <v>1</v>
      </c>
      <c r="K44" s="7">
        <v>0.52200000000000002</v>
      </c>
      <c r="L44" s="7">
        <v>1.19</v>
      </c>
      <c r="M44" s="7">
        <v>0.74</v>
      </c>
      <c r="N44" s="7" t="s">
        <v>135</v>
      </c>
      <c r="O44" s="7">
        <v>3</v>
      </c>
      <c r="P44" s="68">
        <v>736</v>
      </c>
      <c r="Q44" s="68">
        <v>28134</v>
      </c>
      <c r="R44" s="67">
        <v>1.0900000000000001</v>
      </c>
      <c r="S44" s="7" t="s">
        <v>0</v>
      </c>
      <c r="T44" s="7" t="s">
        <v>0</v>
      </c>
      <c r="U44" s="7">
        <v>1.25</v>
      </c>
      <c r="V44" s="7">
        <v>0.92</v>
      </c>
      <c r="W44" s="66">
        <v>9.3600000000000003E-2</v>
      </c>
      <c r="X44" s="66">
        <v>9.3100000000000002E-2</v>
      </c>
      <c r="Y44" s="69"/>
      <c r="Z44" s="69"/>
    </row>
    <row r="45" spans="1:26">
      <c r="A45" s="12" t="s">
        <v>19</v>
      </c>
      <c r="B45" s="66">
        <v>1</v>
      </c>
      <c r="C45" s="66">
        <v>1</v>
      </c>
      <c r="D45" s="66">
        <v>0.999</v>
      </c>
      <c r="E45" s="66">
        <v>1</v>
      </c>
      <c r="F45" s="66">
        <v>0.999</v>
      </c>
      <c r="G45" s="7">
        <v>78.2</v>
      </c>
      <c r="H45" s="66">
        <v>0.86</v>
      </c>
      <c r="I45" s="7" t="s">
        <v>84</v>
      </c>
      <c r="J45" s="7">
        <v>0</v>
      </c>
      <c r="K45" s="7">
        <v>0</v>
      </c>
      <c r="L45" s="7">
        <v>0.39</v>
      </c>
      <c r="M45" s="7">
        <v>0.33</v>
      </c>
      <c r="N45" s="67">
        <v>0.96</v>
      </c>
      <c r="O45" s="7">
        <v>2</v>
      </c>
      <c r="P45" s="68">
        <v>568</v>
      </c>
      <c r="Q45" s="68">
        <v>32501</v>
      </c>
      <c r="R45" s="67">
        <v>0.92</v>
      </c>
      <c r="S45" s="7" t="s">
        <v>0</v>
      </c>
      <c r="T45" s="7" t="s">
        <v>0</v>
      </c>
      <c r="U45" s="7">
        <v>1.74</v>
      </c>
      <c r="V45" s="7">
        <v>1.1499999999999999</v>
      </c>
      <c r="W45" s="66">
        <v>9.3600000000000003E-2</v>
      </c>
      <c r="X45" s="66">
        <v>0.1036</v>
      </c>
      <c r="Y45" s="69"/>
      <c r="Z45" s="69"/>
    </row>
    <row r="46" spans="1:26">
      <c r="A46" s="12" t="s">
        <v>136</v>
      </c>
      <c r="B46" s="66">
        <v>1</v>
      </c>
      <c r="C46" s="66">
        <v>1</v>
      </c>
      <c r="D46" s="66">
        <v>0.98829999999999996</v>
      </c>
      <c r="E46" s="66">
        <v>0.99990000000000001</v>
      </c>
      <c r="F46" s="70">
        <v>99.89</v>
      </c>
      <c r="G46" s="7" t="s">
        <v>39</v>
      </c>
      <c r="H46" s="66">
        <v>0.84</v>
      </c>
      <c r="I46" s="7" t="s">
        <v>84</v>
      </c>
      <c r="J46" s="7">
        <v>0</v>
      </c>
      <c r="K46" s="7">
        <v>0</v>
      </c>
      <c r="L46" s="7">
        <v>0.54</v>
      </c>
      <c r="M46" s="7">
        <v>0.82</v>
      </c>
      <c r="N46" s="7" t="s">
        <v>137</v>
      </c>
      <c r="O46" s="7">
        <v>3</v>
      </c>
      <c r="P46" s="68">
        <v>676</v>
      </c>
      <c r="Q46" s="68">
        <v>39810</v>
      </c>
      <c r="R46" s="67">
        <v>0.73</v>
      </c>
      <c r="S46" s="7" t="s">
        <v>0</v>
      </c>
      <c r="T46" s="7" t="s">
        <v>0</v>
      </c>
      <c r="U46" s="7">
        <v>0.61</v>
      </c>
      <c r="V46" s="7">
        <v>1.1399999999999999</v>
      </c>
      <c r="W46" s="66">
        <v>9.8500000000000004E-2</v>
      </c>
      <c r="X46" s="66">
        <v>6.0199999999999997E-2</v>
      </c>
      <c r="Y46" s="69"/>
      <c r="Z46" s="69"/>
    </row>
    <row r="47" spans="1:26">
      <c r="A47" s="12" t="s">
        <v>138</v>
      </c>
      <c r="B47" s="66">
        <v>1</v>
      </c>
      <c r="C47" s="66">
        <v>1</v>
      </c>
      <c r="D47" s="66">
        <v>0.94130000000000003</v>
      </c>
      <c r="E47" s="66">
        <v>0.99909999999999999</v>
      </c>
      <c r="F47" s="70">
        <v>238</v>
      </c>
      <c r="G47" s="7">
        <v>95</v>
      </c>
      <c r="H47" s="66">
        <v>0.83</v>
      </c>
      <c r="I47" s="7" t="s">
        <v>84</v>
      </c>
      <c r="J47" s="7">
        <v>0</v>
      </c>
      <c r="K47" s="7">
        <v>0</v>
      </c>
      <c r="L47" s="7">
        <v>1.0900000000000001</v>
      </c>
      <c r="M47" s="7">
        <v>0.98</v>
      </c>
      <c r="N47" s="67">
        <v>0.99</v>
      </c>
      <c r="O47" s="7">
        <v>2</v>
      </c>
      <c r="P47" s="68">
        <v>598</v>
      </c>
      <c r="Q47" s="68">
        <v>35041</v>
      </c>
      <c r="R47" s="67">
        <v>0.87</v>
      </c>
      <c r="S47" s="67">
        <v>1</v>
      </c>
      <c r="T47" s="7" t="s">
        <v>0</v>
      </c>
      <c r="U47" s="7">
        <v>1.25</v>
      </c>
      <c r="V47" s="7">
        <v>1.1499999999999999</v>
      </c>
      <c r="W47" s="66">
        <v>0.09</v>
      </c>
      <c r="X47" s="66">
        <v>9.1399999999999995E-2</v>
      </c>
      <c r="Y47" s="69"/>
      <c r="Z47" s="69"/>
    </row>
    <row r="48" spans="1:26">
      <c r="A48" s="12" t="s">
        <v>139</v>
      </c>
      <c r="B48" s="66">
        <v>1</v>
      </c>
      <c r="C48" s="66">
        <v>0.98150000000000004</v>
      </c>
      <c r="D48" s="66">
        <v>0.99950000000000006</v>
      </c>
      <c r="E48" s="66">
        <v>0.99960000000000004</v>
      </c>
      <c r="F48" s="66">
        <v>0.98599999999999999</v>
      </c>
      <c r="G48" s="66">
        <v>0.80300000000000005</v>
      </c>
      <c r="H48" s="66">
        <v>0.82</v>
      </c>
      <c r="I48" s="7" t="s">
        <v>84</v>
      </c>
      <c r="J48" s="7">
        <v>0</v>
      </c>
      <c r="K48" s="7">
        <v>0</v>
      </c>
      <c r="L48" s="7">
        <v>1.35</v>
      </c>
      <c r="M48" s="7">
        <v>7.53</v>
      </c>
      <c r="N48" s="7" t="s">
        <v>140</v>
      </c>
      <c r="O48" s="7">
        <v>2</v>
      </c>
      <c r="P48" s="68">
        <v>530</v>
      </c>
      <c r="Q48" s="68">
        <v>11771</v>
      </c>
      <c r="R48" s="67">
        <v>1.1000000000000001</v>
      </c>
      <c r="S48" s="7" t="s">
        <v>0</v>
      </c>
      <c r="T48" s="7" t="s">
        <v>0</v>
      </c>
      <c r="U48" s="7">
        <v>1.44</v>
      </c>
      <c r="V48" s="7">
        <v>0.8</v>
      </c>
      <c r="W48" s="66">
        <v>9.1899999999999996E-2</v>
      </c>
      <c r="X48" s="66">
        <v>0.14480000000000001</v>
      </c>
      <c r="Y48" s="69"/>
      <c r="Z48" s="69"/>
    </row>
    <row r="49" spans="1:26">
      <c r="A49" s="12" t="s">
        <v>141</v>
      </c>
      <c r="B49" s="66">
        <v>0.97440000000000004</v>
      </c>
      <c r="C49" s="66">
        <v>1</v>
      </c>
      <c r="D49" s="66">
        <v>0.75600000000000001</v>
      </c>
      <c r="E49" s="66">
        <v>0.99890000000000001</v>
      </c>
      <c r="F49" s="70">
        <v>0</v>
      </c>
      <c r="G49" s="7" t="s">
        <v>39</v>
      </c>
      <c r="H49" s="66">
        <v>0.85</v>
      </c>
      <c r="I49" s="7" t="s">
        <v>84</v>
      </c>
      <c r="J49" s="7">
        <v>1</v>
      </c>
      <c r="K49" s="7">
        <v>0.17499999999999999</v>
      </c>
      <c r="L49" s="7">
        <v>1.6</v>
      </c>
      <c r="M49" s="7">
        <v>1.42</v>
      </c>
      <c r="N49" s="7">
        <v>71</v>
      </c>
      <c r="O49" s="7">
        <v>0</v>
      </c>
      <c r="P49" s="7" t="s">
        <v>121</v>
      </c>
      <c r="Q49" s="7" t="s">
        <v>121</v>
      </c>
      <c r="R49" s="67">
        <v>1.28</v>
      </c>
      <c r="S49" s="7" t="s">
        <v>0</v>
      </c>
      <c r="T49" s="7" t="s">
        <v>0</v>
      </c>
      <c r="U49" s="7">
        <v>1.59</v>
      </c>
      <c r="V49" s="7">
        <v>1.01</v>
      </c>
      <c r="W49" s="66">
        <v>8.9800000000000005E-2</v>
      </c>
      <c r="X49" s="66">
        <v>6.2799999999999995E-2</v>
      </c>
      <c r="Y49" s="69"/>
      <c r="Z49" s="69"/>
    </row>
    <row r="50" spans="1:26">
      <c r="A50" s="12" t="s">
        <v>142</v>
      </c>
      <c r="B50" s="66">
        <v>1</v>
      </c>
      <c r="C50" s="66">
        <v>0.98650000000000004</v>
      </c>
      <c r="D50" s="66">
        <v>0.72430000000000005</v>
      </c>
      <c r="E50" s="66">
        <v>0.99980000000000002</v>
      </c>
      <c r="F50" s="70">
        <v>99.98</v>
      </c>
      <c r="G50" s="7">
        <v>92</v>
      </c>
      <c r="H50" s="66">
        <v>0.85</v>
      </c>
      <c r="I50" s="7" t="s">
        <v>84</v>
      </c>
      <c r="J50" s="7">
        <v>1</v>
      </c>
      <c r="K50" s="7">
        <v>0.13500000000000001</v>
      </c>
      <c r="L50" s="7">
        <v>1.7</v>
      </c>
      <c r="M50" s="7">
        <v>1.68</v>
      </c>
      <c r="N50" s="7">
        <v>79</v>
      </c>
      <c r="O50" s="7">
        <v>3</v>
      </c>
      <c r="P50" s="68">
        <v>697</v>
      </c>
      <c r="Q50" s="68">
        <v>31775</v>
      </c>
      <c r="R50" s="67">
        <v>1.1100000000000001</v>
      </c>
      <c r="S50" s="67">
        <v>1</v>
      </c>
      <c r="T50" s="7" t="s">
        <v>0</v>
      </c>
      <c r="U50" s="7">
        <v>0.94</v>
      </c>
      <c r="V50" s="7">
        <v>2.0299999999999998</v>
      </c>
      <c r="W50" s="66">
        <v>0.09</v>
      </c>
      <c r="X50" s="66">
        <v>8.8700000000000001E-2</v>
      </c>
      <c r="Y50" s="69"/>
      <c r="Z50" s="69"/>
    </row>
    <row r="51" spans="1:26">
      <c r="A51" s="12" t="s">
        <v>21</v>
      </c>
      <c r="B51" s="66">
        <v>1</v>
      </c>
      <c r="C51" s="66">
        <v>1</v>
      </c>
      <c r="D51" s="66">
        <v>0.98780000000000001</v>
      </c>
      <c r="E51" s="66">
        <v>0.99950000000000006</v>
      </c>
      <c r="F51" s="66">
        <v>0.99890000000000001</v>
      </c>
      <c r="G51" s="66">
        <v>0.86199999999999999</v>
      </c>
      <c r="H51" s="66">
        <v>0.82</v>
      </c>
      <c r="I51" s="7" t="s">
        <v>84</v>
      </c>
      <c r="J51" s="7">
        <v>0</v>
      </c>
      <c r="K51" s="7">
        <v>0</v>
      </c>
      <c r="L51" s="7">
        <v>0.23</v>
      </c>
      <c r="M51" s="7">
        <v>0.46</v>
      </c>
      <c r="N51" s="66">
        <v>0.45800000000000002</v>
      </c>
      <c r="O51" s="7">
        <v>3</v>
      </c>
      <c r="P51" s="68">
        <v>607</v>
      </c>
      <c r="Q51" s="68">
        <v>32412</v>
      </c>
      <c r="R51" s="67">
        <v>0.96</v>
      </c>
      <c r="S51" s="7" t="s">
        <v>0</v>
      </c>
      <c r="T51" s="7" t="s">
        <v>0</v>
      </c>
      <c r="U51" s="7">
        <v>1.0900000000000001</v>
      </c>
      <c r="V51" s="7">
        <v>0.74</v>
      </c>
      <c r="W51" s="66">
        <v>8.7800000000000003E-2</v>
      </c>
      <c r="X51" s="66">
        <v>8.8999999999999996E-2</v>
      </c>
      <c r="Y51" s="69"/>
      <c r="Z51" s="69"/>
    </row>
    <row r="52" spans="1:26">
      <c r="A52" s="12" t="s">
        <v>143</v>
      </c>
      <c r="B52" s="66">
        <v>1</v>
      </c>
      <c r="C52" s="66">
        <v>1</v>
      </c>
      <c r="D52" s="66">
        <v>0.80359999999999998</v>
      </c>
      <c r="E52" s="66">
        <v>0.99670000000000003</v>
      </c>
      <c r="F52" s="66">
        <v>0.99399999999999999</v>
      </c>
      <c r="G52" s="7" t="s">
        <v>144</v>
      </c>
      <c r="H52" s="66">
        <v>0.84</v>
      </c>
      <c r="I52" s="7" t="s">
        <v>84</v>
      </c>
      <c r="J52" s="7">
        <v>0</v>
      </c>
      <c r="K52" s="7">
        <v>0</v>
      </c>
      <c r="L52" s="7">
        <v>0.72</v>
      </c>
      <c r="M52" s="7">
        <v>1.43</v>
      </c>
      <c r="N52" s="67">
        <v>0.92</v>
      </c>
      <c r="O52" s="7">
        <v>3</v>
      </c>
      <c r="P52" s="68">
        <v>584</v>
      </c>
      <c r="Q52" s="68">
        <v>32239</v>
      </c>
      <c r="R52" s="67">
        <v>1.26</v>
      </c>
      <c r="S52" s="7" t="s">
        <v>0</v>
      </c>
      <c r="T52" s="7" t="s">
        <v>0</v>
      </c>
      <c r="U52" s="7">
        <v>0.82</v>
      </c>
      <c r="V52" s="7">
        <v>0.37</v>
      </c>
      <c r="W52" s="66">
        <v>8.7800000000000003E-2</v>
      </c>
      <c r="X52" s="66">
        <v>5.7200000000000001E-2</v>
      </c>
      <c r="Y52" s="69"/>
      <c r="Z52" s="69"/>
    </row>
    <row r="53" spans="1:26">
      <c r="A53" s="12" t="s">
        <v>145</v>
      </c>
      <c r="B53" s="66">
        <v>1</v>
      </c>
      <c r="C53" s="66">
        <v>1</v>
      </c>
      <c r="D53" s="66">
        <v>0.94410000000000005</v>
      </c>
      <c r="E53" s="66">
        <v>0.99860000000000004</v>
      </c>
      <c r="F53" s="67">
        <v>1</v>
      </c>
      <c r="G53" s="7">
        <v>72.069999999999993</v>
      </c>
      <c r="H53" s="66">
        <v>0.8</v>
      </c>
      <c r="I53" s="7" t="s">
        <v>84</v>
      </c>
      <c r="J53" s="7">
        <v>0</v>
      </c>
      <c r="K53" s="7">
        <v>0</v>
      </c>
      <c r="L53" s="7">
        <v>0.47</v>
      </c>
      <c r="M53" s="7">
        <v>0.85</v>
      </c>
      <c r="N53" s="66">
        <v>0.89859999999999995</v>
      </c>
      <c r="O53" s="7">
        <v>2</v>
      </c>
      <c r="P53" s="68">
        <v>869</v>
      </c>
      <c r="Q53" s="68">
        <v>3478</v>
      </c>
      <c r="R53" s="67">
        <v>0.55000000000000004</v>
      </c>
      <c r="S53" s="7" t="s">
        <v>0</v>
      </c>
      <c r="T53" s="67">
        <v>1</v>
      </c>
      <c r="U53" s="7">
        <v>0.87</v>
      </c>
      <c r="V53" s="7">
        <v>0.36</v>
      </c>
      <c r="W53" s="66">
        <v>0.09</v>
      </c>
      <c r="X53" s="66">
        <v>8.4099999999999994E-2</v>
      </c>
      <c r="Y53" s="69"/>
      <c r="Z53" s="69"/>
    </row>
    <row r="54" spans="1:26">
      <c r="A54" s="12" t="s">
        <v>18</v>
      </c>
      <c r="B54" s="66">
        <v>0.99670000000000003</v>
      </c>
      <c r="C54" s="66">
        <v>1</v>
      </c>
      <c r="D54" s="66">
        <v>0.90859999999999996</v>
      </c>
      <c r="E54" s="66">
        <v>0.99919999999999998</v>
      </c>
      <c r="F54" s="70" t="s">
        <v>146</v>
      </c>
      <c r="G54" s="7" t="s">
        <v>39</v>
      </c>
      <c r="H54" s="66">
        <v>0.83</v>
      </c>
      <c r="I54" s="7" t="s">
        <v>84</v>
      </c>
      <c r="J54" s="7">
        <v>0</v>
      </c>
      <c r="K54" s="7">
        <v>0</v>
      </c>
      <c r="L54" s="7">
        <v>2.25</v>
      </c>
      <c r="M54" s="7">
        <v>1.41</v>
      </c>
      <c r="N54" s="7">
        <v>100</v>
      </c>
      <c r="O54" s="7">
        <v>3</v>
      </c>
      <c r="P54" s="68">
        <v>675</v>
      </c>
      <c r="Q54" s="68">
        <v>30199</v>
      </c>
      <c r="R54" s="67">
        <v>1.26</v>
      </c>
      <c r="S54" s="67">
        <v>1</v>
      </c>
      <c r="T54" s="67">
        <v>1</v>
      </c>
      <c r="U54" s="7">
        <v>1.79</v>
      </c>
      <c r="V54" s="7">
        <v>0.76</v>
      </c>
      <c r="W54" s="66">
        <v>8.8499999999999995E-2</v>
      </c>
      <c r="X54" s="66">
        <v>9.7100000000000006E-2</v>
      </c>
      <c r="Y54" s="69"/>
      <c r="Z54" s="69"/>
    </row>
    <row r="55" spans="1:26">
      <c r="A55" s="12" t="s">
        <v>147</v>
      </c>
      <c r="B55" s="66">
        <v>0.99560000000000004</v>
      </c>
      <c r="C55" s="66">
        <v>0.98440000000000005</v>
      </c>
      <c r="D55" s="66">
        <v>0.84589999999999999</v>
      </c>
      <c r="E55" s="66">
        <v>0.99829999999999997</v>
      </c>
      <c r="F55" s="66">
        <v>0.97699999999999998</v>
      </c>
      <c r="G55" s="7" t="s">
        <v>148</v>
      </c>
      <c r="H55" s="66">
        <v>0.84</v>
      </c>
      <c r="I55" s="7" t="s">
        <v>84</v>
      </c>
      <c r="J55" s="7">
        <v>0</v>
      </c>
      <c r="K55" s="7">
        <v>0</v>
      </c>
      <c r="L55" s="7">
        <v>0.56000000000000005</v>
      </c>
      <c r="M55" s="7">
        <v>0.96</v>
      </c>
      <c r="N55" s="7" t="s">
        <v>149</v>
      </c>
      <c r="O55" s="7">
        <v>3</v>
      </c>
      <c r="P55" s="68">
        <v>748</v>
      </c>
      <c r="Q55" s="68">
        <v>40406</v>
      </c>
      <c r="R55" s="67">
        <v>1.06</v>
      </c>
      <c r="S55" s="67">
        <v>0.33</v>
      </c>
      <c r="T55" s="67">
        <v>1</v>
      </c>
      <c r="U55" s="7">
        <v>2.82</v>
      </c>
      <c r="V55" s="7">
        <v>0.31</v>
      </c>
      <c r="W55" s="66">
        <v>8.9800000000000005E-2</v>
      </c>
      <c r="X55" s="66">
        <v>4.7399999999999998E-2</v>
      </c>
      <c r="Y55" s="69"/>
      <c r="Z55" s="69"/>
    </row>
    <row r="56" spans="1:26">
      <c r="A56" s="12" t="s">
        <v>16</v>
      </c>
      <c r="B56" s="66">
        <v>0.99739999999999995</v>
      </c>
      <c r="C56" s="66">
        <v>0.99039999999999995</v>
      </c>
      <c r="D56" s="66">
        <v>0.74770000000000003</v>
      </c>
      <c r="E56" s="66">
        <v>0.99209999999999998</v>
      </c>
      <c r="F56" s="67">
        <v>0.9</v>
      </c>
      <c r="G56" s="67">
        <v>0.92</v>
      </c>
      <c r="H56" s="66">
        <v>0.7</v>
      </c>
      <c r="I56" s="7" t="s">
        <v>84</v>
      </c>
      <c r="J56" s="7">
        <v>7</v>
      </c>
      <c r="K56" s="7">
        <v>0.24399999999999999</v>
      </c>
      <c r="L56" s="7">
        <v>1.0900000000000001</v>
      </c>
      <c r="M56" s="7">
        <v>0.73</v>
      </c>
      <c r="N56" s="66">
        <v>1.05</v>
      </c>
      <c r="O56" s="7">
        <v>5</v>
      </c>
      <c r="P56" s="68">
        <v>1164</v>
      </c>
      <c r="Q56" s="68">
        <v>31349</v>
      </c>
      <c r="R56" s="67">
        <v>0.86</v>
      </c>
      <c r="S56" s="67">
        <v>1</v>
      </c>
      <c r="T56" s="67">
        <v>1</v>
      </c>
      <c r="U56" s="7">
        <v>0.93</v>
      </c>
      <c r="V56" s="7">
        <v>1.1499999999999999</v>
      </c>
      <c r="W56" s="66">
        <v>9.2999999999999999E-2</v>
      </c>
      <c r="X56" s="66">
        <v>8.4400000000000003E-2</v>
      </c>
      <c r="Y56" s="69"/>
      <c r="Z56" s="69"/>
    </row>
    <row r="57" spans="1:26">
      <c r="A57" s="12" t="s">
        <v>150</v>
      </c>
      <c r="B57" s="66">
        <v>1</v>
      </c>
      <c r="C57" s="66">
        <v>1</v>
      </c>
      <c r="D57" s="66">
        <v>0.99980000000000002</v>
      </c>
      <c r="E57" s="66">
        <v>0.99970000000000003</v>
      </c>
      <c r="F57" s="66">
        <v>4.4999999999999999E-4</v>
      </c>
      <c r="G57" s="7">
        <v>81.8</v>
      </c>
      <c r="H57" s="66">
        <v>0.84</v>
      </c>
      <c r="I57" s="7" t="s">
        <v>84</v>
      </c>
      <c r="J57" s="7">
        <v>0</v>
      </c>
      <c r="K57" s="7">
        <v>0</v>
      </c>
      <c r="L57" s="7">
        <v>0.61</v>
      </c>
      <c r="M57" s="7">
        <v>1.39</v>
      </c>
      <c r="N57" s="7" t="s">
        <v>86</v>
      </c>
      <c r="O57" s="7">
        <v>1</v>
      </c>
      <c r="P57" s="68">
        <v>468</v>
      </c>
      <c r="Q57" s="68">
        <v>22913</v>
      </c>
      <c r="R57" s="67">
        <v>1.06</v>
      </c>
      <c r="S57" s="7" t="s">
        <v>0</v>
      </c>
      <c r="T57" s="67">
        <v>1</v>
      </c>
      <c r="U57" s="7">
        <v>1.53</v>
      </c>
      <c r="V57" s="7">
        <v>0.28999999999999998</v>
      </c>
      <c r="W57" s="66">
        <v>9.1899999999999996E-2</v>
      </c>
      <c r="X57" s="66">
        <v>7.1400000000000005E-2</v>
      </c>
      <c r="Y57" s="69"/>
      <c r="Z57" s="69"/>
    </row>
    <row r="58" spans="1:26">
      <c r="A58" s="12" t="s">
        <v>151</v>
      </c>
      <c r="B58" s="66">
        <v>1</v>
      </c>
      <c r="C58" s="66">
        <v>0.98580000000000001</v>
      </c>
      <c r="D58" s="66">
        <v>0.9073</v>
      </c>
      <c r="E58" s="66">
        <v>0.99890000000000001</v>
      </c>
      <c r="F58" s="66">
        <v>0.99819999999999998</v>
      </c>
      <c r="G58" s="67">
        <v>0.96</v>
      </c>
      <c r="H58" s="66">
        <v>0.82</v>
      </c>
      <c r="I58" s="7" t="s">
        <v>84</v>
      </c>
      <c r="J58" s="7">
        <v>1</v>
      </c>
      <c r="K58" s="7">
        <v>0.60499999999999998</v>
      </c>
      <c r="L58" s="7">
        <v>1.29</v>
      </c>
      <c r="M58" s="7">
        <v>0.85</v>
      </c>
      <c r="N58" s="66">
        <v>0.82069999999999999</v>
      </c>
      <c r="O58" s="7">
        <v>3</v>
      </c>
      <c r="P58" s="68">
        <v>833</v>
      </c>
      <c r="Q58" s="68">
        <v>29241</v>
      </c>
      <c r="R58" s="67">
        <v>0.98</v>
      </c>
      <c r="S58" s="67">
        <v>1</v>
      </c>
      <c r="T58" s="67">
        <v>1</v>
      </c>
      <c r="U58" s="7">
        <v>0.93</v>
      </c>
      <c r="V58" s="7">
        <v>1.1299999999999999</v>
      </c>
      <c r="W58" s="66">
        <v>9.1899999999999996E-2</v>
      </c>
      <c r="X58" s="66">
        <v>7.1300000000000002E-2</v>
      </c>
      <c r="Y58" s="69"/>
      <c r="Z58" s="69"/>
    </row>
    <row r="59" spans="1:26">
      <c r="A59" s="12" t="s">
        <v>20</v>
      </c>
      <c r="B59" s="66">
        <v>0.94820000000000004</v>
      </c>
      <c r="C59" s="66">
        <v>0.93159999999999998</v>
      </c>
      <c r="D59" s="66">
        <v>0.88900000000000001</v>
      </c>
      <c r="E59" s="66">
        <v>0.99990000000000001</v>
      </c>
      <c r="F59" s="70">
        <v>80</v>
      </c>
      <c r="G59" s="7">
        <v>96</v>
      </c>
      <c r="H59" s="66">
        <v>0.83</v>
      </c>
      <c r="I59" s="7" t="s">
        <v>84</v>
      </c>
      <c r="J59" s="7">
        <v>0</v>
      </c>
      <c r="K59" s="7">
        <v>0</v>
      </c>
      <c r="L59" s="7">
        <v>2.41</v>
      </c>
      <c r="M59" s="7">
        <v>1.71</v>
      </c>
      <c r="N59" s="7" t="s">
        <v>86</v>
      </c>
      <c r="O59" s="7">
        <v>2</v>
      </c>
      <c r="P59" s="68">
        <v>512</v>
      </c>
      <c r="Q59" s="68">
        <v>24714</v>
      </c>
      <c r="R59" s="67">
        <v>0.77</v>
      </c>
      <c r="S59" s="7" t="s">
        <v>0</v>
      </c>
      <c r="T59" s="7" t="s">
        <v>0</v>
      </c>
      <c r="U59" s="7">
        <v>1.44</v>
      </c>
      <c r="V59" s="7">
        <v>0.83</v>
      </c>
      <c r="W59" s="66">
        <v>8.7800000000000003E-2</v>
      </c>
      <c r="X59" s="66">
        <v>0.10440000000000001</v>
      </c>
      <c r="Y59" s="69"/>
      <c r="Z59" s="69"/>
    </row>
    <row r="60" spans="1:26">
      <c r="A60" s="12" t="s">
        <v>152</v>
      </c>
      <c r="B60" s="66">
        <v>1</v>
      </c>
      <c r="C60" s="66">
        <v>0.98109999999999997</v>
      </c>
      <c r="D60" s="66">
        <v>0.99</v>
      </c>
      <c r="E60" s="66">
        <v>0.99490000000000001</v>
      </c>
      <c r="F60" s="7">
        <v>99.85</v>
      </c>
      <c r="G60" s="7">
        <v>81.099999999999994</v>
      </c>
      <c r="H60" s="67">
        <v>0.84</v>
      </c>
      <c r="I60" s="7" t="s">
        <v>84</v>
      </c>
      <c r="J60" s="7">
        <v>0</v>
      </c>
      <c r="K60" s="7">
        <v>0</v>
      </c>
      <c r="L60" s="7">
        <v>0.2</v>
      </c>
      <c r="M60" s="7">
        <v>0.24</v>
      </c>
      <c r="N60" s="7">
        <v>79.8</v>
      </c>
      <c r="O60" s="7">
        <v>3</v>
      </c>
      <c r="P60" s="68">
        <v>847</v>
      </c>
      <c r="Q60" s="68">
        <v>15594</v>
      </c>
      <c r="R60" s="67">
        <v>0.51</v>
      </c>
      <c r="S60" s="7" t="s">
        <v>0</v>
      </c>
      <c r="T60" s="7" t="s">
        <v>0</v>
      </c>
      <c r="U60" s="7">
        <v>0.96</v>
      </c>
      <c r="V60" s="7">
        <v>1.44</v>
      </c>
      <c r="W60" s="66">
        <v>9.1899999999999996E-2</v>
      </c>
      <c r="X60" s="66">
        <v>6.4699999999999994E-2</v>
      </c>
      <c r="Y60" s="69"/>
      <c r="Z60" s="69"/>
    </row>
    <row r="61" spans="1:26">
      <c r="A61" s="12" t="s">
        <v>153</v>
      </c>
      <c r="B61" s="66">
        <v>0.91830000000000001</v>
      </c>
      <c r="C61" s="66">
        <v>0.95020000000000004</v>
      </c>
      <c r="D61" s="66">
        <v>0.85860000000000003</v>
      </c>
      <c r="E61" s="66">
        <v>0.99770000000000003</v>
      </c>
      <c r="F61" s="66">
        <v>0.9718</v>
      </c>
      <c r="G61" s="66">
        <v>0.95</v>
      </c>
      <c r="H61" s="67">
        <v>0.83</v>
      </c>
      <c r="I61" s="7" t="s">
        <v>84</v>
      </c>
      <c r="J61" s="7">
        <v>0</v>
      </c>
      <c r="K61" s="7">
        <v>0</v>
      </c>
      <c r="L61" s="7">
        <v>0.38</v>
      </c>
      <c r="M61" s="7">
        <v>1.1200000000000001</v>
      </c>
      <c r="N61" s="7" t="s">
        <v>86</v>
      </c>
      <c r="O61" s="7">
        <v>3</v>
      </c>
      <c r="P61" s="68">
        <v>601</v>
      </c>
      <c r="Q61" s="68">
        <v>25517</v>
      </c>
      <c r="R61" s="67">
        <v>0.88</v>
      </c>
      <c r="S61" s="7" t="s">
        <v>0</v>
      </c>
      <c r="T61" s="67">
        <v>1</v>
      </c>
      <c r="U61" s="7">
        <v>1.27</v>
      </c>
      <c r="V61" s="7">
        <v>0.65</v>
      </c>
      <c r="W61" s="66">
        <v>0.09</v>
      </c>
      <c r="X61" s="66">
        <v>0.1099</v>
      </c>
      <c r="Y61" s="69"/>
      <c r="Z61" s="69"/>
    </row>
    <row r="62" spans="1:26">
      <c r="A62" s="72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</row>
    <row r="63" spans="1:26">
      <c r="A63" s="72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</row>
    <row r="64" spans="1:26">
      <c r="A64" s="72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</row>
    <row r="65" spans="1:26">
      <c r="A65" s="72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</row>
    <row r="66" spans="1:26">
      <c r="A66" s="72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</row>
    <row r="67" spans="1:26">
      <c r="A67" s="72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</row>
    <row r="68" spans="1:26">
      <c r="A68" s="72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</row>
    <row r="69" spans="1:26">
      <c r="A69" s="72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</row>
    <row r="70" spans="1:26">
      <c r="A70" s="72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</row>
    <row r="71" spans="1:26">
      <c r="A71" s="72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</row>
    <row r="72" spans="1:26">
      <c r="A72" s="72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</row>
    <row r="73" spans="1:26">
      <c r="A73" s="72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</row>
    <row r="74" spans="1:26">
      <c r="A74" s="72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</row>
    <row r="75" spans="1:26">
      <c r="A75" s="72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</row>
    <row r="76" spans="1:26">
      <c r="A76" s="72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</row>
    <row r="77" spans="1:26">
      <c r="A77" s="72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</row>
    <row r="78" spans="1:26">
      <c r="A78" s="72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</row>
    <row r="79" spans="1:26">
      <c r="A79" s="72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</row>
    <row r="80" spans="1:26">
      <c r="A80" s="72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</row>
    <row r="81" spans="1:26">
      <c r="A81" s="72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</row>
    <row r="82" spans="1:26">
      <c r="A82" s="72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</row>
    <row r="83" spans="1:26">
      <c r="A83" s="72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</row>
    <row r="84" spans="1:26">
      <c r="A84" s="72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</row>
    <row r="85" spans="1:26">
      <c r="A85" s="72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</row>
    <row r="86" spans="1:26">
      <c r="A86" s="72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</row>
    <row r="87" spans="1:26">
      <c r="A87" s="72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</row>
    <row r="88" spans="1:26">
      <c r="A88" s="72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</row>
    <row r="89" spans="1:26">
      <c r="A89" s="72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</row>
    <row r="90" spans="1:26">
      <c r="A90" s="72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</row>
    <row r="91" spans="1:26">
      <c r="A91" s="72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</row>
    <row r="92" spans="1:26">
      <c r="A92" s="72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</row>
    <row r="93" spans="1:26">
      <c r="A93" s="72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</row>
    <row r="94" spans="1:26">
      <c r="A94" s="72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</row>
    <row r="95" spans="1:26">
      <c r="A95" s="72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</row>
    <row r="96" spans="1:26">
      <c r="A96" s="72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</row>
    <row r="97" spans="1:26">
      <c r="A97" s="72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</row>
    <row r="98" spans="1:26">
      <c r="A98" s="72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</row>
    <row r="99" spans="1:26">
      <c r="A99" s="72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</row>
    <row r="100" spans="1:26">
      <c r="A100" s="72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</row>
    <row r="101" spans="1:26">
      <c r="A101" s="72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</row>
    <row r="102" spans="1:26">
      <c r="A102" s="72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</row>
    <row r="103" spans="1:26">
      <c r="A103" s="72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</row>
    <row r="104" spans="1:26">
      <c r="A104" s="72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</row>
    <row r="105" spans="1:26">
      <c r="A105" s="72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</row>
    <row r="106" spans="1:26">
      <c r="A106" s="72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</row>
    <row r="107" spans="1:26">
      <c r="A107" s="72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</row>
    <row r="108" spans="1:26">
      <c r="A108" s="72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</row>
    <row r="109" spans="1:26">
      <c r="A109" s="72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</row>
    <row r="110" spans="1:26">
      <c r="A110" s="72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</row>
    <row r="111" spans="1:26">
      <c r="A111" s="72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</row>
    <row r="112" spans="1:26">
      <c r="A112" s="72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</row>
    <row r="113" spans="1:26">
      <c r="A113" s="72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</row>
    <row r="114" spans="1:26">
      <c r="A114" s="72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</row>
    <row r="115" spans="1:26">
      <c r="A115" s="72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</row>
    <row r="116" spans="1:26">
      <c r="A116" s="72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</row>
    <row r="117" spans="1:26">
      <c r="A117" s="72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</row>
    <row r="118" spans="1:26">
      <c r="A118" s="72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</row>
    <row r="119" spans="1:26">
      <c r="A119" s="72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</row>
    <row r="120" spans="1:26">
      <c r="A120" s="72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</row>
    <row r="121" spans="1:26">
      <c r="A121" s="72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</row>
    <row r="122" spans="1:26">
      <c r="A122" s="72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</row>
    <row r="123" spans="1:26">
      <c r="A123" s="72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</row>
    <row r="124" spans="1:26">
      <c r="A124" s="72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</row>
    <row r="125" spans="1:26">
      <c r="A125" s="72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</row>
    <row r="126" spans="1:26">
      <c r="A126" s="72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</row>
    <row r="127" spans="1:26">
      <c r="A127" s="72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</row>
    <row r="128" spans="1:26">
      <c r="A128" s="72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</row>
    <row r="129" spans="1:26">
      <c r="A129" s="72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</row>
    <row r="130" spans="1:26">
      <c r="A130" s="72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</row>
    <row r="131" spans="1:26">
      <c r="A131" s="72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</row>
    <row r="132" spans="1:26">
      <c r="A132" s="72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</row>
    <row r="133" spans="1:26">
      <c r="A133" s="72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</row>
    <row r="134" spans="1:26">
      <c r="A134" s="72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</row>
    <row r="135" spans="1:26">
      <c r="A135" s="72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</row>
    <row r="136" spans="1:26">
      <c r="A136" s="72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</row>
    <row r="137" spans="1:26">
      <c r="A137" s="72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</row>
    <row r="138" spans="1:26">
      <c r="A138" s="72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</row>
    <row r="139" spans="1:26">
      <c r="A139" s="72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</row>
    <row r="140" spans="1:26">
      <c r="A140" s="72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</row>
    <row r="141" spans="1:26">
      <c r="A141" s="72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</row>
    <row r="142" spans="1:26">
      <c r="A142" s="72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</row>
    <row r="143" spans="1:26">
      <c r="A143" s="72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</row>
    <row r="144" spans="1:26">
      <c r="A144" s="72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</row>
    <row r="145" spans="1:26">
      <c r="A145" s="72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</row>
    <row r="146" spans="1:26">
      <c r="A146" s="72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</row>
    <row r="147" spans="1:26">
      <c r="A147" s="72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</row>
    <row r="148" spans="1:26">
      <c r="A148" s="72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</row>
    <row r="149" spans="1:26">
      <c r="A149" s="72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</row>
    <row r="150" spans="1:26">
      <c r="A150" s="72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</row>
    <row r="151" spans="1:26">
      <c r="A151" s="72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</row>
    <row r="152" spans="1:26">
      <c r="A152" s="72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</row>
    <row r="153" spans="1:26">
      <c r="A153" s="72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</row>
    <row r="154" spans="1:26">
      <c r="A154" s="72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</row>
    <row r="155" spans="1:26">
      <c r="A155" s="72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</row>
    <row r="156" spans="1:26">
      <c r="A156" s="72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</row>
    <row r="157" spans="1:26">
      <c r="A157" s="72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</row>
    <row r="158" spans="1:26">
      <c r="A158" s="72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</row>
    <row r="159" spans="1:26">
      <c r="A159" s="72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</row>
    <row r="160" spans="1:26">
      <c r="A160" s="72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</row>
    <row r="161" spans="1:26">
      <c r="A161" s="72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</row>
    <row r="162" spans="1:26">
      <c r="A162" s="72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</row>
    <row r="163" spans="1:26">
      <c r="A163" s="72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</row>
    <row r="164" spans="1:26">
      <c r="A164" s="72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</row>
    <row r="165" spans="1:26">
      <c r="A165" s="72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</row>
    <row r="166" spans="1:26">
      <c r="A166" s="72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</row>
    <row r="167" spans="1:26">
      <c r="A167" s="72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</row>
    <row r="168" spans="1:26">
      <c r="A168" s="72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</row>
    <row r="169" spans="1:26">
      <c r="A169" s="72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</row>
    <row r="170" spans="1:26">
      <c r="A170" s="72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</row>
    <row r="171" spans="1:26">
      <c r="A171" s="72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</row>
    <row r="172" spans="1:26">
      <c r="A172" s="72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</row>
    <row r="173" spans="1:26">
      <c r="A173" s="72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</row>
    <row r="174" spans="1:26">
      <c r="A174" s="72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</row>
    <row r="175" spans="1:26">
      <c r="A175" s="72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</row>
    <row r="176" spans="1:26">
      <c r="A176" s="72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</row>
    <row r="177" spans="1:26">
      <c r="A177" s="72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</row>
    <row r="178" spans="1:26">
      <c r="A178" s="72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</row>
    <row r="179" spans="1:26">
      <c r="A179" s="72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</row>
    <row r="180" spans="1:26">
      <c r="A180" s="72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</row>
    <row r="181" spans="1:26">
      <c r="A181" s="72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</row>
    <row r="182" spans="1:26">
      <c r="A182" s="72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</row>
    <row r="183" spans="1:26">
      <c r="A183" s="72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</row>
    <row r="184" spans="1:26">
      <c r="A184" s="72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</row>
    <row r="185" spans="1:26">
      <c r="A185" s="72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</row>
    <row r="186" spans="1:26">
      <c r="A186" s="72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</row>
    <row r="187" spans="1:26">
      <c r="A187" s="72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</row>
    <row r="188" spans="1:26">
      <c r="A188" s="72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</row>
    <row r="189" spans="1:26">
      <c r="A189" s="72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</row>
    <row r="190" spans="1:26">
      <c r="A190" s="72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</row>
    <row r="191" spans="1:26">
      <c r="A191" s="72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</row>
    <row r="192" spans="1:26">
      <c r="A192" s="72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</row>
    <row r="193" spans="1:26">
      <c r="A193" s="72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</row>
    <row r="194" spans="1:26">
      <c r="A194" s="72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</row>
    <row r="195" spans="1:26">
      <c r="A195" s="72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</row>
    <row r="196" spans="1:26">
      <c r="A196" s="72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</row>
    <row r="197" spans="1:26">
      <c r="A197" s="72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</row>
    <row r="198" spans="1:26">
      <c r="A198" s="72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</row>
    <row r="199" spans="1:26">
      <c r="A199" s="72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</row>
    <row r="200" spans="1:26">
      <c r="A200" s="72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</row>
    <row r="201" spans="1:26">
      <c r="A201" s="72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</row>
    <row r="202" spans="1:26">
      <c r="A202" s="72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</row>
    <row r="203" spans="1:26">
      <c r="A203" s="72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</row>
    <row r="204" spans="1:26">
      <c r="A204" s="72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</row>
    <row r="205" spans="1:26">
      <c r="A205" s="72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</row>
    <row r="206" spans="1:26">
      <c r="A206" s="72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</row>
    <row r="207" spans="1:26">
      <c r="A207" s="72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</row>
    <row r="208" spans="1:26">
      <c r="A208" s="72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</row>
    <row r="209" spans="1:26">
      <c r="A209" s="72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</row>
    <row r="210" spans="1:26">
      <c r="A210" s="72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</row>
    <row r="211" spans="1:26">
      <c r="A211" s="72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</row>
    <row r="212" spans="1:26">
      <c r="A212" s="72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</row>
    <row r="213" spans="1:26">
      <c r="A213" s="72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</row>
    <row r="214" spans="1:26">
      <c r="A214" s="72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</row>
    <row r="215" spans="1:26">
      <c r="A215" s="72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</row>
    <row r="216" spans="1:26">
      <c r="A216" s="72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</row>
    <row r="217" spans="1:26">
      <c r="A217" s="72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</row>
    <row r="218" spans="1:26">
      <c r="A218" s="72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</row>
    <row r="219" spans="1:26">
      <c r="A219" s="72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</row>
    <row r="220" spans="1:26">
      <c r="A220" s="72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</row>
    <row r="221" spans="1:26">
      <c r="A221" s="72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</row>
    <row r="222" spans="1:26">
      <c r="A222" s="72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</row>
    <row r="223" spans="1:26">
      <c r="A223" s="72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</row>
    <row r="224" spans="1:26">
      <c r="A224" s="72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</row>
    <row r="225" spans="1:26">
      <c r="A225" s="72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</row>
    <row r="226" spans="1:26">
      <c r="A226" s="72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</row>
    <row r="227" spans="1:26">
      <c r="A227" s="72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</row>
    <row r="228" spans="1:26">
      <c r="A228" s="72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</row>
    <row r="229" spans="1:26">
      <c r="A229" s="72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</row>
    <row r="230" spans="1:26">
      <c r="A230" s="72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</row>
    <row r="231" spans="1:26">
      <c r="A231" s="72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</row>
    <row r="232" spans="1:26">
      <c r="A232" s="72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</row>
    <row r="233" spans="1:26">
      <c r="A233" s="72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</row>
    <row r="234" spans="1:26">
      <c r="A234" s="72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</row>
    <row r="235" spans="1:26">
      <c r="A235" s="72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</row>
    <row r="236" spans="1:26">
      <c r="A236" s="72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</row>
    <row r="237" spans="1:26">
      <c r="A237" s="72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</row>
    <row r="238" spans="1:26">
      <c r="A238" s="72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</row>
    <row r="239" spans="1:26">
      <c r="A239" s="72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</row>
    <row r="240" spans="1:26">
      <c r="A240" s="72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</row>
    <row r="241" spans="1:26">
      <c r="A241" s="72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</row>
    <row r="242" spans="1:26">
      <c r="A242" s="72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</row>
    <row r="243" spans="1:26">
      <c r="A243" s="72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</row>
    <row r="244" spans="1:26">
      <c r="A244" s="72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</row>
    <row r="245" spans="1:26">
      <c r="A245" s="72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/>
      <c r="Z245" s="69"/>
    </row>
    <row r="246" spans="1:26">
      <c r="A246" s="72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</row>
    <row r="247" spans="1:26">
      <c r="A247" s="72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</row>
    <row r="248" spans="1:26">
      <c r="A248" s="72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</row>
    <row r="249" spans="1:26">
      <c r="A249" s="72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</row>
    <row r="250" spans="1:26">
      <c r="A250" s="72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</row>
    <row r="251" spans="1:26">
      <c r="A251" s="72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</row>
    <row r="252" spans="1:26">
      <c r="A252" s="72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</row>
    <row r="253" spans="1:26">
      <c r="A253" s="72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</row>
    <row r="254" spans="1:26">
      <c r="A254" s="72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</row>
    <row r="255" spans="1:26">
      <c r="A255" s="72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</row>
    <row r="256" spans="1:26">
      <c r="A256" s="72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</row>
    <row r="257" spans="1:26">
      <c r="A257" s="72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</row>
    <row r="258" spans="1:26">
      <c r="A258" s="72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</row>
    <row r="259" spans="1:26">
      <c r="A259" s="72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</row>
    <row r="260" spans="1:26">
      <c r="A260" s="72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</row>
    <row r="261" spans="1:26">
      <c r="A261" s="72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</row>
    <row r="262" spans="1:26">
      <c r="A262" s="72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</row>
    <row r="263" spans="1:26">
      <c r="A263" s="72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</row>
    <row r="264" spans="1:26">
      <c r="A264" s="72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</row>
    <row r="265" spans="1:26">
      <c r="A265" s="72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</row>
    <row r="266" spans="1:26">
      <c r="A266" s="72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</row>
    <row r="267" spans="1:26">
      <c r="A267" s="72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</row>
    <row r="268" spans="1:26">
      <c r="A268" s="72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</row>
    <row r="269" spans="1:26">
      <c r="A269" s="72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</row>
    <row r="270" spans="1:26">
      <c r="A270" s="72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</row>
    <row r="271" spans="1:26">
      <c r="A271" s="72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</row>
    <row r="272" spans="1:26">
      <c r="A272" s="72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</row>
    <row r="273" spans="1:26">
      <c r="A273" s="72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</row>
    <row r="274" spans="1:26">
      <c r="A274" s="72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</row>
    <row r="275" spans="1:26">
      <c r="A275" s="72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</row>
    <row r="276" spans="1:26">
      <c r="A276" s="72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</row>
    <row r="277" spans="1:26">
      <c r="A277" s="72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</row>
    <row r="278" spans="1:26">
      <c r="A278" s="72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</row>
    <row r="279" spans="1:26">
      <c r="A279" s="72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</row>
    <row r="280" spans="1:26">
      <c r="A280" s="72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</row>
    <row r="281" spans="1:26">
      <c r="A281" s="72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</row>
    <row r="282" spans="1:26">
      <c r="A282" s="72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</row>
    <row r="283" spans="1:26">
      <c r="A283" s="72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</row>
    <row r="284" spans="1:26">
      <c r="A284" s="72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</row>
    <row r="285" spans="1:26">
      <c r="A285" s="72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</row>
    <row r="286" spans="1:26">
      <c r="A286" s="72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</row>
    <row r="287" spans="1:26">
      <c r="A287" s="72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</row>
    <row r="288" spans="1:26">
      <c r="A288" s="72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</row>
    <row r="289" spans="1:26">
      <c r="A289" s="72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</row>
    <row r="290" spans="1:26">
      <c r="A290" s="72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</row>
    <row r="291" spans="1:26">
      <c r="A291" s="72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</row>
    <row r="292" spans="1:26">
      <c r="A292" s="72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</row>
    <row r="293" spans="1:26">
      <c r="A293" s="72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</row>
    <row r="294" spans="1:26">
      <c r="A294" s="72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</row>
    <row r="295" spans="1:26">
      <c r="A295" s="72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</row>
    <row r="296" spans="1:26">
      <c r="A296" s="72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</row>
    <row r="297" spans="1:26">
      <c r="A297" s="72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</row>
    <row r="298" spans="1:26">
      <c r="A298" s="72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</row>
    <row r="299" spans="1:26">
      <c r="A299" s="72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</row>
    <row r="300" spans="1:26">
      <c r="A300" s="72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</row>
    <row r="301" spans="1:26">
      <c r="A301" s="72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</row>
    <row r="302" spans="1:26">
      <c r="A302" s="72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</row>
    <row r="303" spans="1:26">
      <c r="A303" s="72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</row>
    <row r="304" spans="1:26">
      <c r="A304" s="72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</row>
    <row r="305" spans="1:26">
      <c r="A305" s="72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</row>
    <row r="306" spans="1:26">
      <c r="A306" s="72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</row>
    <row r="307" spans="1:26">
      <c r="A307" s="72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</row>
    <row r="308" spans="1:26">
      <c r="A308" s="72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</row>
    <row r="309" spans="1:26">
      <c r="A309" s="72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</row>
    <row r="310" spans="1:26">
      <c r="A310" s="72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</row>
    <row r="311" spans="1:26">
      <c r="A311" s="72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</row>
    <row r="312" spans="1:26">
      <c r="A312" s="72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</row>
    <row r="313" spans="1:26">
      <c r="A313" s="72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</row>
    <row r="314" spans="1:26">
      <c r="A314" s="72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</row>
    <row r="315" spans="1:26">
      <c r="A315" s="72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</row>
    <row r="316" spans="1:26">
      <c r="A316" s="72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</row>
    <row r="317" spans="1:26">
      <c r="A317" s="72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</row>
    <row r="318" spans="1:26">
      <c r="A318" s="72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</row>
    <row r="319" spans="1:26">
      <c r="A319" s="72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</row>
    <row r="320" spans="1:26">
      <c r="A320" s="72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</row>
    <row r="321" spans="1:26">
      <c r="A321" s="72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</row>
    <row r="322" spans="1:26">
      <c r="A322" s="72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</row>
    <row r="323" spans="1:26">
      <c r="A323" s="72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</row>
    <row r="324" spans="1:26">
      <c r="A324" s="72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</row>
    <row r="325" spans="1:26">
      <c r="A325" s="72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</row>
    <row r="326" spans="1:26">
      <c r="A326" s="72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</row>
    <row r="327" spans="1:26">
      <c r="A327" s="72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</row>
    <row r="328" spans="1:26">
      <c r="A328" s="72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</row>
    <row r="329" spans="1:26">
      <c r="A329" s="72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</row>
    <row r="330" spans="1:26">
      <c r="A330" s="72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</row>
    <row r="331" spans="1:26">
      <c r="A331" s="72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</row>
    <row r="332" spans="1:26">
      <c r="A332" s="72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</row>
    <row r="333" spans="1:26">
      <c r="A333" s="72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</row>
    <row r="334" spans="1:26">
      <c r="A334" s="72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</row>
    <row r="335" spans="1:26">
      <c r="A335" s="72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</row>
    <row r="336" spans="1:26">
      <c r="A336" s="72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</row>
    <row r="337" spans="1:26">
      <c r="A337" s="72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</row>
    <row r="338" spans="1:26">
      <c r="A338" s="72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</row>
    <row r="339" spans="1:26">
      <c r="A339" s="72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</row>
    <row r="340" spans="1:26">
      <c r="A340" s="72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</row>
    <row r="341" spans="1:26">
      <c r="A341" s="72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</row>
    <row r="342" spans="1:26">
      <c r="A342" s="72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</row>
    <row r="343" spans="1:26">
      <c r="A343" s="72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</row>
    <row r="344" spans="1:26">
      <c r="A344" s="72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</row>
    <row r="345" spans="1:26">
      <c r="A345" s="72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</row>
    <row r="346" spans="1:26">
      <c r="A346" s="72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</row>
    <row r="347" spans="1:26">
      <c r="A347" s="72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</row>
    <row r="348" spans="1:26">
      <c r="A348" s="72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</row>
    <row r="349" spans="1:26">
      <c r="A349" s="72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</row>
    <row r="350" spans="1:26">
      <c r="A350" s="72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</row>
    <row r="351" spans="1:26">
      <c r="A351" s="72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</row>
    <row r="352" spans="1:26">
      <c r="A352" s="72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</row>
    <row r="353" spans="1:26">
      <c r="A353" s="72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</row>
    <row r="354" spans="1:26">
      <c r="A354" s="72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</row>
    <row r="355" spans="1:26">
      <c r="A355" s="72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</row>
    <row r="356" spans="1:26">
      <c r="A356" s="72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</row>
    <row r="357" spans="1:26">
      <c r="A357" s="72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</row>
    <row r="358" spans="1:26">
      <c r="A358" s="72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</row>
    <row r="359" spans="1:26">
      <c r="A359" s="72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</row>
    <row r="360" spans="1:26">
      <c r="A360" s="72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</row>
    <row r="361" spans="1:26">
      <c r="A361" s="72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</row>
    <row r="362" spans="1:26">
      <c r="A362" s="72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</row>
    <row r="363" spans="1:26">
      <c r="A363" s="72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</row>
    <row r="364" spans="1:26">
      <c r="A364" s="72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</row>
    <row r="365" spans="1:26">
      <c r="A365" s="72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</row>
    <row r="366" spans="1:26">
      <c r="A366" s="72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</row>
    <row r="367" spans="1:26">
      <c r="A367" s="72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</row>
    <row r="368" spans="1:26">
      <c r="A368" s="72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</row>
    <row r="369" spans="1:26">
      <c r="A369" s="72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</row>
    <row r="370" spans="1:26">
      <c r="A370" s="72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</row>
    <row r="371" spans="1:26">
      <c r="A371" s="72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</row>
    <row r="372" spans="1:26">
      <c r="A372" s="72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</row>
    <row r="373" spans="1:26">
      <c r="A373" s="72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</row>
    <row r="374" spans="1:26">
      <c r="A374" s="72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</row>
    <row r="375" spans="1:26">
      <c r="A375" s="72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</row>
    <row r="376" spans="1:26">
      <c r="A376" s="72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</row>
    <row r="377" spans="1:26">
      <c r="A377" s="72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</row>
    <row r="378" spans="1:26">
      <c r="A378" s="72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</row>
    <row r="379" spans="1:26">
      <c r="A379" s="72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  <c r="Y379" s="69"/>
      <c r="Z379" s="69"/>
    </row>
    <row r="380" spans="1:26">
      <c r="A380" s="72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  <c r="Y380" s="69"/>
      <c r="Z380" s="69"/>
    </row>
    <row r="381" spans="1:26">
      <c r="A381" s="72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/>
    </row>
    <row r="382" spans="1:26">
      <c r="A382" s="72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</row>
    <row r="383" spans="1:26">
      <c r="A383" s="72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</row>
    <row r="384" spans="1:26">
      <c r="A384" s="72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  <c r="Y384" s="69"/>
      <c r="Z384" s="69"/>
    </row>
    <row r="385" spans="1:26">
      <c r="A385" s="72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  <c r="Y385" s="69"/>
      <c r="Z385" s="69"/>
    </row>
    <row r="386" spans="1:26">
      <c r="A386" s="72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</row>
    <row r="387" spans="1:26">
      <c r="A387" s="72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</row>
    <row r="388" spans="1:26">
      <c r="A388" s="72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</row>
    <row r="389" spans="1:26">
      <c r="A389" s="72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</row>
    <row r="390" spans="1:26">
      <c r="A390" s="72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</row>
    <row r="391" spans="1:26">
      <c r="A391" s="72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</row>
    <row r="392" spans="1:26">
      <c r="A392" s="72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</row>
    <row r="393" spans="1:26">
      <c r="A393" s="72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  <c r="Y393" s="69"/>
      <c r="Z393" s="69"/>
    </row>
    <row r="394" spans="1:26">
      <c r="A394" s="72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  <c r="Y394" s="69"/>
      <c r="Z394" s="69"/>
    </row>
    <row r="395" spans="1:26">
      <c r="A395" s="72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  <c r="Y395" s="69"/>
      <c r="Z395" s="69"/>
    </row>
    <row r="396" spans="1:26">
      <c r="A396" s="72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</row>
    <row r="397" spans="1:26">
      <c r="A397" s="72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</row>
    <row r="398" spans="1:26">
      <c r="A398" s="72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  <c r="Y398" s="69"/>
      <c r="Z398" s="69"/>
    </row>
    <row r="399" spans="1:26">
      <c r="A399" s="72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</row>
    <row r="400" spans="1:26">
      <c r="A400" s="72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</row>
    <row r="401" spans="1:26">
      <c r="A401" s="72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</row>
    <row r="402" spans="1:26">
      <c r="A402" s="72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</row>
    <row r="403" spans="1:26">
      <c r="A403" s="72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</row>
    <row r="404" spans="1:26">
      <c r="A404" s="72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</row>
    <row r="405" spans="1:26">
      <c r="A405" s="72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</row>
    <row r="406" spans="1:26">
      <c r="A406" s="72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</row>
    <row r="407" spans="1:26">
      <c r="A407" s="72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</row>
    <row r="408" spans="1:26">
      <c r="A408" s="72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</row>
    <row r="409" spans="1:26">
      <c r="A409" s="72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</row>
    <row r="410" spans="1:26">
      <c r="A410" s="72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</row>
    <row r="411" spans="1:26">
      <c r="A411" s="72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</row>
    <row r="412" spans="1:26">
      <c r="A412" s="72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</row>
    <row r="413" spans="1:26">
      <c r="A413" s="72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</row>
    <row r="414" spans="1:26">
      <c r="A414" s="72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</row>
    <row r="415" spans="1:26">
      <c r="A415" s="72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</row>
    <row r="416" spans="1:26">
      <c r="A416" s="72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</row>
    <row r="417" spans="1:26">
      <c r="A417" s="72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</row>
    <row r="418" spans="1:26">
      <c r="A418" s="72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</row>
    <row r="419" spans="1:26">
      <c r="A419" s="72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  <c r="Y419" s="69"/>
      <c r="Z419" s="69"/>
    </row>
    <row r="420" spans="1:26">
      <c r="A420" s="72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  <c r="Y420" s="69"/>
      <c r="Z420" s="69"/>
    </row>
    <row r="421" spans="1:26">
      <c r="A421" s="72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</row>
    <row r="422" spans="1:26">
      <c r="A422" s="72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  <c r="Y422" s="69"/>
      <c r="Z422" s="69"/>
    </row>
    <row r="423" spans="1:26">
      <c r="A423" s="72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  <c r="Y423" s="69"/>
      <c r="Z423" s="69"/>
    </row>
    <row r="424" spans="1:26">
      <c r="A424" s="72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  <c r="Y424" s="69"/>
      <c r="Z424" s="69"/>
    </row>
    <row r="425" spans="1:26">
      <c r="A425" s="72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  <c r="Y425" s="69"/>
      <c r="Z425" s="69"/>
    </row>
    <row r="426" spans="1:26">
      <c r="A426" s="72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  <c r="Y426" s="69"/>
      <c r="Z426" s="69"/>
    </row>
    <row r="427" spans="1:26">
      <c r="A427" s="72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  <c r="Y427" s="69"/>
      <c r="Z427" s="69"/>
    </row>
    <row r="428" spans="1:26">
      <c r="A428" s="72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  <c r="Y428" s="69"/>
      <c r="Z428" s="69"/>
    </row>
    <row r="429" spans="1:26">
      <c r="A429" s="72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  <c r="Y429" s="69"/>
      <c r="Z429" s="69"/>
    </row>
    <row r="430" spans="1:26">
      <c r="A430" s="72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  <c r="Y430" s="69"/>
      <c r="Z430" s="69"/>
    </row>
    <row r="431" spans="1:26">
      <c r="A431" s="72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  <c r="Y431" s="69"/>
      <c r="Z431" s="69"/>
    </row>
    <row r="432" spans="1:26">
      <c r="A432" s="72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  <c r="Y432" s="69"/>
      <c r="Z432" s="69"/>
    </row>
    <row r="433" spans="1:26">
      <c r="A433" s="72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  <c r="Y433" s="69"/>
      <c r="Z433" s="69"/>
    </row>
    <row r="434" spans="1:26">
      <c r="A434" s="72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</row>
    <row r="435" spans="1:26">
      <c r="A435" s="72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</row>
    <row r="436" spans="1:26">
      <c r="A436" s="72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  <c r="Y436" s="69"/>
      <c r="Z436" s="69"/>
    </row>
    <row r="437" spans="1:26">
      <c r="A437" s="72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  <c r="Y437" s="69"/>
      <c r="Z437" s="69"/>
    </row>
    <row r="438" spans="1:26">
      <c r="A438" s="72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</row>
    <row r="439" spans="1:26">
      <c r="A439" s="72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</row>
    <row r="440" spans="1:26">
      <c r="A440" s="72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</row>
    <row r="441" spans="1:26">
      <c r="A441" s="72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</row>
    <row r="442" spans="1:26">
      <c r="A442" s="72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</row>
    <row r="443" spans="1:26">
      <c r="A443" s="72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</row>
    <row r="444" spans="1:26">
      <c r="A444" s="72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</row>
    <row r="445" spans="1:26">
      <c r="A445" s="72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</row>
    <row r="446" spans="1:26">
      <c r="A446" s="72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</row>
    <row r="447" spans="1:26">
      <c r="A447" s="72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</row>
    <row r="448" spans="1:26">
      <c r="A448" s="72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</row>
    <row r="449" spans="1:26">
      <c r="A449" s="72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</row>
    <row r="450" spans="1:26">
      <c r="A450" s="72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</row>
    <row r="451" spans="1:26">
      <c r="A451" s="72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</row>
    <row r="452" spans="1:26">
      <c r="A452" s="72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</row>
    <row r="453" spans="1:26">
      <c r="A453" s="72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</row>
    <row r="454" spans="1:26">
      <c r="A454" s="72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</row>
    <row r="455" spans="1:26">
      <c r="A455" s="72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</row>
    <row r="456" spans="1:26">
      <c r="A456" s="72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</row>
    <row r="457" spans="1:26">
      <c r="A457" s="72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</row>
    <row r="458" spans="1:26">
      <c r="A458" s="72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</row>
    <row r="459" spans="1:26">
      <c r="A459" s="72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  <c r="Y459" s="69"/>
      <c r="Z459" s="69"/>
    </row>
    <row r="460" spans="1:26">
      <c r="A460" s="72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  <c r="Y460" s="69"/>
      <c r="Z460" s="69"/>
    </row>
    <row r="461" spans="1:26">
      <c r="A461" s="72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</row>
    <row r="462" spans="1:26">
      <c r="A462" s="72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  <c r="Y462" s="69"/>
      <c r="Z462" s="69"/>
    </row>
    <row r="463" spans="1:26">
      <c r="A463" s="72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  <c r="Y463" s="69"/>
      <c r="Z463" s="69"/>
    </row>
    <row r="464" spans="1:26">
      <c r="A464" s="72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  <c r="Y464" s="69"/>
      <c r="Z464" s="69"/>
    </row>
    <row r="465" spans="1:26">
      <c r="A465" s="72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9"/>
    </row>
    <row r="466" spans="1:26">
      <c r="A466" s="72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  <c r="Y466" s="69"/>
      <c r="Z466" s="69"/>
    </row>
    <row r="467" spans="1:26">
      <c r="A467" s="72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  <c r="Y467" s="69"/>
      <c r="Z467" s="69"/>
    </row>
    <row r="468" spans="1:26">
      <c r="A468" s="72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  <c r="Y468" s="69"/>
      <c r="Z468" s="69"/>
    </row>
    <row r="469" spans="1:26">
      <c r="A469" s="72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  <c r="Y469" s="69"/>
      <c r="Z469" s="69"/>
    </row>
    <row r="470" spans="1:26">
      <c r="A470" s="72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  <c r="Y470" s="69"/>
      <c r="Z470" s="69"/>
    </row>
    <row r="471" spans="1:26">
      <c r="A471" s="72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  <c r="Y471" s="69"/>
      <c r="Z471" s="69"/>
    </row>
    <row r="472" spans="1:26">
      <c r="A472" s="72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X472" s="69"/>
      <c r="Y472" s="69"/>
      <c r="Z472" s="69"/>
    </row>
    <row r="473" spans="1:26">
      <c r="A473" s="72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  <c r="Y473" s="69"/>
      <c r="Z473" s="69"/>
    </row>
    <row r="474" spans="1:26">
      <c r="A474" s="72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</row>
    <row r="475" spans="1:26">
      <c r="A475" s="72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  <c r="Y475" s="69"/>
      <c r="Z475" s="69"/>
    </row>
    <row r="476" spans="1:26">
      <c r="A476" s="72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  <c r="Y476" s="69"/>
      <c r="Z476" s="69"/>
    </row>
    <row r="477" spans="1:26">
      <c r="A477" s="72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  <c r="Y477" s="69"/>
      <c r="Z477" s="69"/>
    </row>
    <row r="478" spans="1:26">
      <c r="A478" s="72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  <c r="Y478" s="69"/>
      <c r="Z478" s="69"/>
    </row>
    <row r="479" spans="1:26">
      <c r="A479" s="72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  <c r="Y479" s="69"/>
      <c r="Z479" s="69"/>
    </row>
    <row r="480" spans="1:26">
      <c r="A480" s="72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X480" s="69"/>
      <c r="Y480" s="69"/>
      <c r="Z480" s="69"/>
    </row>
    <row r="481" spans="1:26">
      <c r="A481" s="72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  <c r="Y481" s="69"/>
      <c r="Z481" s="69"/>
    </row>
    <row r="482" spans="1:26">
      <c r="A482" s="72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  <c r="Y482" s="69"/>
      <c r="Z482" s="69"/>
    </row>
    <row r="483" spans="1:26">
      <c r="A483" s="72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  <c r="Y483" s="69"/>
      <c r="Z483" s="69"/>
    </row>
    <row r="484" spans="1:26">
      <c r="A484" s="72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  <c r="Y484" s="69"/>
      <c r="Z484" s="69"/>
    </row>
    <row r="485" spans="1:26">
      <c r="A485" s="72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X485" s="69"/>
      <c r="Y485" s="69"/>
      <c r="Z485" s="69"/>
    </row>
    <row r="486" spans="1:26">
      <c r="A486" s="72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  <c r="Y486" s="69"/>
      <c r="Z486" s="69"/>
    </row>
    <row r="487" spans="1:26">
      <c r="A487" s="72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</row>
    <row r="488" spans="1:26">
      <c r="A488" s="72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  <c r="Y488" s="69"/>
      <c r="Z488" s="69"/>
    </row>
    <row r="489" spans="1:26">
      <c r="A489" s="72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  <c r="Y489" s="69"/>
      <c r="Z489" s="69"/>
    </row>
    <row r="490" spans="1:26">
      <c r="A490" s="72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  <c r="Y490" s="69"/>
      <c r="Z490" s="69"/>
    </row>
    <row r="491" spans="1:26">
      <c r="A491" s="72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  <c r="Y491" s="69"/>
      <c r="Z491" s="69"/>
    </row>
    <row r="492" spans="1:26">
      <c r="A492" s="72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  <c r="Y492" s="69"/>
      <c r="Z492" s="69"/>
    </row>
    <row r="493" spans="1:26">
      <c r="A493" s="72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  <c r="Y493" s="69"/>
      <c r="Z493" s="69"/>
    </row>
    <row r="494" spans="1:26">
      <c r="A494" s="72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  <c r="Y494" s="69"/>
      <c r="Z494" s="69"/>
    </row>
    <row r="495" spans="1:26">
      <c r="A495" s="72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  <c r="Y495" s="69"/>
      <c r="Z495" s="69"/>
    </row>
    <row r="496" spans="1:26">
      <c r="A496" s="72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  <c r="Y496" s="69"/>
      <c r="Z496" s="69"/>
    </row>
    <row r="497" spans="1:26">
      <c r="A497" s="72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  <c r="Y497" s="69"/>
      <c r="Z497" s="69"/>
    </row>
    <row r="498" spans="1:26">
      <c r="A498" s="72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  <c r="Y498" s="69"/>
      <c r="Z498" s="69"/>
    </row>
    <row r="499" spans="1:26">
      <c r="A499" s="72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  <c r="Y499" s="69"/>
      <c r="Z499" s="69"/>
    </row>
    <row r="500" spans="1:26">
      <c r="A500" s="72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</row>
    <row r="501" spans="1:26">
      <c r="A501" s="72"/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  <c r="Y501" s="69"/>
      <c r="Z501" s="69"/>
    </row>
    <row r="502" spans="1:26">
      <c r="A502" s="72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  <c r="Y502" s="69"/>
      <c r="Z502" s="69"/>
    </row>
    <row r="503" spans="1:26">
      <c r="A503" s="72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  <c r="Y503" s="69"/>
      <c r="Z503" s="69"/>
    </row>
    <row r="504" spans="1:26">
      <c r="A504" s="72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  <c r="Y504" s="69"/>
      <c r="Z504" s="69"/>
    </row>
    <row r="505" spans="1:26">
      <c r="A505" s="72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  <c r="Y505" s="69"/>
      <c r="Z505" s="69"/>
    </row>
    <row r="506" spans="1:26">
      <c r="A506" s="72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  <c r="Y506" s="69"/>
      <c r="Z506" s="69"/>
    </row>
    <row r="507" spans="1:26">
      <c r="A507" s="72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  <c r="Y507" s="69"/>
      <c r="Z507" s="69"/>
    </row>
    <row r="508" spans="1:26">
      <c r="A508" s="72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  <c r="Y508" s="69"/>
      <c r="Z508" s="69"/>
    </row>
    <row r="509" spans="1:26">
      <c r="A509" s="72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  <c r="Y509" s="69"/>
      <c r="Z509" s="69"/>
    </row>
    <row r="510" spans="1:26">
      <c r="A510" s="72"/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  <c r="Y510" s="69"/>
      <c r="Z510" s="69"/>
    </row>
    <row r="511" spans="1:26">
      <c r="A511" s="72"/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  <c r="Y511" s="69"/>
      <c r="Z511" s="69"/>
    </row>
    <row r="512" spans="1:26">
      <c r="A512" s="72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/>
      <c r="U512" s="69"/>
      <c r="V512" s="69"/>
      <c r="W512" s="69"/>
      <c r="X512" s="69"/>
      <c r="Y512" s="69"/>
      <c r="Z512" s="69"/>
    </row>
    <row r="513" spans="1:26">
      <c r="A513" s="72"/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</row>
    <row r="514" spans="1:26">
      <c r="A514" s="72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</row>
    <row r="515" spans="1:26">
      <c r="A515" s="72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</row>
    <row r="516" spans="1:26">
      <c r="A516" s="72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</row>
    <row r="517" spans="1:26">
      <c r="A517" s="72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</row>
    <row r="518" spans="1:26">
      <c r="A518" s="72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</row>
    <row r="519" spans="1:26">
      <c r="A519" s="72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</row>
    <row r="520" spans="1:26">
      <c r="A520" s="72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</row>
    <row r="521" spans="1:26">
      <c r="A521" s="72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</row>
    <row r="522" spans="1:26">
      <c r="A522" s="72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</row>
    <row r="523" spans="1:26">
      <c r="A523" s="72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</row>
    <row r="524" spans="1:26">
      <c r="A524" s="72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</row>
    <row r="525" spans="1:26">
      <c r="A525" s="72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</row>
    <row r="526" spans="1:26">
      <c r="A526" s="72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</row>
    <row r="527" spans="1:26">
      <c r="A527" s="72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</row>
    <row r="528" spans="1:26">
      <c r="A528" s="72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</row>
    <row r="529" spans="1:26">
      <c r="A529" s="72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</row>
    <row r="530" spans="1:26">
      <c r="A530" s="72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</row>
    <row r="531" spans="1:26">
      <c r="A531" s="72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</row>
    <row r="532" spans="1:26">
      <c r="A532" s="72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</row>
    <row r="533" spans="1:26">
      <c r="A533" s="72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</row>
    <row r="534" spans="1:26">
      <c r="A534" s="72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  <c r="Y534" s="69"/>
      <c r="Z534" s="69"/>
    </row>
    <row r="535" spans="1:26">
      <c r="A535" s="72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  <c r="Y535" s="69"/>
      <c r="Z535" s="69"/>
    </row>
    <row r="536" spans="1:26">
      <c r="A536" s="72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  <c r="Y536" s="69"/>
      <c r="Z536" s="69"/>
    </row>
    <row r="537" spans="1:26">
      <c r="A537" s="72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X537" s="69"/>
      <c r="Y537" s="69"/>
      <c r="Z537" s="69"/>
    </row>
    <row r="538" spans="1:26">
      <c r="A538" s="72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  <c r="Y538" s="69"/>
      <c r="Z538" s="69"/>
    </row>
    <row r="539" spans="1:26">
      <c r="A539" s="72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</row>
    <row r="540" spans="1:26">
      <c r="A540" s="72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  <c r="Y540" s="69"/>
      <c r="Z540" s="69"/>
    </row>
    <row r="541" spans="1:26">
      <c r="A541" s="72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  <c r="Y541" s="69"/>
      <c r="Z541" s="69"/>
    </row>
    <row r="542" spans="1:26">
      <c r="A542" s="72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  <c r="Y542" s="69"/>
      <c r="Z542" s="69"/>
    </row>
    <row r="543" spans="1:26">
      <c r="A543" s="72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  <c r="Y543" s="69"/>
      <c r="Z543" s="69"/>
    </row>
    <row r="544" spans="1:26">
      <c r="A544" s="72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  <c r="Y544" s="69"/>
      <c r="Z544" s="69"/>
    </row>
    <row r="545" spans="1:26">
      <c r="A545" s="72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  <c r="Y545" s="69"/>
      <c r="Z545" s="69"/>
    </row>
    <row r="546" spans="1:26">
      <c r="A546" s="72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  <c r="Y546" s="69"/>
      <c r="Z546" s="69"/>
    </row>
    <row r="547" spans="1:26">
      <c r="A547" s="72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  <c r="Y547" s="69"/>
      <c r="Z547" s="69"/>
    </row>
    <row r="548" spans="1:26">
      <c r="A548" s="72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  <c r="Y548" s="69"/>
      <c r="Z548" s="69"/>
    </row>
    <row r="549" spans="1:26">
      <c r="A549" s="72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  <c r="Y549" s="69"/>
      <c r="Z549" s="69"/>
    </row>
    <row r="550" spans="1:26">
      <c r="A550" s="72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  <c r="Y550" s="69"/>
      <c r="Z550" s="69"/>
    </row>
    <row r="551" spans="1:26">
      <c r="A551" s="72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X551" s="69"/>
      <c r="Y551" s="69"/>
      <c r="Z551" s="69"/>
    </row>
    <row r="552" spans="1:26">
      <c r="A552" s="72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</row>
    <row r="553" spans="1:26">
      <c r="A553" s="72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  <c r="Y553" s="69"/>
      <c r="Z553" s="69"/>
    </row>
    <row r="554" spans="1:26">
      <c r="A554" s="72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  <c r="Y554" s="69"/>
      <c r="Z554" s="69"/>
    </row>
    <row r="555" spans="1:26">
      <c r="A555" s="72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X555" s="69"/>
      <c r="Y555" s="69"/>
      <c r="Z555" s="69"/>
    </row>
    <row r="556" spans="1:26">
      <c r="A556" s="72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  <c r="Y556" s="69"/>
      <c r="Z556" s="69"/>
    </row>
    <row r="557" spans="1:26">
      <c r="A557" s="72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  <c r="Y557" s="69"/>
      <c r="Z557" s="69"/>
    </row>
    <row r="558" spans="1:26">
      <c r="A558" s="72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  <c r="Y558" s="69"/>
      <c r="Z558" s="69"/>
    </row>
    <row r="559" spans="1:26">
      <c r="A559" s="72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  <c r="Y559" s="69"/>
      <c r="Z559" s="69"/>
    </row>
    <row r="560" spans="1:26">
      <c r="A560" s="72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  <c r="Y560" s="69"/>
      <c r="Z560" s="69"/>
    </row>
    <row r="561" spans="1:26">
      <c r="A561" s="72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  <c r="Y561" s="69"/>
      <c r="Z561" s="69"/>
    </row>
    <row r="562" spans="1:26">
      <c r="A562" s="72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  <c r="Y562" s="69"/>
      <c r="Z562" s="69"/>
    </row>
    <row r="563" spans="1:26">
      <c r="A563" s="72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  <c r="Y563" s="69"/>
      <c r="Z563" s="69"/>
    </row>
    <row r="564" spans="1:26">
      <c r="A564" s="72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  <c r="Y564" s="69"/>
      <c r="Z564" s="69"/>
    </row>
    <row r="565" spans="1:26">
      <c r="A565" s="72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</row>
    <row r="566" spans="1:26">
      <c r="A566" s="72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  <c r="Y566" s="69"/>
      <c r="Z566" s="69"/>
    </row>
    <row r="567" spans="1:26">
      <c r="A567" s="72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  <c r="Y567" s="69"/>
      <c r="Z567" s="69"/>
    </row>
    <row r="568" spans="1:26">
      <c r="A568" s="72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  <c r="Y568" s="69"/>
      <c r="Z568" s="69"/>
    </row>
    <row r="569" spans="1:26">
      <c r="A569" s="72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  <c r="Y569" s="69"/>
      <c r="Z569" s="69"/>
    </row>
    <row r="570" spans="1:26">
      <c r="A570" s="72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  <c r="Y570" s="69"/>
      <c r="Z570" s="69"/>
    </row>
    <row r="571" spans="1:26">
      <c r="A571" s="72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  <c r="Y571" s="69"/>
      <c r="Z571" s="69"/>
    </row>
    <row r="572" spans="1:26">
      <c r="A572" s="72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  <c r="Y572" s="69"/>
      <c r="Z572" s="69"/>
    </row>
    <row r="573" spans="1:26">
      <c r="A573" s="72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</row>
    <row r="574" spans="1:26">
      <c r="A574" s="72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</row>
    <row r="575" spans="1:26">
      <c r="A575" s="72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</row>
    <row r="576" spans="1:26">
      <c r="A576" s="72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</row>
    <row r="577" spans="1:26">
      <c r="A577" s="72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</row>
    <row r="578" spans="1:26">
      <c r="A578" s="72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</row>
    <row r="579" spans="1:26">
      <c r="A579" s="72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</row>
    <row r="580" spans="1:26">
      <c r="A580" s="72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</row>
    <row r="581" spans="1:26">
      <c r="A581" s="72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</row>
    <row r="582" spans="1:26">
      <c r="A582" s="72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</row>
    <row r="583" spans="1:26">
      <c r="A583" s="72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</row>
    <row r="584" spans="1:26">
      <c r="A584" s="72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</row>
    <row r="585" spans="1:26">
      <c r="A585" s="72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</row>
    <row r="586" spans="1:26">
      <c r="A586" s="72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</row>
    <row r="587" spans="1:26">
      <c r="A587" s="72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</row>
    <row r="588" spans="1:26">
      <c r="A588" s="72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</row>
    <row r="589" spans="1:26">
      <c r="A589" s="72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</row>
    <row r="590" spans="1:26">
      <c r="A590" s="72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</row>
    <row r="591" spans="1:26">
      <c r="A591" s="72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</row>
    <row r="592" spans="1:26">
      <c r="A592" s="72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</row>
    <row r="593" spans="1:26">
      <c r="A593" s="72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  <c r="Y593" s="69"/>
      <c r="Z593" s="69"/>
    </row>
    <row r="594" spans="1:26">
      <c r="A594" s="72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  <c r="Y594" s="69"/>
      <c r="Z594" s="69"/>
    </row>
    <row r="595" spans="1:26">
      <c r="A595" s="72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  <c r="Y595" s="69"/>
      <c r="Z595" s="69"/>
    </row>
    <row r="596" spans="1:26">
      <c r="A596" s="72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</row>
    <row r="597" spans="1:26">
      <c r="A597" s="72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</row>
    <row r="598" spans="1:26">
      <c r="A598" s="72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</row>
    <row r="599" spans="1:26">
      <c r="A599" s="72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</row>
    <row r="600" spans="1:26">
      <c r="A600" s="72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</row>
    <row r="601" spans="1:26">
      <c r="A601" s="72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</row>
    <row r="602" spans="1:26">
      <c r="A602" s="72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</row>
    <row r="603" spans="1:26">
      <c r="A603" s="72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</row>
    <row r="604" spans="1:26">
      <c r="A604" s="72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</row>
    <row r="605" spans="1:26">
      <c r="A605" s="72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</row>
    <row r="606" spans="1:26">
      <c r="A606" s="72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</row>
    <row r="607" spans="1:26">
      <c r="A607" s="72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</row>
    <row r="608" spans="1:26">
      <c r="A608" s="72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</row>
    <row r="609" spans="1:26">
      <c r="A609" s="72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</row>
    <row r="610" spans="1:26">
      <c r="A610" s="72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</row>
    <row r="611" spans="1:26">
      <c r="A611" s="72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</row>
    <row r="612" spans="1:26">
      <c r="A612" s="72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</row>
    <row r="613" spans="1:26">
      <c r="A613" s="72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</row>
    <row r="614" spans="1:26">
      <c r="A614" s="72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</row>
    <row r="615" spans="1:26">
      <c r="A615" s="72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</row>
    <row r="616" spans="1:26">
      <c r="A616" s="72"/>
      <c r="B616" s="69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  <c r="Y616" s="69"/>
      <c r="Z616" s="69"/>
    </row>
    <row r="617" spans="1:26">
      <c r="A617" s="72"/>
      <c r="B617" s="69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</row>
    <row r="618" spans="1:26">
      <c r="A618" s="72"/>
      <c r="B618" s="69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  <c r="Y618" s="69"/>
      <c r="Z618" s="69"/>
    </row>
    <row r="619" spans="1:26">
      <c r="A619" s="72"/>
      <c r="B619" s="69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  <c r="Y619" s="69"/>
      <c r="Z619" s="69"/>
    </row>
    <row r="620" spans="1:26">
      <c r="A620" s="72"/>
      <c r="B620" s="69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  <c r="Y620" s="69"/>
      <c r="Z620" s="69"/>
    </row>
    <row r="621" spans="1:26">
      <c r="A621" s="72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</row>
    <row r="622" spans="1:26">
      <c r="A622" s="72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</row>
    <row r="623" spans="1:26">
      <c r="A623" s="72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</row>
    <row r="624" spans="1:26">
      <c r="A624" s="72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</row>
    <row r="625" spans="1:26">
      <c r="A625" s="72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</row>
    <row r="626" spans="1:26">
      <c r="A626" s="72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</row>
    <row r="627" spans="1:26">
      <c r="A627" s="72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</row>
    <row r="628" spans="1:26">
      <c r="A628" s="72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</row>
    <row r="629" spans="1:26">
      <c r="A629" s="72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</row>
    <row r="630" spans="1:26">
      <c r="A630" s="72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</row>
    <row r="631" spans="1:26">
      <c r="A631" s="72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</row>
    <row r="632" spans="1:26">
      <c r="A632" s="72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</row>
    <row r="633" spans="1:26">
      <c r="A633" s="72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</row>
    <row r="634" spans="1:26">
      <c r="A634" s="72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</row>
    <row r="635" spans="1:26">
      <c r="A635" s="72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</row>
    <row r="636" spans="1:26">
      <c r="A636" s="72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</row>
    <row r="637" spans="1:26">
      <c r="A637" s="72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</row>
    <row r="638" spans="1:26">
      <c r="A638" s="72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</row>
    <row r="639" spans="1:26">
      <c r="A639" s="72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</row>
    <row r="640" spans="1:26">
      <c r="A640" s="72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</row>
    <row r="641" spans="1:26">
      <c r="A641" s="72"/>
      <c r="B641" s="69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69"/>
      <c r="T641" s="69"/>
      <c r="U641" s="69"/>
      <c r="V641" s="69"/>
      <c r="W641" s="69"/>
      <c r="X641" s="69"/>
      <c r="Y641" s="69"/>
      <c r="Z641" s="69"/>
    </row>
    <row r="642" spans="1:26">
      <c r="A642" s="72"/>
      <c r="B642" s="69"/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  <c r="Y642" s="69"/>
      <c r="Z642" s="69"/>
    </row>
    <row r="643" spans="1:26">
      <c r="A643" s="72"/>
      <c r="B643" s="69"/>
      <c r="C643" s="69"/>
      <c r="D643" s="69"/>
      <c r="E643" s="69"/>
      <c r="F643" s="69"/>
      <c r="G643" s="69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X643" s="69"/>
      <c r="Y643" s="69"/>
      <c r="Z643" s="69"/>
    </row>
    <row r="644" spans="1:26">
      <c r="A644" s="72"/>
      <c r="B644" s="69"/>
      <c r="C644" s="69"/>
      <c r="D644" s="69"/>
      <c r="E644" s="69"/>
      <c r="F644" s="69"/>
      <c r="G644" s="69"/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  <c r="Y644" s="69"/>
      <c r="Z644" s="69"/>
    </row>
    <row r="645" spans="1:26">
      <c r="A645" s="72"/>
      <c r="B645" s="69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  <c r="Y645" s="69"/>
      <c r="Z645" s="69"/>
    </row>
    <row r="646" spans="1:26">
      <c r="A646" s="72"/>
      <c r="B646" s="69"/>
      <c r="C646" s="69"/>
      <c r="D646" s="69"/>
      <c r="E646" s="69"/>
      <c r="F646" s="69"/>
      <c r="G646" s="69"/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  <c r="Y646" s="69"/>
      <c r="Z646" s="69"/>
    </row>
    <row r="647" spans="1:26">
      <c r="A647" s="72"/>
      <c r="B647" s="69"/>
      <c r="C647" s="69"/>
      <c r="D647" s="69"/>
      <c r="E647" s="69"/>
      <c r="F647" s="69"/>
      <c r="G647" s="69"/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  <c r="Y647" s="69"/>
      <c r="Z647" s="69"/>
    </row>
    <row r="648" spans="1:26">
      <c r="A648" s="72"/>
      <c r="B648" s="69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</row>
    <row r="649" spans="1:26">
      <c r="A649" s="72"/>
      <c r="B649" s="69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  <c r="Y649" s="69"/>
      <c r="Z649" s="69"/>
    </row>
    <row r="650" spans="1:26">
      <c r="A650" s="72"/>
      <c r="B650" s="69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  <c r="Y650" s="69"/>
      <c r="Z650" s="69"/>
    </row>
    <row r="651" spans="1:26">
      <c r="A651" s="72"/>
      <c r="B651" s="69"/>
      <c r="C651" s="69"/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  <c r="Y651" s="69"/>
      <c r="Z651" s="69"/>
    </row>
    <row r="652" spans="1:26">
      <c r="A652" s="72"/>
      <c r="B652" s="69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  <c r="Y652" s="69"/>
      <c r="Z652" s="69"/>
    </row>
    <row r="653" spans="1:26">
      <c r="A653" s="72"/>
      <c r="B653" s="69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  <c r="Y653" s="69"/>
      <c r="Z653" s="69"/>
    </row>
    <row r="654" spans="1:26">
      <c r="A654" s="72"/>
      <c r="B654" s="69"/>
      <c r="C654" s="69"/>
      <c r="D654" s="69"/>
      <c r="E654" s="69"/>
      <c r="F654" s="69"/>
      <c r="G654" s="69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  <c r="Y654" s="69"/>
      <c r="Z654" s="69"/>
    </row>
    <row r="655" spans="1:26">
      <c r="A655" s="72"/>
      <c r="B655" s="69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  <c r="Y655" s="69"/>
      <c r="Z655" s="69"/>
    </row>
    <row r="656" spans="1:26">
      <c r="A656" s="72"/>
      <c r="B656" s="69"/>
      <c r="C656" s="69"/>
      <c r="D656" s="69"/>
      <c r="E656" s="69"/>
      <c r="F656" s="69"/>
      <c r="G656" s="69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  <c r="Y656" s="69"/>
      <c r="Z656" s="69"/>
    </row>
    <row r="657" spans="1:26">
      <c r="A657" s="72"/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  <c r="Y657" s="69"/>
      <c r="Z657" s="69"/>
    </row>
    <row r="658" spans="1:26">
      <c r="A658" s="72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  <c r="Y658" s="69"/>
      <c r="Z658" s="69"/>
    </row>
    <row r="659" spans="1:26">
      <c r="A659" s="72"/>
      <c r="B659" s="69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  <c r="Y659" s="69"/>
      <c r="Z659" s="69"/>
    </row>
    <row r="660" spans="1:26">
      <c r="A660" s="72"/>
      <c r="B660" s="69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  <c r="Y660" s="69"/>
      <c r="Z660" s="69"/>
    </row>
    <row r="661" spans="1:26">
      <c r="A661" s="72"/>
      <c r="B661" s="69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  <c r="Y661" s="69"/>
      <c r="Z661" s="69"/>
    </row>
    <row r="662" spans="1:26">
      <c r="A662" s="72"/>
      <c r="B662" s="69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  <c r="Y662" s="69"/>
      <c r="Z662" s="69"/>
    </row>
    <row r="663" spans="1:26">
      <c r="A663" s="72"/>
      <c r="B663" s="69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  <c r="Y663" s="69"/>
      <c r="Z663" s="69"/>
    </row>
    <row r="664" spans="1:26">
      <c r="A664" s="72"/>
      <c r="B664" s="69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X664" s="69"/>
      <c r="Y664" s="69"/>
      <c r="Z664" s="69"/>
    </row>
    <row r="665" spans="1:26">
      <c r="A665" s="72"/>
      <c r="B665" s="69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  <c r="Y665" s="69"/>
      <c r="Z665" s="69"/>
    </row>
    <row r="666" spans="1:26">
      <c r="A666" s="72"/>
      <c r="B666" s="69"/>
      <c r="C666" s="69"/>
      <c r="D666" s="69"/>
      <c r="E666" s="69"/>
      <c r="F666" s="69"/>
      <c r="G666" s="69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69"/>
      <c r="T666" s="69"/>
      <c r="U666" s="69"/>
      <c r="V666" s="69"/>
      <c r="W666" s="69"/>
      <c r="X666" s="69"/>
      <c r="Y666" s="69"/>
      <c r="Z666" s="69"/>
    </row>
    <row r="667" spans="1:26">
      <c r="A667" s="72"/>
      <c r="B667" s="69"/>
      <c r="C667" s="69"/>
      <c r="D667" s="69"/>
      <c r="E667" s="69"/>
      <c r="F667" s="69"/>
      <c r="G667" s="69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X667" s="69"/>
      <c r="Y667" s="69"/>
      <c r="Z667" s="69"/>
    </row>
    <row r="668" spans="1:26">
      <c r="A668" s="72"/>
      <c r="B668" s="69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69"/>
      <c r="T668" s="69"/>
      <c r="U668" s="69"/>
      <c r="V668" s="69"/>
      <c r="W668" s="69"/>
      <c r="X668" s="69"/>
      <c r="Y668" s="69"/>
      <c r="Z668" s="69"/>
    </row>
    <row r="669" spans="1:26">
      <c r="A669" s="72"/>
      <c r="B669" s="69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  <c r="Y669" s="69"/>
      <c r="Z669" s="69"/>
    </row>
    <row r="670" spans="1:26">
      <c r="A670" s="72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</row>
    <row r="671" spans="1:26">
      <c r="A671" s="72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</row>
    <row r="672" spans="1:26">
      <c r="A672" s="72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</row>
    <row r="673" spans="1:26">
      <c r="A673" s="72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</row>
    <row r="674" spans="1:26">
      <c r="A674" s="72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</row>
    <row r="675" spans="1:26">
      <c r="A675" s="72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</row>
    <row r="676" spans="1:26">
      <c r="A676" s="72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</row>
    <row r="677" spans="1:26">
      <c r="A677" s="72"/>
      <c r="B677" s="69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  <c r="Y677" s="69"/>
      <c r="Z677" s="69"/>
    </row>
    <row r="678" spans="1:26">
      <c r="A678" s="72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</row>
    <row r="679" spans="1:26">
      <c r="A679" s="72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</row>
    <row r="680" spans="1:26">
      <c r="A680" s="72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</row>
    <row r="681" spans="1:26">
      <c r="A681" s="72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</row>
    <row r="682" spans="1:26">
      <c r="A682" s="72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</row>
    <row r="683" spans="1:26">
      <c r="A683" s="72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</row>
    <row r="684" spans="1:26">
      <c r="A684" s="72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</row>
    <row r="685" spans="1:26">
      <c r="A685" s="72"/>
      <c r="B685" s="69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X685" s="69"/>
      <c r="Y685" s="69"/>
      <c r="Z685" s="69"/>
    </row>
    <row r="686" spans="1:26">
      <c r="A686" s="72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</row>
    <row r="687" spans="1:26">
      <c r="A687" s="72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</row>
    <row r="688" spans="1:26">
      <c r="A688" s="72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</row>
    <row r="689" spans="1:26">
      <c r="A689" s="72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</row>
    <row r="690" spans="1:26">
      <c r="A690" s="72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</row>
    <row r="691" spans="1:26">
      <c r="A691" s="72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</row>
    <row r="692" spans="1:26">
      <c r="A692" s="72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</row>
    <row r="693" spans="1:26">
      <c r="A693" s="72"/>
      <c r="B693" s="69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  <c r="Y693" s="69"/>
      <c r="Z693" s="69"/>
    </row>
    <row r="694" spans="1:26">
      <c r="A694" s="72"/>
      <c r="B694" s="69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  <c r="Y694" s="69"/>
      <c r="Z694" s="69"/>
    </row>
    <row r="695" spans="1:26">
      <c r="A695" s="72"/>
      <c r="B695" s="69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69"/>
      <c r="T695" s="69"/>
      <c r="U695" s="69"/>
      <c r="V695" s="69"/>
      <c r="W695" s="69"/>
      <c r="X695" s="69"/>
      <c r="Y695" s="69"/>
      <c r="Z695" s="69"/>
    </row>
    <row r="696" spans="1:26">
      <c r="A696" s="72"/>
      <c r="B696" s="69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69"/>
      <c r="T696" s="69"/>
      <c r="U696" s="69"/>
      <c r="V696" s="69"/>
      <c r="W696" s="69"/>
      <c r="X696" s="69"/>
      <c r="Y696" s="69"/>
      <c r="Z696" s="69"/>
    </row>
    <row r="697" spans="1:26">
      <c r="A697" s="72"/>
      <c r="B697" s="69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X697" s="69"/>
      <c r="Y697" s="69"/>
      <c r="Z697" s="69"/>
    </row>
    <row r="698" spans="1:26">
      <c r="A698" s="72"/>
      <c r="B698" s="69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  <c r="Y698" s="69"/>
      <c r="Z698" s="69"/>
    </row>
    <row r="699" spans="1:26">
      <c r="A699" s="72"/>
      <c r="B699" s="69"/>
      <c r="C699" s="69"/>
      <c r="D699" s="69"/>
      <c r="E699" s="69"/>
      <c r="F699" s="69"/>
      <c r="G699" s="69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  <c r="Y699" s="69"/>
      <c r="Z699" s="69"/>
    </row>
    <row r="700" spans="1:26">
      <c r="A700" s="72"/>
      <c r="B700" s="69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X700" s="69"/>
      <c r="Y700" s="69"/>
      <c r="Z700" s="69"/>
    </row>
    <row r="701" spans="1:26">
      <c r="A701" s="72"/>
      <c r="B701" s="69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69"/>
      <c r="T701" s="69"/>
      <c r="U701" s="69"/>
      <c r="V701" s="69"/>
      <c r="W701" s="69"/>
      <c r="X701" s="69"/>
      <c r="Y701" s="69"/>
      <c r="Z701" s="69"/>
    </row>
    <row r="702" spans="1:26">
      <c r="A702" s="72"/>
      <c r="B702" s="69"/>
      <c r="C702" s="69"/>
      <c r="D702" s="69"/>
      <c r="E702" s="69"/>
      <c r="F702" s="69"/>
      <c r="G702" s="69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  <c r="Y702" s="69"/>
      <c r="Z702" s="69"/>
    </row>
    <row r="703" spans="1:26">
      <c r="A703" s="72"/>
      <c r="B703" s="69"/>
      <c r="C703" s="69"/>
      <c r="D703" s="69"/>
      <c r="E703" s="69"/>
      <c r="F703" s="69"/>
      <c r="G703" s="69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  <c r="Y703" s="69"/>
      <c r="Z703" s="69"/>
    </row>
    <row r="704" spans="1:26">
      <c r="A704" s="72"/>
      <c r="B704" s="69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X704" s="69"/>
      <c r="Y704" s="69"/>
      <c r="Z704" s="69"/>
    </row>
    <row r="705" spans="1:26">
      <c r="A705" s="72"/>
      <c r="B705" s="69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69"/>
      <c r="T705" s="69"/>
      <c r="U705" s="69"/>
      <c r="V705" s="69"/>
      <c r="W705" s="69"/>
      <c r="X705" s="69"/>
      <c r="Y705" s="69"/>
      <c r="Z705" s="69"/>
    </row>
    <row r="706" spans="1:26">
      <c r="A706" s="72"/>
      <c r="B706" s="69"/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X706" s="69"/>
      <c r="Y706" s="69"/>
      <c r="Z706" s="69"/>
    </row>
    <row r="707" spans="1:26">
      <c r="A707" s="72"/>
      <c r="B707" s="69"/>
      <c r="C707" s="69"/>
      <c r="D707" s="69"/>
      <c r="E707" s="69"/>
      <c r="F707" s="69"/>
      <c r="G707" s="69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69"/>
      <c r="S707" s="69"/>
      <c r="T707" s="69"/>
      <c r="U707" s="69"/>
      <c r="V707" s="69"/>
      <c r="W707" s="69"/>
      <c r="X707" s="69"/>
      <c r="Y707" s="69"/>
      <c r="Z707" s="69"/>
    </row>
    <row r="708" spans="1:26">
      <c r="A708" s="72"/>
      <c r="B708" s="69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69"/>
      <c r="S708" s="69"/>
      <c r="T708" s="69"/>
      <c r="U708" s="69"/>
      <c r="V708" s="69"/>
      <c r="W708" s="69"/>
      <c r="X708" s="69"/>
      <c r="Y708" s="69"/>
      <c r="Z708" s="69"/>
    </row>
    <row r="709" spans="1:26">
      <c r="A709" s="72"/>
      <c r="B709" s="69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69"/>
      <c r="S709" s="69"/>
      <c r="T709" s="69"/>
      <c r="U709" s="69"/>
      <c r="V709" s="69"/>
      <c r="W709" s="69"/>
      <c r="X709" s="69"/>
      <c r="Y709" s="69"/>
      <c r="Z709" s="69"/>
    </row>
    <row r="710" spans="1:26">
      <c r="A710" s="72"/>
      <c r="B710" s="69"/>
      <c r="C710" s="69"/>
      <c r="D710" s="69"/>
      <c r="E710" s="69"/>
      <c r="F710" s="69"/>
      <c r="G710" s="69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69"/>
      <c r="T710" s="69"/>
      <c r="U710" s="69"/>
      <c r="V710" s="69"/>
      <c r="W710" s="69"/>
      <c r="X710" s="69"/>
      <c r="Y710" s="69"/>
      <c r="Z710" s="69"/>
    </row>
    <row r="711" spans="1:26">
      <c r="A711" s="72"/>
      <c r="B711" s="69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69"/>
      <c r="T711" s="69"/>
      <c r="U711" s="69"/>
      <c r="V711" s="69"/>
      <c r="W711" s="69"/>
      <c r="X711" s="69"/>
      <c r="Y711" s="69"/>
      <c r="Z711" s="69"/>
    </row>
    <row r="712" spans="1:26">
      <c r="A712" s="72"/>
      <c r="B712" s="69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69"/>
      <c r="T712" s="69"/>
      <c r="U712" s="69"/>
      <c r="V712" s="69"/>
      <c r="W712" s="69"/>
      <c r="X712" s="69"/>
      <c r="Y712" s="69"/>
      <c r="Z712" s="69"/>
    </row>
    <row r="713" spans="1:26">
      <c r="A713" s="72"/>
      <c r="B713" s="69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X713" s="69"/>
      <c r="Y713" s="69"/>
      <c r="Z713" s="69"/>
    </row>
    <row r="714" spans="1:26">
      <c r="A714" s="72"/>
      <c r="B714" s="69"/>
      <c r="C714" s="69"/>
      <c r="D714" s="69"/>
      <c r="E714" s="69"/>
      <c r="F714" s="69"/>
      <c r="G714" s="69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X714" s="69"/>
      <c r="Y714" s="69"/>
      <c r="Z714" s="69"/>
    </row>
    <row r="715" spans="1:26">
      <c r="A715" s="72"/>
      <c r="B715" s="69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X715" s="69"/>
      <c r="Y715" s="69"/>
      <c r="Z715" s="69"/>
    </row>
    <row r="716" spans="1:26">
      <c r="A716" s="72"/>
      <c r="B716" s="69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69"/>
      <c r="S716" s="69"/>
      <c r="T716" s="69"/>
      <c r="U716" s="69"/>
      <c r="V716" s="69"/>
      <c r="W716" s="69"/>
      <c r="X716" s="69"/>
      <c r="Y716" s="69"/>
      <c r="Z716" s="69"/>
    </row>
    <row r="717" spans="1:26">
      <c r="A717" s="72"/>
      <c r="B717" s="69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69"/>
      <c r="S717" s="69"/>
      <c r="T717" s="69"/>
      <c r="U717" s="69"/>
      <c r="V717" s="69"/>
      <c r="W717" s="69"/>
      <c r="X717" s="69"/>
      <c r="Y717" s="69"/>
      <c r="Z717" s="69"/>
    </row>
    <row r="718" spans="1:26">
      <c r="A718" s="72"/>
      <c r="B718" s="69"/>
      <c r="C718" s="69"/>
      <c r="D718" s="69"/>
      <c r="E718" s="69"/>
      <c r="F718" s="69"/>
      <c r="G718" s="69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X718" s="69"/>
      <c r="Y718" s="69"/>
      <c r="Z718" s="69"/>
    </row>
    <row r="719" spans="1:26">
      <c r="A719" s="72"/>
      <c r="B719" s="69"/>
      <c r="C719" s="69"/>
      <c r="D719" s="69"/>
      <c r="E719" s="69"/>
      <c r="F719" s="69"/>
      <c r="G719" s="69"/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X719" s="69"/>
      <c r="Y719" s="69"/>
      <c r="Z719" s="69"/>
    </row>
    <row r="720" spans="1:26">
      <c r="A720" s="72"/>
      <c r="B720" s="69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X720" s="69"/>
      <c r="Y720" s="69"/>
      <c r="Z720" s="69"/>
    </row>
    <row r="721" spans="1:26">
      <c r="A721" s="72"/>
      <c r="B721" s="69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X721" s="69"/>
      <c r="Y721" s="69"/>
      <c r="Z721" s="69"/>
    </row>
    <row r="722" spans="1:26">
      <c r="A722" s="72"/>
      <c r="B722" s="69"/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X722" s="69"/>
      <c r="Y722" s="69"/>
      <c r="Z722" s="69"/>
    </row>
    <row r="723" spans="1:26">
      <c r="A723" s="72"/>
      <c r="B723" s="69"/>
      <c r="C723" s="69"/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X723" s="69"/>
      <c r="Y723" s="69"/>
      <c r="Z723" s="69"/>
    </row>
    <row r="724" spans="1:26">
      <c r="A724" s="72"/>
      <c r="B724" s="69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X724" s="69"/>
      <c r="Y724" s="69"/>
      <c r="Z724" s="69"/>
    </row>
    <row r="725" spans="1:26">
      <c r="A725" s="72"/>
      <c r="B725" s="69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X725" s="69"/>
      <c r="Y725" s="69"/>
      <c r="Z725" s="69"/>
    </row>
    <row r="726" spans="1:26">
      <c r="A726" s="72"/>
      <c r="B726" s="69"/>
      <c r="C726" s="69"/>
      <c r="D726" s="69"/>
      <c r="E726" s="69"/>
      <c r="F726" s="69"/>
      <c r="G726" s="69"/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69"/>
      <c r="T726" s="69"/>
      <c r="U726" s="69"/>
      <c r="V726" s="69"/>
      <c r="W726" s="69"/>
      <c r="X726" s="69"/>
      <c r="Y726" s="69"/>
      <c r="Z726" s="69"/>
    </row>
    <row r="727" spans="1:26">
      <c r="A727" s="72"/>
      <c r="B727" s="69"/>
      <c r="C727" s="69"/>
      <c r="D727" s="69"/>
      <c r="E727" s="69"/>
      <c r="F727" s="69"/>
      <c r="G727" s="69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  <c r="Y727" s="69"/>
      <c r="Z727" s="69"/>
    </row>
    <row r="728" spans="1:26">
      <c r="A728" s="72"/>
      <c r="B728" s="69"/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X728" s="69"/>
      <c r="Y728" s="69"/>
      <c r="Z728" s="69"/>
    </row>
    <row r="729" spans="1:26">
      <c r="A729" s="72"/>
      <c r="B729" s="69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X729" s="69"/>
      <c r="Y729" s="69"/>
      <c r="Z729" s="69"/>
    </row>
    <row r="730" spans="1:26">
      <c r="A730" s="72"/>
      <c r="B730" s="69"/>
      <c r="C730" s="69"/>
      <c r="D730" s="69"/>
      <c r="E730" s="69"/>
      <c r="F730" s="69"/>
      <c r="G730" s="69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69"/>
      <c r="T730" s="69"/>
      <c r="U730" s="69"/>
      <c r="V730" s="69"/>
      <c r="W730" s="69"/>
      <c r="X730" s="69"/>
      <c r="Y730" s="69"/>
      <c r="Z730" s="69"/>
    </row>
    <row r="731" spans="1:26">
      <c r="A731" s="72"/>
      <c r="B731" s="69"/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69"/>
      <c r="T731" s="69"/>
      <c r="U731" s="69"/>
      <c r="V731" s="69"/>
      <c r="W731" s="69"/>
      <c r="X731" s="69"/>
      <c r="Y731" s="69"/>
      <c r="Z731" s="69"/>
    </row>
    <row r="732" spans="1:26">
      <c r="A732" s="72"/>
      <c r="B732" s="69"/>
      <c r="C732" s="69"/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69"/>
      <c r="T732" s="69"/>
      <c r="U732" s="69"/>
      <c r="V732" s="69"/>
      <c r="W732" s="69"/>
      <c r="X732" s="69"/>
      <c r="Y732" s="69"/>
      <c r="Z732" s="69"/>
    </row>
    <row r="733" spans="1:26">
      <c r="A733" s="72"/>
      <c r="B733" s="69"/>
      <c r="C733" s="69"/>
      <c r="D733" s="69"/>
      <c r="E733" s="69"/>
      <c r="F733" s="69"/>
      <c r="G733" s="69"/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69"/>
      <c r="T733" s="69"/>
      <c r="U733" s="69"/>
      <c r="V733" s="69"/>
      <c r="W733" s="69"/>
      <c r="X733" s="69"/>
      <c r="Y733" s="69"/>
      <c r="Z733" s="69"/>
    </row>
    <row r="734" spans="1:26">
      <c r="A734" s="72"/>
      <c r="B734" s="69"/>
      <c r="C734" s="69"/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69"/>
      <c r="T734" s="69"/>
      <c r="U734" s="69"/>
      <c r="V734" s="69"/>
      <c r="W734" s="69"/>
      <c r="X734" s="69"/>
      <c r="Y734" s="69"/>
      <c r="Z734" s="69"/>
    </row>
    <row r="735" spans="1:26">
      <c r="A735" s="72"/>
      <c r="B735" s="69"/>
      <c r="C735" s="69"/>
      <c r="D735" s="69"/>
      <c r="E735" s="69"/>
      <c r="F735" s="69"/>
      <c r="G735" s="69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69"/>
      <c r="T735" s="69"/>
      <c r="U735" s="69"/>
      <c r="V735" s="69"/>
      <c r="W735" s="69"/>
      <c r="X735" s="69"/>
      <c r="Y735" s="69"/>
      <c r="Z735" s="69"/>
    </row>
    <row r="736" spans="1:26">
      <c r="A736" s="72"/>
      <c r="B736" s="69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69"/>
      <c r="T736" s="69"/>
      <c r="U736" s="69"/>
      <c r="V736" s="69"/>
      <c r="W736" s="69"/>
      <c r="X736" s="69"/>
      <c r="Y736" s="69"/>
      <c r="Z736" s="69"/>
    </row>
    <row r="737" spans="1:26">
      <c r="A737" s="72"/>
      <c r="B737" s="69"/>
      <c r="C737" s="69"/>
      <c r="D737" s="69"/>
      <c r="E737" s="69"/>
      <c r="F737" s="69"/>
      <c r="G737" s="69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69"/>
      <c r="T737" s="69"/>
      <c r="U737" s="69"/>
      <c r="V737" s="69"/>
      <c r="W737" s="69"/>
      <c r="X737" s="69"/>
      <c r="Y737" s="69"/>
      <c r="Z737" s="69"/>
    </row>
    <row r="738" spans="1:26">
      <c r="A738" s="72"/>
      <c r="B738" s="69"/>
      <c r="C738" s="69"/>
      <c r="D738" s="69"/>
      <c r="E738" s="69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  <c r="Y738" s="69"/>
      <c r="Z738" s="69"/>
    </row>
    <row r="739" spans="1:26">
      <c r="A739" s="72"/>
      <c r="B739" s="69"/>
      <c r="C739" s="69"/>
      <c r="D739" s="69"/>
      <c r="E739" s="69"/>
      <c r="F739" s="69"/>
      <c r="G739" s="69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69"/>
      <c r="T739" s="69"/>
      <c r="U739" s="69"/>
      <c r="V739" s="69"/>
      <c r="W739" s="69"/>
      <c r="X739" s="69"/>
      <c r="Y739" s="69"/>
      <c r="Z739" s="69"/>
    </row>
    <row r="740" spans="1:26">
      <c r="A740" s="72"/>
      <c r="B740" s="69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  <c r="Y740" s="69"/>
      <c r="Z740" s="69"/>
    </row>
    <row r="741" spans="1:26">
      <c r="A741" s="72"/>
      <c r="B741" s="69"/>
      <c r="C741" s="69"/>
      <c r="D741" s="69"/>
      <c r="E741" s="69"/>
      <c r="F741" s="69"/>
      <c r="G741" s="69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69"/>
      <c r="T741" s="69"/>
      <c r="U741" s="69"/>
      <c r="V741" s="69"/>
      <c r="W741" s="69"/>
      <c r="X741" s="69"/>
      <c r="Y741" s="69"/>
      <c r="Z741" s="69"/>
    </row>
    <row r="742" spans="1:26">
      <c r="A742" s="72"/>
      <c r="B742" s="69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  <c r="T742" s="69"/>
      <c r="U742" s="69"/>
      <c r="V742" s="69"/>
      <c r="W742" s="69"/>
      <c r="X742" s="69"/>
      <c r="Y742" s="69"/>
      <c r="Z742" s="69"/>
    </row>
    <row r="743" spans="1:26">
      <c r="A743" s="72"/>
      <c r="B743" s="69"/>
      <c r="C743" s="69"/>
      <c r="D743" s="69"/>
      <c r="E743" s="69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X743" s="69"/>
      <c r="Y743" s="69"/>
      <c r="Z743" s="69"/>
    </row>
    <row r="744" spans="1:26">
      <c r="A744" s="72"/>
      <c r="B744" s="69"/>
      <c r="C744" s="69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X744" s="69"/>
      <c r="Y744" s="69"/>
      <c r="Z744" s="69"/>
    </row>
    <row r="745" spans="1:26">
      <c r="A745" s="72"/>
      <c r="B745" s="69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69"/>
      <c r="T745" s="69"/>
      <c r="U745" s="69"/>
      <c r="V745" s="69"/>
      <c r="W745" s="69"/>
      <c r="X745" s="69"/>
      <c r="Y745" s="69"/>
      <c r="Z745" s="69"/>
    </row>
    <row r="746" spans="1:26">
      <c r="A746" s="72"/>
      <c r="B746" s="69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X746" s="69"/>
      <c r="Y746" s="69"/>
      <c r="Z746" s="69"/>
    </row>
    <row r="747" spans="1:26">
      <c r="A747" s="72"/>
      <c r="B747" s="69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69"/>
      <c r="T747" s="69"/>
      <c r="U747" s="69"/>
      <c r="V747" s="69"/>
      <c r="W747" s="69"/>
      <c r="X747" s="69"/>
      <c r="Y747" s="69"/>
      <c r="Z747" s="69"/>
    </row>
    <row r="748" spans="1:26">
      <c r="A748" s="72"/>
      <c r="B748" s="69"/>
      <c r="C748" s="69"/>
      <c r="D748" s="69"/>
      <c r="E748" s="69"/>
      <c r="F748" s="69"/>
      <c r="G748" s="69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69"/>
      <c r="T748" s="69"/>
      <c r="U748" s="69"/>
      <c r="V748" s="69"/>
      <c r="W748" s="69"/>
      <c r="X748" s="69"/>
      <c r="Y748" s="69"/>
      <c r="Z748" s="69"/>
    </row>
    <row r="749" spans="1:26">
      <c r="A749" s="72"/>
      <c r="B749" s="69"/>
      <c r="C749" s="69"/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  <c r="T749" s="69"/>
      <c r="U749" s="69"/>
      <c r="V749" s="69"/>
      <c r="W749" s="69"/>
      <c r="X749" s="69"/>
      <c r="Y749" s="69"/>
      <c r="Z749" s="69"/>
    </row>
    <row r="750" spans="1:26">
      <c r="A750" s="72"/>
      <c r="B750" s="69"/>
      <c r="C750" s="69"/>
      <c r="D750" s="69"/>
      <c r="E750" s="69"/>
      <c r="F750" s="69"/>
      <c r="G750" s="69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69"/>
      <c r="T750" s="69"/>
      <c r="U750" s="69"/>
      <c r="V750" s="69"/>
      <c r="W750" s="69"/>
      <c r="X750" s="69"/>
      <c r="Y750" s="69"/>
      <c r="Z750" s="69"/>
    </row>
    <row r="751" spans="1:26">
      <c r="A751" s="72"/>
      <c r="B751" s="69"/>
      <c r="C751" s="69"/>
      <c r="D751" s="69"/>
      <c r="E751" s="69"/>
      <c r="F751" s="69"/>
      <c r="G751" s="69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69"/>
      <c r="T751" s="69"/>
      <c r="U751" s="69"/>
      <c r="V751" s="69"/>
      <c r="W751" s="69"/>
      <c r="X751" s="69"/>
      <c r="Y751" s="69"/>
      <c r="Z751" s="69"/>
    </row>
    <row r="752" spans="1:26">
      <c r="A752" s="72"/>
      <c r="B752" s="69"/>
      <c r="C752" s="69"/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69"/>
      <c r="T752" s="69"/>
      <c r="U752" s="69"/>
      <c r="V752" s="69"/>
      <c r="W752" s="69"/>
      <c r="X752" s="69"/>
      <c r="Y752" s="69"/>
      <c r="Z752" s="69"/>
    </row>
    <row r="753" spans="1:26">
      <c r="A753" s="72"/>
      <c r="B753" s="69"/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69"/>
      <c r="T753" s="69"/>
      <c r="U753" s="69"/>
      <c r="V753" s="69"/>
      <c r="W753" s="69"/>
      <c r="X753" s="69"/>
      <c r="Y753" s="69"/>
      <c r="Z753" s="69"/>
    </row>
    <row r="754" spans="1:26">
      <c r="A754" s="72"/>
      <c r="B754" s="69"/>
      <c r="C754" s="69"/>
      <c r="D754" s="69"/>
      <c r="E754" s="69"/>
      <c r="F754" s="69"/>
      <c r="G754" s="69"/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69"/>
      <c r="T754" s="69"/>
      <c r="U754" s="69"/>
      <c r="V754" s="69"/>
      <c r="W754" s="69"/>
      <c r="X754" s="69"/>
      <c r="Y754" s="69"/>
      <c r="Z754" s="69"/>
    </row>
    <row r="755" spans="1:26">
      <c r="A755" s="72"/>
      <c r="B755" s="69"/>
      <c r="C755" s="69"/>
      <c r="D755" s="69"/>
      <c r="E755" s="69"/>
      <c r="F755" s="69"/>
      <c r="G755" s="69"/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69"/>
      <c r="T755" s="69"/>
      <c r="U755" s="69"/>
      <c r="V755" s="69"/>
      <c r="W755" s="69"/>
      <c r="X755" s="69"/>
      <c r="Y755" s="69"/>
      <c r="Z755" s="69"/>
    </row>
    <row r="756" spans="1:26">
      <c r="A756" s="72"/>
      <c r="B756" s="69"/>
      <c r="C756" s="69"/>
      <c r="D756" s="69"/>
      <c r="E756" s="69"/>
      <c r="F756" s="69"/>
      <c r="G756" s="69"/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69"/>
      <c r="T756" s="69"/>
      <c r="U756" s="69"/>
      <c r="V756" s="69"/>
      <c r="W756" s="69"/>
      <c r="X756" s="69"/>
      <c r="Y756" s="69"/>
      <c r="Z756" s="69"/>
    </row>
    <row r="757" spans="1:26">
      <c r="A757" s="72"/>
      <c r="B757" s="69"/>
      <c r="C757" s="69"/>
      <c r="D757" s="69"/>
      <c r="E757" s="69"/>
      <c r="F757" s="69"/>
      <c r="G757" s="69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69"/>
      <c r="T757" s="69"/>
      <c r="U757" s="69"/>
      <c r="V757" s="69"/>
      <c r="W757" s="69"/>
      <c r="X757" s="69"/>
      <c r="Y757" s="69"/>
      <c r="Z757" s="69"/>
    </row>
    <row r="758" spans="1:26">
      <c r="A758" s="72"/>
      <c r="B758" s="69"/>
      <c r="C758" s="69"/>
      <c r="D758" s="69"/>
      <c r="E758" s="69"/>
      <c r="F758" s="69"/>
      <c r="G758" s="69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69"/>
      <c r="T758" s="69"/>
      <c r="U758" s="69"/>
      <c r="V758" s="69"/>
      <c r="W758" s="69"/>
      <c r="X758" s="69"/>
      <c r="Y758" s="69"/>
      <c r="Z758" s="69"/>
    </row>
    <row r="759" spans="1:26">
      <c r="A759" s="72"/>
      <c r="B759" s="69"/>
      <c r="C759" s="69"/>
      <c r="D759" s="69"/>
      <c r="E759" s="69"/>
      <c r="F759" s="69"/>
      <c r="G759" s="69"/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69"/>
      <c r="T759" s="69"/>
      <c r="U759" s="69"/>
      <c r="V759" s="69"/>
      <c r="W759" s="69"/>
      <c r="X759" s="69"/>
      <c r="Y759" s="69"/>
      <c r="Z759" s="69"/>
    </row>
    <row r="760" spans="1:26">
      <c r="A760" s="72"/>
      <c r="B760" s="69"/>
      <c r="C760" s="69"/>
      <c r="D760" s="69"/>
      <c r="E760" s="69"/>
      <c r="F760" s="69"/>
      <c r="G760" s="69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69"/>
      <c r="T760" s="69"/>
      <c r="U760" s="69"/>
      <c r="V760" s="69"/>
      <c r="W760" s="69"/>
      <c r="X760" s="69"/>
      <c r="Y760" s="69"/>
      <c r="Z760" s="69"/>
    </row>
    <row r="761" spans="1:26">
      <c r="A761" s="72"/>
      <c r="B761" s="69"/>
      <c r="C761" s="69"/>
      <c r="D761" s="69"/>
      <c r="E761" s="69"/>
      <c r="F761" s="69"/>
      <c r="G761" s="69"/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69"/>
      <c r="T761" s="69"/>
      <c r="U761" s="69"/>
      <c r="V761" s="69"/>
      <c r="W761" s="69"/>
      <c r="X761" s="69"/>
      <c r="Y761" s="69"/>
      <c r="Z761" s="69"/>
    </row>
    <row r="762" spans="1:26">
      <c r="A762" s="72"/>
      <c r="B762" s="69"/>
      <c r="C762" s="69"/>
      <c r="D762" s="69"/>
      <c r="E762" s="69"/>
      <c r="F762" s="69"/>
      <c r="G762" s="69"/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69"/>
      <c r="T762" s="69"/>
      <c r="U762" s="69"/>
      <c r="V762" s="69"/>
      <c r="W762" s="69"/>
      <c r="X762" s="69"/>
      <c r="Y762" s="69"/>
      <c r="Z762" s="69"/>
    </row>
    <row r="763" spans="1:26">
      <c r="A763" s="72"/>
      <c r="B763" s="69"/>
      <c r="C763" s="69"/>
      <c r="D763" s="69"/>
      <c r="E763" s="69"/>
      <c r="F763" s="69"/>
      <c r="G763" s="69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69"/>
      <c r="T763" s="69"/>
      <c r="U763" s="69"/>
      <c r="V763" s="69"/>
      <c r="W763" s="69"/>
      <c r="X763" s="69"/>
      <c r="Y763" s="69"/>
      <c r="Z763" s="69"/>
    </row>
    <row r="764" spans="1:26">
      <c r="A764" s="72"/>
      <c r="B764" s="69"/>
      <c r="C764" s="69"/>
      <c r="D764" s="69"/>
      <c r="E764" s="69"/>
      <c r="F764" s="69"/>
      <c r="G764" s="69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69"/>
      <c r="T764" s="69"/>
      <c r="U764" s="69"/>
      <c r="V764" s="69"/>
      <c r="W764" s="69"/>
      <c r="X764" s="69"/>
      <c r="Y764" s="69"/>
      <c r="Z764" s="69"/>
    </row>
    <row r="765" spans="1:26">
      <c r="A765" s="72"/>
      <c r="B765" s="69"/>
      <c r="C765" s="69"/>
      <c r="D765" s="69"/>
      <c r="E765" s="69"/>
      <c r="F765" s="69"/>
      <c r="G765" s="69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69"/>
      <c r="T765" s="69"/>
      <c r="U765" s="69"/>
      <c r="V765" s="69"/>
      <c r="W765" s="69"/>
      <c r="X765" s="69"/>
      <c r="Y765" s="69"/>
      <c r="Z765" s="69"/>
    </row>
    <row r="766" spans="1:26">
      <c r="A766" s="72"/>
      <c r="B766" s="69"/>
      <c r="C766" s="69"/>
      <c r="D766" s="69"/>
      <c r="E766" s="69"/>
      <c r="F766" s="69"/>
      <c r="G766" s="69"/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X766" s="69"/>
      <c r="Y766" s="69"/>
      <c r="Z766" s="69"/>
    </row>
    <row r="767" spans="1:26">
      <c r="A767" s="72"/>
      <c r="B767" s="69"/>
      <c r="C767" s="69"/>
      <c r="D767" s="69"/>
      <c r="E767" s="69"/>
      <c r="F767" s="69"/>
      <c r="G767" s="69"/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69"/>
      <c r="T767" s="69"/>
      <c r="U767" s="69"/>
      <c r="V767" s="69"/>
      <c r="W767" s="69"/>
      <c r="X767" s="69"/>
      <c r="Y767" s="69"/>
      <c r="Z767" s="69"/>
    </row>
    <row r="768" spans="1:26">
      <c r="A768" s="72"/>
      <c r="B768" s="69"/>
      <c r="C768" s="69"/>
      <c r="D768" s="69"/>
      <c r="E768" s="69"/>
      <c r="F768" s="69"/>
      <c r="G768" s="69"/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69"/>
      <c r="T768" s="69"/>
      <c r="U768" s="69"/>
      <c r="V768" s="69"/>
      <c r="W768" s="69"/>
      <c r="X768" s="69"/>
      <c r="Y768" s="69"/>
      <c r="Z768" s="69"/>
    </row>
    <row r="769" spans="1:26">
      <c r="A769" s="72"/>
      <c r="B769" s="69"/>
      <c r="C769" s="69"/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69"/>
      <c r="T769" s="69"/>
      <c r="U769" s="69"/>
      <c r="V769" s="69"/>
      <c r="W769" s="69"/>
      <c r="X769" s="69"/>
      <c r="Y769" s="69"/>
      <c r="Z769" s="69"/>
    </row>
    <row r="770" spans="1:26">
      <c r="A770" s="72"/>
      <c r="B770" s="69"/>
      <c r="C770" s="69"/>
      <c r="D770" s="69"/>
      <c r="E770" s="69"/>
      <c r="F770" s="69"/>
      <c r="G770" s="69"/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69"/>
      <c r="T770" s="69"/>
      <c r="U770" s="69"/>
      <c r="V770" s="69"/>
      <c r="W770" s="69"/>
      <c r="X770" s="69"/>
      <c r="Y770" s="69"/>
      <c r="Z770" s="69"/>
    </row>
    <row r="771" spans="1:26">
      <c r="A771" s="72"/>
      <c r="B771" s="69"/>
      <c r="C771" s="69"/>
      <c r="D771" s="69"/>
      <c r="E771" s="69"/>
      <c r="F771" s="69"/>
      <c r="G771" s="69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69"/>
      <c r="T771" s="69"/>
      <c r="U771" s="69"/>
      <c r="V771" s="69"/>
      <c r="W771" s="69"/>
      <c r="X771" s="69"/>
      <c r="Y771" s="69"/>
      <c r="Z771" s="69"/>
    </row>
    <row r="772" spans="1:26">
      <c r="A772" s="72"/>
      <c r="B772" s="69"/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69"/>
      <c r="T772" s="69"/>
      <c r="U772" s="69"/>
      <c r="V772" s="69"/>
      <c r="W772" s="69"/>
      <c r="X772" s="69"/>
      <c r="Y772" s="69"/>
      <c r="Z772" s="69"/>
    </row>
    <row r="773" spans="1:26">
      <c r="A773" s="72"/>
      <c r="B773" s="69"/>
      <c r="C773" s="69"/>
      <c r="D773" s="69"/>
      <c r="E773" s="69"/>
      <c r="F773" s="69"/>
      <c r="G773" s="69"/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69"/>
      <c r="T773" s="69"/>
      <c r="U773" s="69"/>
      <c r="V773" s="69"/>
      <c r="W773" s="69"/>
      <c r="X773" s="69"/>
      <c r="Y773" s="69"/>
      <c r="Z773" s="69"/>
    </row>
    <row r="774" spans="1:26">
      <c r="A774" s="72"/>
      <c r="B774" s="69"/>
      <c r="C774" s="69"/>
      <c r="D774" s="69"/>
      <c r="E774" s="69"/>
      <c r="F774" s="69"/>
      <c r="G774" s="69"/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69"/>
      <c r="T774" s="69"/>
      <c r="U774" s="69"/>
      <c r="V774" s="69"/>
      <c r="W774" s="69"/>
      <c r="X774" s="69"/>
      <c r="Y774" s="69"/>
      <c r="Z774" s="69"/>
    </row>
    <row r="775" spans="1:26">
      <c r="A775" s="72"/>
      <c r="B775" s="69"/>
      <c r="C775" s="69"/>
      <c r="D775" s="69"/>
      <c r="E775" s="69"/>
      <c r="F775" s="69"/>
      <c r="G775" s="69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69"/>
      <c r="T775" s="69"/>
      <c r="U775" s="69"/>
      <c r="V775" s="69"/>
      <c r="W775" s="69"/>
      <c r="X775" s="69"/>
      <c r="Y775" s="69"/>
      <c r="Z775" s="69"/>
    </row>
    <row r="776" spans="1:26">
      <c r="A776" s="72"/>
      <c r="B776" s="69"/>
      <c r="C776" s="69"/>
      <c r="D776" s="69"/>
      <c r="E776" s="69"/>
      <c r="F776" s="69"/>
      <c r="G776" s="69"/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69"/>
      <c r="T776" s="69"/>
      <c r="U776" s="69"/>
      <c r="V776" s="69"/>
      <c r="W776" s="69"/>
      <c r="X776" s="69"/>
      <c r="Y776" s="69"/>
      <c r="Z776" s="69"/>
    </row>
    <row r="777" spans="1:26">
      <c r="A777" s="72"/>
      <c r="B777" s="69"/>
      <c r="C777" s="69"/>
      <c r="D777" s="69"/>
      <c r="E777" s="69"/>
      <c r="F777" s="69"/>
      <c r="G777" s="69"/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69"/>
      <c r="T777" s="69"/>
      <c r="U777" s="69"/>
      <c r="V777" s="69"/>
      <c r="W777" s="69"/>
      <c r="X777" s="69"/>
      <c r="Y777" s="69"/>
      <c r="Z777" s="69"/>
    </row>
    <row r="778" spans="1:26">
      <c r="A778" s="72"/>
      <c r="B778" s="69"/>
      <c r="C778" s="69"/>
      <c r="D778" s="69"/>
      <c r="E778" s="69"/>
      <c r="F778" s="69"/>
      <c r="G778" s="69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69"/>
      <c r="T778" s="69"/>
      <c r="U778" s="69"/>
      <c r="V778" s="69"/>
      <c r="W778" s="69"/>
      <c r="X778" s="69"/>
      <c r="Y778" s="69"/>
      <c r="Z778" s="69"/>
    </row>
    <row r="779" spans="1:26">
      <c r="A779" s="72"/>
      <c r="B779" s="69"/>
      <c r="C779" s="69"/>
      <c r="D779" s="69"/>
      <c r="E779" s="69"/>
      <c r="F779" s="69"/>
      <c r="G779" s="69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69"/>
      <c r="T779" s="69"/>
      <c r="U779" s="69"/>
      <c r="V779" s="69"/>
      <c r="W779" s="69"/>
      <c r="X779" s="69"/>
      <c r="Y779" s="69"/>
      <c r="Z779" s="69"/>
    </row>
    <row r="780" spans="1:26">
      <c r="A780" s="72"/>
      <c r="B780" s="69"/>
      <c r="C780" s="69"/>
      <c r="D780" s="69"/>
      <c r="E780" s="69"/>
      <c r="F780" s="69"/>
      <c r="G780" s="69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69"/>
      <c r="T780" s="69"/>
      <c r="U780" s="69"/>
      <c r="V780" s="69"/>
      <c r="W780" s="69"/>
      <c r="X780" s="69"/>
      <c r="Y780" s="69"/>
      <c r="Z780" s="69"/>
    </row>
    <row r="781" spans="1:26">
      <c r="A781" s="72"/>
      <c r="B781" s="69"/>
      <c r="C781" s="69"/>
      <c r="D781" s="69"/>
      <c r="E781" s="69"/>
      <c r="F781" s="69"/>
      <c r="G781" s="69"/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69"/>
      <c r="T781" s="69"/>
      <c r="U781" s="69"/>
      <c r="V781" s="69"/>
      <c r="W781" s="69"/>
      <c r="X781" s="69"/>
      <c r="Y781" s="69"/>
      <c r="Z781" s="69"/>
    </row>
    <row r="782" spans="1:26">
      <c r="A782" s="72"/>
      <c r="B782" s="69"/>
      <c r="C782" s="69"/>
      <c r="D782" s="69"/>
      <c r="E782" s="69"/>
      <c r="F782" s="69"/>
      <c r="G782" s="69"/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69"/>
      <c r="T782" s="69"/>
      <c r="U782" s="69"/>
      <c r="V782" s="69"/>
      <c r="W782" s="69"/>
      <c r="X782" s="69"/>
      <c r="Y782" s="69"/>
      <c r="Z782" s="69"/>
    </row>
    <row r="783" spans="1:26">
      <c r="A783" s="72"/>
      <c r="B783" s="69"/>
      <c r="C783" s="69"/>
      <c r="D783" s="69"/>
      <c r="E783" s="69"/>
      <c r="F783" s="69"/>
      <c r="G783" s="69"/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69"/>
      <c r="T783" s="69"/>
      <c r="U783" s="69"/>
      <c r="V783" s="69"/>
      <c r="W783" s="69"/>
      <c r="X783" s="69"/>
      <c r="Y783" s="69"/>
      <c r="Z783" s="69"/>
    </row>
    <row r="784" spans="1:26">
      <c r="A784" s="72"/>
      <c r="B784" s="69"/>
      <c r="C784" s="69"/>
      <c r="D784" s="69"/>
      <c r="E784" s="69"/>
      <c r="F784" s="69"/>
      <c r="G784" s="69"/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69"/>
      <c r="T784" s="69"/>
      <c r="U784" s="69"/>
      <c r="V784" s="69"/>
      <c r="W784" s="69"/>
      <c r="X784" s="69"/>
      <c r="Y784" s="69"/>
      <c r="Z784" s="69"/>
    </row>
    <row r="785" spans="1:26">
      <c r="A785" s="72"/>
      <c r="B785" s="69"/>
      <c r="C785" s="69"/>
      <c r="D785" s="69"/>
      <c r="E785" s="69"/>
      <c r="F785" s="69"/>
      <c r="G785" s="69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69"/>
      <c r="T785" s="69"/>
      <c r="U785" s="69"/>
      <c r="V785" s="69"/>
      <c r="W785" s="69"/>
      <c r="X785" s="69"/>
      <c r="Y785" s="69"/>
      <c r="Z785" s="69"/>
    </row>
    <row r="786" spans="1:26">
      <c r="A786" s="72"/>
      <c r="B786" s="69"/>
      <c r="C786" s="69"/>
      <c r="D786" s="69"/>
      <c r="E786" s="69"/>
      <c r="F786" s="69"/>
      <c r="G786" s="69"/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69"/>
      <c r="T786" s="69"/>
      <c r="U786" s="69"/>
      <c r="V786" s="69"/>
      <c r="W786" s="69"/>
      <c r="X786" s="69"/>
      <c r="Y786" s="69"/>
      <c r="Z786" s="69"/>
    </row>
    <row r="787" spans="1:26">
      <c r="A787" s="72"/>
      <c r="B787" s="69"/>
      <c r="C787" s="69"/>
      <c r="D787" s="69"/>
      <c r="E787" s="69"/>
      <c r="F787" s="69"/>
      <c r="G787" s="69"/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69"/>
      <c r="T787" s="69"/>
      <c r="U787" s="69"/>
      <c r="V787" s="69"/>
      <c r="W787" s="69"/>
      <c r="X787" s="69"/>
      <c r="Y787" s="69"/>
      <c r="Z787" s="69"/>
    </row>
    <row r="788" spans="1:26">
      <c r="A788" s="72"/>
      <c r="B788" s="69"/>
      <c r="C788" s="69"/>
      <c r="D788" s="69"/>
      <c r="E788" s="69"/>
      <c r="F788" s="69"/>
      <c r="G788" s="69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69"/>
      <c r="T788" s="69"/>
      <c r="U788" s="69"/>
      <c r="V788" s="69"/>
      <c r="W788" s="69"/>
      <c r="X788" s="69"/>
      <c r="Y788" s="69"/>
      <c r="Z788" s="69"/>
    </row>
    <row r="789" spans="1:26">
      <c r="A789" s="72"/>
      <c r="B789" s="69"/>
      <c r="C789" s="69"/>
      <c r="D789" s="69"/>
      <c r="E789" s="69"/>
      <c r="F789" s="69"/>
      <c r="G789" s="69"/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69"/>
      <c r="T789" s="69"/>
      <c r="U789" s="69"/>
      <c r="V789" s="69"/>
      <c r="W789" s="69"/>
      <c r="X789" s="69"/>
      <c r="Y789" s="69"/>
      <c r="Z789" s="69"/>
    </row>
    <row r="790" spans="1:26">
      <c r="A790" s="72"/>
      <c r="B790" s="69"/>
      <c r="C790" s="69"/>
      <c r="D790" s="69"/>
      <c r="E790" s="69"/>
      <c r="F790" s="69"/>
      <c r="G790" s="69"/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69"/>
      <c r="T790" s="69"/>
      <c r="U790" s="69"/>
      <c r="V790" s="69"/>
      <c r="W790" s="69"/>
      <c r="X790" s="69"/>
      <c r="Y790" s="69"/>
      <c r="Z790" s="69"/>
    </row>
    <row r="791" spans="1:26">
      <c r="A791" s="72"/>
      <c r="B791" s="69"/>
      <c r="C791" s="69"/>
      <c r="D791" s="69"/>
      <c r="E791" s="69"/>
      <c r="F791" s="69"/>
      <c r="G791" s="69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69"/>
      <c r="T791" s="69"/>
      <c r="U791" s="69"/>
      <c r="V791" s="69"/>
      <c r="W791" s="69"/>
      <c r="X791" s="69"/>
      <c r="Y791" s="69"/>
      <c r="Z791" s="69"/>
    </row>
    <row r="792" spans="1:26">
      <c r="A792" s="72"/>
      <c r="B792" s="69"/>
      <c r="C792" s="69"/>
      <c r="D792" s="69"/>
      <c r="E792" s="69"/>
      <c r="F792" s="69"/>
      <c r="G792" s="69"/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69"/>
      <c r="T792" s="69"/>
      <c r="U792" s="69"/>
      <c r="V792" s="69"/>
      <c r="W792" s="69"/>
      <c r="X792" s="69"/>
      <c r="Y792" s="69"/>
      <c r="Z792" s="69"/>
    </row>
    <row r="793" spans="1:26">
      <c r="A793" s="72"/>
      <c r="B793" s="69"/>
      <c r="C793" s="69"/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69"/>
      <c r="T793" s="69"/>
      <c r="U793" s="69"/>
      <c r="V793" s="69"/>
      <c r="W793" s="69"/>
      <c r="X793" s="69"/>
      <c r="Y793" s="69"/>
      <c r="Z793" s="69"/>
    </row>
    <row r="794" spans="1:26">
      <c r="A794" s="72"/>
      <c r="B794" s="69"/>
      <c r="C794" s="69"/>
      <c r="D794" s="69"/>
      <c r="E794" s="69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69"/>
      <c r="T794" s="69"/>
      <c r="U794" s="69"/>
      <c r="V794" s="69"/>
      <c r="W794" s="69"/>
      <c r="X794" s="69"/>
      <c r="Y794" s="69"/>
      <c r="Z794" s="69"/>
    </row>
    <row r="795" spans="1:26">
      <c r="A795" s="72"/>
      <c r="B795" s="69"/>
      <c r="C795" s="69"/>
      <c r="D795" s="69"/>
      <c r="E795" s="69"/>
      <c r="F795" s="69"/>
      <c r="G795" s="69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69"/>
      <c r="T795" s="69"/>
      <c r="U795" s="69"/>
      <c r="V795" s="69"/>
      <c r="W795" s="69"/>
      <c r="X795" s="69"/>
      <c r="Y795" s="69"/>
      <c r="Z795" s="69"/>
    </row>
    <row r="796" spans="1:26">
      <c r="A796" s="72"/>
      <c r="B796" s="69"/>
      <c r="C796" s="69"/>
      <c r="D796" s="69"/>
      <c r="E796" s="69"/>
      <c r="F796" s="69"/>
      <c r="G796" s="69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69"/>
      <c r="T796" s="69"/>
      <c r="U796" s="69"/>
      <c r="V796" s="69"/>
      <c r="W796" s="69"/>
      <c r="X796" s="69"/>
      <c r="Y796" s="69"/>
      <c r="Z796" s="69"/>
    </row>
    <row r="797" spans="1:26">
      <c r="A797" s="72"/>
      <c r="B797" s="69"/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69"/>
      <c r="T797" s="69"/>
      <c r="U797" s="69"/>
      <c r="V797" s="69"/>
      <c r="W797" s="69"/>
      <c r="X797" s="69"/>
      <c r="Y797" s="69"/>
      <c r="Z797" s="69"/>
    </row>
    <row r="798" spans="1:26">
      <c r="A798" s="72"/>
      <c r="B798" s="69"/>
      <c r="C798" s="69"/>
      <c r="D798" s="69"/>
      <c r="E798" s="69"/>
      <c r="F798" s="69"/>
      <c r="G798" s="69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69"/>
      <c r="T798" s="69"/>
      <c r="U798" s="69"/>
      <c r="V798" s="69"/>
      <c r="W798" s="69"/>
      <c r="X798" s="69"/>
      <c r="Y798" s="69"/>
      <c r="Z798" s="69"/>
    </row>
    <row r="799" spans="1:26">
      <c r="A799" s="72"/>
      <c r="B799" s="69"/>
      <c r="C799" s="69"/>
      <c r="D799" s="69"/>
      <c r="E799" s="69"/>
      <c r="F799" s="69"/>
      <c r="G799" s="69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69"/>
      <c r="T799" s="69"/>
      <c r="U799" s="69"/>
      <c r="V799" s="69"/>
      <c r="W799" s="69"/>
      <c r="X799" s="69"/>
      <c r="Y799" s="69"/>
      <c r="Z799" s="69"/>
    </row>
    <row r="800" spans="1:26">
      <c r="A800" s="72"/>
      <c r="B800" s="69"/>
      <c r="C800" s="69"/>
      <c r="D800" s="69"/>
      <c r="E800" s="69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69"/>
      <c r="T800" s="69"/>
      <c r="U800" s="69"/>
      <c r="V800" s="69"/>
      <c r="W800" s="69"/>
      <c r="X800" s="69"/>
      <c r="Y800" s="69"/>
      <c r="Z800" s="69"/>
    </row>
    <row r="801" spans="1:26">
      <c r="A801" s="72"/>
      <c r="B801" s="69"/>
      <c r="C801" s="69"/>
      <c r="D801" s="69"/>
      <c r="E801" s="69"/>
      <c r="F801" s="69"/>
      <c r="G801" s="69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69"/>
      <c r="T801" s="69"/>
      <c r="U801" s="69"/>
      <c r="V801" s="69"/>
      <c r="W801" s="69"/>
      <c r="X801" s="69"/>
      <c r="Y801" s="69"/>
      <c r="Z801" s="69"/>
    </row>
    <row r="802" spans="1:26">
      <c r="A802" s="72"/>
      <c r="B802" s="69"/>
      <c r="C802" s="69"/>
      <c r="D802" s="69"/>
      <c r="E802" s="69"/>
      <c r="F802" s="69"/>
      <c r="G802" s="69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  <c r="Y802" s="69"/>
      <c r="Z802" s="69"/>
    </row>
    <row r="803" spans="1:26">
      <c r="A803" s="72"/>
      <c r="B803" s="69"/>
      <c r="C803" s="69"/>
      <c r="D803" s="69"/>
      <c r="E803" s="69"/>
      <c r="F803" s="69"/>
      <c r="G803" s="69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  <c r="Y803" s="69"/>
      <c r="Z803" s="69"/>
    </row>
    <row r="804" spans="1:26">
      <c r="A804" s="72"/>
      <c r="B804" s="69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  <c r="Y804" s="69"/>
      <c r="Z804" s="69"/>
    </row>
    <row r="805" spans="1:26">
      <c r="A805" s="72"/>
      <c r="B805" s="69"/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X805" s="69"/>
      <c r="Y805" s="69"/>
      <c r="Z805" s="69"/>
    </row>
    <row r="806" spans="1:26">
      <c r="A806" s="72"/>
      <c r="B806" s="69"/>
      <c r="C806" s="69"/>
      <c r="D806" s="69"/>
      <c r="E806" s="69"/>
      <c r="F806" s="69"/>
      <c r="G806" s="69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X806" s="69"/>
      <c r="Y806" s="69"/>
      <c r="Z806" s="69"/>
    </row>
    <row r="807" spans="1:26">
      <c r="A807" s="72"/>
      <c r="B807" s="69"/>
      <c r="C807" s="69"/>
      <c r="D807" s="69"/>
      <c r="E807" s="69"/>
      <c r="F807" s="69"/>
      <c r="G807" s="69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69"/>
      <c r="T807" s="69"/>
      <c r="U807" s="69"/>
      <c r="V807" s="69"/>
      <c r="W807" s="69"/>
      <c r="X807" s="69"/>
      <c r="Y807" s="69"/>
      <c r="Z807" s="69"/>
    </row>
    <row r="808" spans="1:26">
      <c r="A808" s="72"/>
      <c r="B808" s="69"/>
      <c r="C808" s="69"/>
      <c r="D808" s="69"/>
      <c r="E808" s="69"/>
      <c r="F808" s="69"/>
      <c r="G808" s="69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69"/>
      <c r="T808" s="69"/>
      <c r="U808" s="69"/>
      <c r="V808" s="69"/>
      <c r="W808" s="69"/>
      <c r="X808" s="69"/>
      <c r="Y808" s="69"/>
      <c r="Z808" s="69"/>
    </row>
    <row r="809" spans="1:26">
      <c r="A809" s="72"/>
      <c r="B809" s="69"/>
      <c r="C809" s="69"/>
      <c r="D809" s="69"/>
      <c r="E809" s="69"/>
      <c r="F809" s="69"/>
      <c r="G809" s="69"/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69"/>
      <c r="T809" s="69"/>
      <c r="U809" s="69"/>
      <c r="V809" s="69"/>
      <c r="W809" s="69"/>
      <c r="X809" s="69"/>
      <c r="Y809" s="69"/>
      <c r="Z809" s="69"/>
    </row>
    <row r="810" spans="1:26">
      <c r="A810" s="72"/>
      <c r="B810" s="69"/>
      <c r="C810" s="69"/>
      <c r="D810" s="69"/>
      <c r="E810" s="69"/>
      <c r="F810" s="69"/>
      <c r="G810" s="69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69"/>
      <c r="T810" s="69"/>
      <c r="U810" s="69"/>
      <c r="V810" s="69"/>
      <c r="W810" s="69"/>
      <c r="X810" s="69"/>
      <c r="Y810" s="69"/>
      <c r="Z810" s="69"/>
    </row>
    <row r="811" spans="1:26">
      <c r="A811" s="72"/>
      <c r="B811" s="69"/>
      <c r="C811" s="69"/>
      <c r="D811" s="69"/>
      <c r="E811" s="69"/>
      <c r="F811" s="69"/>
      <c r="G811" s="69"/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69"/>
      <c r="T811" s="69"/>
      <c r="U811" s="69"/>
      <c r="V811" s="69"/>
      <c r="W811" s="69"/>
      <c r="X811" s="69"/>
      <c r="Y811" s="69"/>
      <c r="Z811" s="69"/>
    </row>
    <row r="812" spans="1:26">
      <c r="A812" s="72"/>
      <c r="B812" s="69"/>
      <c r="C812" s="69"/>
      <c r="D812" s="69"/>
      <c r="E812" s="69"/>
      <c r="F812" s="69"/>
      <c r="G812" s="69"/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69"/>
      <c r="T812" s="69"/>
      <c r="U812" s="69"/>
      <c r="V812" s="69"/>
      <c r="W812" s="69"/>
      <c r="X812" s="69"/>
      <c r="Y812" s="69"/>
      <c r="Z812" s="69"/>
    </row>
    <row r="813" spans="1:26">
      <c r="A813" s="72"/>
      <c r="B813" s="69"/>
      <c r="C813" s="69"/>
      <c r="D813" s="69"/>
      <c r="E813" s="69"/>
      <c r="F813" s="69"/>
      <c r="G813" s="69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69"/>
      <c r="T813" s="69"/>
      <c r="U813" s="69"/>
      <c r="V813" s="69"/>
      <c r="W813" s="69"/>
      <c r="X813" s="69"/>
      <c r="Y813" s="69"/>
      <c r="Z813" s="69"/>
    </row>
    <row r="814" spans="1:26">
      <c r="A814" s="72"/>
      <c r="B814" s="69"/>
      <c r="C814" s="69"/>
      <c r="D814" s="69"/>
      <c r="E814" s="69"/>
      <c r="F814" s="69"/>
      <c r="G814" s="69"/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69"/>
      <c r="T814" s="69"/>
      <c r="U814" s="69"/>
      <c r="V814" s="69"/>
      <c r="W814" s="69"/>
      <c r="X814" s="69"/>
      <c r="Y814" s="69"/>
      <c r="Z814" s="69"/>
    </row>
    <row r="815" spans="1:26">
      <c r="A815" s="72"/>
      <c r="B815" s="69"/>
      <c r="C815" s="69"/>
      <c r="D815" s="69"/>
      <c r="E815" s="69"/>
      <c r="F815" s="69"/>
      <c r="G815" s="69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69"/>
      <c r="T815" s="69"/>
      <c r="U815" s="69"/>
      <c r="V815" s="69"/>
      <c r="W815" s="69"/>
      <c r="X815" s="69"/>
      <c r="Y815" s="69"/>
      <c r="Z815" s="69"/>
    </row>
    <row r="816" spans="1:26">
      <c r="A816" s="72"/>
      <c r="B816" s="69"/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69"/>
      <c r="T816" s="69"/>
      <c r="U816" s="69"/>
      <c r="V816" s="69"/>
      <c r="W816" s="69"/>
      <c r="X816" s="69"/>
      <c r="Y816" s="69"/>
      <c r="Z816" s="69"/>
    </row>
    <row r="817" spans="1:26">
      <c r="A817" s="72"/>
      <c r="B817" s="69"/>
      <c r="C817" s="69"/>
      <c r="D817" s="69"/>
      <c r="E817" s="69"/>
      <c r="F817" s="69"/>
      <c r="G817" s="69"/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69"/>
      <c r="T817" s="69"/>
      <c r="U817" s="69"/>
      <c r="V817" s="69"/>
      <c r="W817" s="69"/>
      <c r="X817" s="69"/>
      <c r="Y817" s="69"/>
      <c r="Z817" s="69"/>
    </row>
    <row r="818" spans="1:26">
      <c r="A818" s="72"/>
      <c r="B818" s="69"/>
      <c r="C818" s="69"/>
      <c r="D818" s="69"/>
      <c r="E818" s="69"/>
      <c r="F818" s="69"/>
      <c r="G818" s="69"/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69"/>
      <c r="T818" s="69"/>
      <c r="U818" s="69"/>
      <c r="V818" s="69"/>
      <c r="W818" s="69"/>
      <c r="X818" s="69"/>
      <c r="Y818" s="69"/>
      <c r="Z818" s="69"/>
    </row>
    <row r="819" spans="1:26">
      <c r="A819" s="72"/>
      <c r="B819" s="69"/>
      <c r="C819" s="69"/>
      <c r="D819" s="69"/>
      <c r="E819" s="69"/>
      <c r="F819" s="69"/>
      <c r="G819" s="69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69"/>
      <c r="T819" s="69"/>
      <c r="U819" s="69"/>
      <c r="V819" s="69"/>
      <c r="W819" s="69"/>
      <c r="X819" s="69"/>
      <c r="Y819" s="69"/>
      <c r="Z819" s="69"/>
    </row>
    <row r="820" spans="1:26">
      <c r="A820" s="72"/>
      <c r="B820" s="69"/>
      <c r="C820" s="69"/>
      <c r="D820" s="69"/>
      <c r="E820" s="69"/>
      <c r="F820" s="69"/>
      <c r="G820" s="69"/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69"/>
      <c r="T820" s="69"/>
      <c r="U820" s="69"/>
      <c r="V820" s="69"/>
      <c r="W820" s="69"/>
      <c r="X820" s="69"/>
      <c r="Y820" s="69"/>
      <c r="Z820" s="69"/>
    </row>
    <row r="821" spans="1:26">
      <c r="A821" s="72"/>
      <c r="B821" s="69"/>
      <c r="C821" s="69"/>
      <c r="D821" s="69"/>
      <c r="E821" s="69"/>
      <c r="F821" s="69"/>
      <c r="G821" s="69"/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69"/>
      <c r="T821" s="69"/>
      <c r="U821" s="69"/>
      <c r="V821" s="69"/>
      <c r="W821" s="69"/>
      <c r="X821" s="69"/>
      <c r="Y821" s="69"/>
      <c r="Z821" s="69"/>
    </row>
    <row r="822" spans="1:26">
      <c r="A822" s="72"/>
      <c r="B822" s="69"/>
      <c r="C822" s="69"/>
      <c r="D822" s="69"/>
      <c r="E822" s="69"/>
      <c r="F822" s="69"/>
      <c r="G822" s="69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69"/>
      <c r="T822" s="69"/>
      <c r="U822" s="69"/>
      <c r="V822" s="69"/>
      <c r="W822" s="69"/>
      <c r="X822" s="69"/>
      <c r="Y822" s="69"/>
      <c r="Z822" s="69"/>
    </row>
    <row r="823" spans="1:26">
      <c r="A823" s="72"/>
      <c r="B823" s="69"/>
      <c r="C823" s="69"/>
      <c r="D823" s="69"/>
      <c r="E823" s="69"/>
      <c r="F823" s="69"/>
      <c r="G823" s="69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69"/>
      <c r="T823" s="69"/>
      <c r="U823" s="69"/>
      <c r="V823" s="69"/>
      <c r="W823" s="69"/>
      <c r="X823" s="69"/>
      <c r="Y823" s="69"/>
      <c r="Z823" s="69"/>
    </row>
    <row r="824" spans="1:26">
      <c r="A824" s="72"/>
      <c r="B824" s="69"/>
      <c r="C824" s="69"/>
      <c r="D824" s="69"/>
      <c r="E824" s="69"/>
      <c r="F824" s="69"/>
      <c r="G824" s="69"/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69"/>
      <c r="T824" s="69"/>
      <c r="U824" s="69"/>
      <c r="V824" s="69"/>
      <c r="W824" s="69"/>
      <c r="X824" s="69"/>
      <c r="Y824" s="69"/>
      <c r="Z824" s="69"/>
    </row>
    <row r="825" spans="1:26">
      <c r="A825" s="72"/>
      <c r="B825" s="69"/>
      <c r="C825" s="69"/>
      <c r="D825" s="69"/>
      <c r="E825" s="69"/>
      <c r="F825" s="69"/>
      <c r="G825" s="69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69"/>
      <c r="T825" s="69"/>
      <c r="U825" s="69"/>
      <c r="V825" s="69"/>
      <c r="W825" s="69"/>
      <c r="X825" s="69"/>
      <c r="Y825" s="69"/>
      <c r="Z825" s="69"/>
    </row>
    <row r="826" spans="1:26">
      <c r="A826" s="72"/>
      <c r="B826" s="69"/>
      <c r="C826" s="69"/>
      <c r="D826" s="69"/>
      <c r="E826" s="69"/>
      <c r="F826" s="69"/>
      <c r="G826" s="69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69"/>
      <c r="T826" s="69"/>
      <c r="U826" s="69"/>
      <c r="V826" s="69"/>
      <c r="W826" s="69"/>
      <c r="X826" s="69"/>
      <c r="Y826" s="69"/>
      <c r="Z826" s="69"/>
    </row>
    <row r="827" spans="1:26">
      <c r="A827" s="72"/>
      <c r="B827" s="69"/>
      <c r="C827" s="69"/>
      <c r="D827" s="69"/>
      <c r="E827" s="69"/>
      <c r="F827" s="69"/>
      <c r="G827" s="69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69"/>
      <c r="T827" s="69"/>
      <c r="U827" s="69"/>
      <c r="V827" s="69"/>
      <c r="W827" s="69"/>
      <c r="X827" s="69"/>
      <c r="Y827" s="69"/>
      <c r="Z827" s="69"/>
    </row>
    <row r="828" spans="1:26">
      <c r="A828" s="72"/>
      <c r="B828" s="69"/>
      <c r="C828" s="69"/>
      <c r="D828" s="69"/>
      <c r="E828" s="69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69"/>
      <c r="T828" s="69"/>
      <c r="U828" s="69"/>
      <c r="V828" s="69"/>
      <c r="W828" s="69"/>
      <c r="X828" s="69"/>
      <c r="Y828" s="69"/>
      <c r="Z828" s="69"/>
    </row>
    <row r="829" spans="1:26">
      <c r="A829" s="72"/>
      <c r="B829" s="69"/>
      <c r="C829" s="69"/>
      <c r="D829" s="69"/>
      <c r="E829" s="69"/>
      <c r="F829" s="69"/>
      <c r="G829" s="69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69"/>
      <c r="T829" s="69"/>
      <c r="U829" s="69"/>
      <c r="V829" s="69"/>
      <c r="W829" s="69"/>
      <c r="X829" s="69"/>
      <c r="Y829" s="69"/>
      <c r="Z829" s="69"/>
    </row>
    <row r="830" spans="1:26">
      <c r="A830" s="72"/>
      <c r="B830" s="69"/>
      <c r="C830" s="69"/>
      <c r="D830" s="69"/>
      <c r="E830" s="69"/>
      <c r="F830" s="69"/>
      <c r="G830" s="69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X830" s="69"/>
      <c r="Y830" s="69"/>
      <c r="Z830" s="69"/>
    </row>
    <row r="831" spans="1:26">
      <c r="A831" s="72"/>
      <c r="B831" s="69"/>
      <c r="C831" s="69"/>
      <c r="D831" s="69"/>
      <c r="E831" s="69"/>
      <c r="F831" s="69"/>
      <c r="G831" s="69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69"/>
      <c r="T831" s="69"/>
      <c r="U831" s="69"/>
      <c r="V831" s="69"/>
      <c r="W831" s="69"/>
      <c r="X831" s="69"/>
      <c r="Y831" s="69"/>
      <c r="Z831" s="69"/>
    </row>
    <row r="832" spans="1:26">
      <c r="A832" s="72"/>
      <c r="B832" s="69"/>
      <c r="C832" s="69"/>
      <c r="D832" s="69"/>
      <c r="E832" s="69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69"/>
      <c r="T832" s="69"/>
      <c r="U832" s="69"/>
      <c r="V832" s="69"/>
      <c r="W832" s="69"/>
      <c r="X832" s="69"/>
      <c r="Y832" s="69"/>
      <c r="Z832" s="69"/>
    </row>
    <row r="833" spans="1:26">
      <c r="A833" s="72"/>
      <c r="B833" s="69"/>
      <c r="C833" s="69"/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69"/>
      <c r="T833" s="69"/>
      <c r="U833" s="69"/>
      <c r="V833" s="69"/>
      <c r="W833" s="69"/>
      <c r="X833" s="69"/>
      <c r="Y833" s="69"/>
      <c r="Z833" s="69"/>
    </row>
    <row r="834" spans="1:26">
      <c r="A834" s="72"/>
      <c r="B834" s="69"/>
      <c r="C834" s="69"/>
      <c r="D834" s="69"/>
      <c r="E834" s="69"/>
      <c r="F834" s="69"/>
      <c r="G834" s="69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69"/>
      <c r="T834" s="69"/>
      <c r="U834" s="69"/>
      <c r="V834" s="69"/>
      <c r="W834" s="69"/>
      <c r="X834" s="69"/>
      <c r="Y834" s="69"/>
      <c r="Z834" s="69"/>
    </row>
    <row r="835" spans="1:26">
      <c r="A835" s="72"/>
      <c r="B835" s="69"/>
      <c r="C835" s="69"/>
      <c r="D835" s="69"/>
      <c r="E835" s="69"/>
      <c r="F835" s="69"/>
      <c r="G835" s="69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69"/>
      <c r="T835" s="69"/>
      <c r="U835" s="69"/>
      <c r="V835" s="69"/>
      <c r="W835" s="69"/>
      <c r="X835" s="69"/>
      <c r="Y835" s="69"/>
      <c r="Z835" s="69"/>
    </row>
    <row r="836" spans="1:26">
      <c r="A836" s="72"/>
      <c r="B836" s="69"/>
      <c r="C836" s="69"/>
      <c r="D836" s="69"/>
      <c r="E836" s="69"/>
      <c r="F836" s="69"/>
      <c r="G836" s="69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69"/>
      <c r="T836" s="69"/>
      <c r="U836" s="69"/>
      <c r="V836" s="69"/>
      <c r="W836" s="69"/>
      <c r="X836" s="69"/>
      <c r="Y836" s="69"/>
      <c r="Z836" s="69"/>
    </row>
    <row r="837" spans="1:26">
      <c r="A837" s="72"/>
      <c r="B837" s="69"/>
      <c r="C837" s="69"/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69"/>
      <c r="T837" s="69"/>
      <c r="U837" s="69"/>
      <c r="V837" s="69"/>
      <c r="W837" s="69"/>
      <c r="X837" s="69"/>
      <c r="Y837" s="69"/>
      <c r="Z837" s="69"/>
    </row>
    <row r="838" spans="1:26">
      <c r="A838" s="72"/>
      <c r="B838" s="69"/>
      <c r="C838" s="69"/>
      <c r="D838" s="69"/>
      <c r="E838" s="69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69"/>
      <c r="T838" s="69"/>
      <c r="U838" s="69"/>
      <c r="V838" s="69"/>
      <c r="W838" s="69"/>
      <c r="X838" s="69"/>
      <c r="Y838" s="69"/>
      <c r="Z838" s="69"/>
    </row>
    <row r="839" spans="1:26">
      <c r="A839" s="72"/>
      <c r="B839" s="69"/>
      <c r="C839" s="69"/>
      <c r="D839" s="69"/>
      <c r="E839" s="69"/>
      <c r="F839" s="69"/>
      <c r="G839" s="69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69"/>
      <c r="T839" s="69"/>
      <c r="U839" s="69"/>
      <c r="V839" s="69"/>
      <c r="W839" s="69"/>
      <c r="X839" s="69"/>
      <c r="Y839" s="69"/>
      <c r="Z839" s="69"/>
    </row>
    <row r="840" spans="1:26">
      <c r="A840" s="72"/>
      <c r="B840" s="69"/>
      <c r="C840" s="69"/>
      <c r="D840" s="69"/>
      <c r="E840" s="69"/>
      <c r="F840" s="69"/>
      <c r="G840" s="69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69"/>
      <c r="T840" s="69"/>
      <c r="U840" s="69"/>
      <c r="V840" s="69"/>
      <c r="W840" s="69"/>
      <c r="X840" s="69"/>
      <c r="Y840" s="69"/>
      <c r="Z840" s="69"/>
    </row>
    <row r="841" spans="1:26">
      <c r="A841" s="72"/>
      <c r="B841" s="69"/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69"/>
      <c r="T841" s="69"/>
      <c r="U841" s="69"/>
      <c r="V841" s="69"/>
      <c r="W841" s="69"/>
      <c r="X841" s="69"/>
      <c r="Y841" s="69"/>
      <c r="Z841" s="69"/>
    </row>
    <row r="842" spans="1:26">
      <c r="A842" s="72"/>
      <c r="B842" s="69"/>
      <c r="C842" s="69"/>
      <c r="D842" s="69"/>
      <c r="E842" s="69"/>
      <c r="F842" s="69"/>
      <c r="G842" s="69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69"/>
      <c r="T842" s="69"/>
      <c r="U842" s="69"/>
      <c r="V842" s="69"/>
      <c r="W842" s="69"/>
      <c r="X842" s="69"/>
      <c r="Y842" s="69"/>
      <c r="Z842" s="69"/>
    </row>
    <row r="843" spans="1:26">
      <c r="A843" s="72"/>
      <c r="B843" s="69"/>
      <c r="C843" s="69"/>
      <c r="D843" s="69"/>
      <c r="E843" s="69"/>
      <c r="F843" s="69"/>
      <c r="G843" s="69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69"/>
      <c r="T843" s="69"/>
      <c r="U843" s="69"/>
      <c r="V843" s="69"/>
      <c r="W843" s="69"/>
      <c r="X843" s="69"/>
      <c r="Y843" s="69"/>
      <c r="Z843" s="69"/>
    </row>
    <row r="844" spans="1:26">
      <c r="A844" s="72"/>
      <c r="B844" s="69"/>
      <c r="C844" s="69"/>
      <c r="D844" s="69"/>
      <c r="E844" s="69"/>
      <c r="F844" s="69"/>
      <c r="G844" s="69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69"/>
      <c r="T844" s="69"/>
      <c r="U844" s="69"/>
      <c r="V844" s="69"/>
      <c r="W844" s="69"/>
      <c r="X844" s="69"/>
      <c r="Y844" s="69"/>
      <c r="Z844" s="69"/>
    </row>
    <row r="845" spans="1:26">
      <c r="A845" s="72"/>
      <c r="B845" s="69"/>
      <c r="C845" s="69"/>
      <c r="D845" s="69"/>
      <c r="E845" s="69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69"/>
      <c r="T845" s="69"/>
      <c r="U845" s="69"/>
      <c r="V845" s="69"/>
      <c r="W845" s="69"/>
      <c r="X845" s="69"/>
      <c r="Y845" s="69"/>
      <c r="Z845" s="69"/>
    </row>
    <row r="846" spans="1:26">
      <c r="A846" s="72"/>
      <c r="B846" s="69"/>
      <c r="C846" s="69"/>
      <c r="D846" s="69"/>
      <c r="E846" s="69"/>
      <c r="F846" s="69"/>
      <c r="G846" s="69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69"/>
      <c r="T846" s="69"/>
      <c r="U846" s="69"/>
      <c r="V846" s="69"/>
      <c r="W846" s="69"/>
      <c r="X846" s="69"/>
      <c r="Y846" s="69"/>
      <c r="Z846" s="69"/>
    </row>
    <row r="847" spans="1:26">
      <c r="A847" s="72"/>
      <c r="B847" s="69"/>
      <c r="C847" s="69"/>
      <c r="D847" s="69"/>
      <c r="E847" s="69"/>
      <c r="F847" s="69"/>
      <c r="G847" s="69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69"/>
      <c r="T847" s="69"/>
      <c r="U847" s="69"/>
      <c r="V847" s="69"/>
      <c r="W847" s="69"/>
      <c r="X847" s="69"/>
      <c r="Y847" s="69"/>
      <c r="Z847" s="69"/>
    </row>
    <row r="848" spans="1:26">
      <c r="A848" s="72"/>
      <c r="B848" s="69"/>
      <c r="C848" s="69"/>
      <c r="D848" s="69"/>
      <c r="E848" s="69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69"/>
      <c r="T848" s="69"/>
      <c r="U848" s="69"/>
      <c r="V848" s="69"/>
      <c r="W848" s="69"/>
      <c r="X848" s="69"/>
      <c r="Y848" s="69"/>
      <c r="Z848" s="69"/>
    </row>
    <row r="849" spans="1:26">
      <c r="A849" s="72"/>
      <c r="B849" s="69"/>
      <c r="C849" s="69"/>
      <c r="D849" s="69"/>
      <c r="E849" s="69"/>
      <c r="F849" s="69"/>
      <c r="G849" s="69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69"/>
      <c r="T849" s="69"/>
      <c r="U849" s="69"/>
      <c r="V849" s="69"/>
      <c r="W849" s="69"/>
      <c r="X849" s="69"/>
      <c r="Y849" s="69"/>
      <c r="Z849" s="69"/>
    </row>
    <row r="850" spans="1:26">
      <c r="A850" s="72"/>
      <c r="B850" s="69"/>
      <c r="C850" s="69"/>
      <c r="D850" s="69"/>
      <c r="E850" s="69"/>
      <c r="F850" s="69"/>
      <c r="G850" s="69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69"/>
      <c r="T850" s="69"/>
      <c r="U850" s="69"/>
      <c r="V850" s="69"/>
      <c r="W850" s="69"/>
      <c r="X850" s="69"/>
      <c r="Y850" s="69"/>
      <c r="Z850" s="69"/>
    </row>
    <row r="851" spans="1:26">
      <c r="A851" s="72"/>
      <c r="B851" s="69"/>
      <c r="C851" s="69"/>
      <c r="D851" s="69"/>
      <c r="E851" s="69"/>
      <c r="F851" s="69"/>
      <c r="G851" s="69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69"/>
      <c r="T851" s="69"/>
      <c r="U851" s="69"/>
      <c r="V851" s="69"/>
      <c r="W851" s="69"/>
      <c r="X851" s="69"/>
      <c r="Y851" s="69"/>
      <c r="Z851" s="69"/>
    </row>
    <row r="852" spans="1:26">
      <c r="A852" s="72"/>
      <c r="B852" s="69"/>
      <c r="C852" s="69"/>
      <c r="D852" s="69"/>
      <c r="E852" s="69"/>
      <c r="F852" s="69"/>
      <c r="G852" s="69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69"/>
      <c r="T852" s="69"/>
      <c r="U852" s="69"/>
      <c r="V852" s="69"/>
      <c r="W852" s="69"/>
      <c r="X852" s="69"/>
      <c r="Y852" s="69"/>
      <c r="Z852" s="69"/>
    </row>
    <row r="853" spans="1:26">
      <c r="A853" s="72"/>
      <c r="B853" s="69"/>
      <c r="C853" s="69"/>
      <c r="D853" s="69"/>
      <c r="E853" s="69"/>
      <c r="F853" s="69"/>
      <c r="G853" s="69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69"/>
      <c r="T853" s="69"/>
      <c r="U853" s="69"/>
      <c r="V853" s="69"/>
      <c r="W853" s="69"/>
      <c r="X853" s="69"/>
      <c r="Y853" s="69"/>
      <c r="Z853" s="69"/>
    </row>
    <row r="854" spans="1:26">
      <c r="A854" s="72"/>
      <c r="B854" s="69"/>
      <c r="C854" s="69"/>
      <c r="D854" s="69"/>
      <c r="E854" s="69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69"/>
      <c r="T854" s="69"/>
      <c r="U854" s="69"/>
      <c r="V854" s="69"/>
      <c r="W854" s="69"/>
      <c r="X854" s="69"/>
      <c r="Y854" s="69"/>
      <c r="Z854" s="69"/>
    </row>
    <row r="855" spans="1:26">
      <c r="A855" s="72"/>
      <c r="B855" s="69"/>
      <c r="C855" s="69"/>
      <c r="D855" s="69"/>
      <c r="E855" s="69"/>
      <c r="F855" s="69"/>
      <c r="G855" s="69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69"/>
      <c r="T855" s="69"/>
      <c r="U855" s="69"/>
      <c r="V855" s="69"/>
      <c r="W855" s="69"/>
      <c r="X855" s="69"/>
      <c r="Y855" s="69"/>
      <c r="Z855" s="69"/>
    </row>
    <row r="856" spans="1:26">
      <c r="A856" s="72"/>
      <c r="B856" s="69"/>
      <c r="C856" s="69"/>
      <c r="D856" s="69"/>
      <c r="E856" s="69"/>
      <c r="F856" s="69"/>
      <c r="G856" s="69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69"/>
      <c r="T856" s="69"/>
      <c r="U856" s="69"/>
      <c r="V856" s="69"/>
      <c r="W856" s="69"/>
      <c r="X856" s="69"/>
      <c r="Y856" s="69"/>
      <c r="Z856" s="69"/>
    </row>
    <row r="857" spans="1:26">
      <c r="A857" s="72"/>
      <c r="B857" s="69"/>
      <c r="C857" s="69"/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69"/>
      <c r="T857" s="69"/>
      <c r="U857" s="69"/>
      <c r="V857" s="69"/>
      <c r="W857" s="69"/>
      <c r="X857" s="69"/>
      <c r="Y857" s="69"/>
      <c r="Z857" s="69"/>
    </row>
    <row r="858" spans="1:26">
      <c r="A858" s="72"/>
      <c r="B858" s="69"/>
      <c r="C858" s="69"/>
      <c r="D858" s="69"/>
      <c r="E858" s="69"/>
      <c r="F858" s="69"/>
      <c r="G858" s="69"/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69"/>
      <c r="T858" s="69"/>
      <c r="U858" s="69"/>
      <c r="V858" s="69"/>
      <c r="W858" s="69"/>
      <c r="X858" s="69"/>
      <c r="Y858" s="69"/>
      <c r="Z858" s="69"/>
    </row>
    <row r="859" spans="1:26">
      <c r="A859" s="72"/>
      <c r="B859" s="69"/>
      <c r="C859" s="69"/>
      <c r="D859" s="69"/>
      <c r="E859" s="69"/>
      <c r="F859" s="69"/>
      <c r="G859" s="69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69"/>
      <c r="T859" s="69"/>
      <c r="U859" s="69"/>
      <c r="V859" s="69"/>
      <c r="W859" s="69"/>
      <c r="X859" s="69"/>
      <c r="Y859" s="69"/>
      <c r="Z859" s="69"/>
    </row>
    <row r="860" spans="1:26">
      <c r="A860" s="72"/>
      <c r="B860" s="69"/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69"/>
      <c r="T860" s="69"/>
      <c r="U860" s="69"/>
      <c r="V860" s="69"/>
      <c r="W860" s="69"/>
      <c r="X860" s="69"/>
      <c r="Y860" s="69"/>
      <c r="Z860" s="69"/>
    </row>
    <row r="861" spans="1:26">
      <c r="A861" s="72"/>
      <c r="B861" s="69"/>
      <c r="C861" s="69"/>
      <c r="D861" s="69"/>
      <c r="E861" s="69"/>
      <c r="F861" s="69"/>
      <c r="G861" s="69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69"/>
      <c r="T861" s="69"/>
      <c r="U861" s="69"/>
      <c r="V861" s="69"/>
      <c r="W861" s="69"/>
      <c r="X861" s="69"/>
      <c r="Y861" s="69"/>
      <c r="Z861" s="69"/>
    </row>
    <row r="862" spans="1:26">
      <c r="A862" s="72"/>
      <c r="B862" s="69"/>
      <c r="C862" s="69"/>
      <c r="D862" s="69"/>
      <c r="E862" s="69"/>
      <c r="F862" s="69"/>
      <c r="G862" s="69"/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69"/>
      <c r="T862" s="69"/>
      <c r="U862" s="69"/>
      <c r="V862" s="69"/>
      <c r="W862" s="69"/>
      <c r="X862" s="69"/>
      <c r="Y862" s="69"/>
      <c r="Z862" s="69"/>
    </row>
    <row r="863" spans="1:26">
      <c r="A863" s="72"/>
      <c r="B863" s="69"/>
      <c r="C863" s="69"/>
      <c r="D863" s="69"/>
      <c r="E863" s="69"/>
      <c r="F863" s="69"/>
      <c r="G863" s="69"/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69"/>
      <c r="T863" s="69"/>
      <c r="U863" s="69"/>
      <c r="V863" s="69"/>
      <c r="W863" s="69"/>
      <c r="X863" s="69"/>
      <c r="Y863" s="69"/>
      <c r="Z863" s="69"/>
    </row>
    <row r="864" spans="1:26">
      <c r="A864" s="72"/>
      <c r="B864" s="69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69"/>
      <c r="T864" s="69"/>
      <c r="U864" s="69"/>
      <c r="V864" s="69"/>
      <c r="W864" s="69"/>
      <c r="X864" s="69"/>
      <c r="Y864" s="69"/>
      <c r="Z864" s="69"/>
    </row>
    <row r="865" spans="1:26">
      <c r="A865" s="72"/>
      <c r="B865" s="69"/>
      <c r="C865" s="69"/>
      <c r="D865" s="69"/>
      <c r="E865" s="69"/>
      <c r="F865" s="69"/>
      <c r="G865" s="69"/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69"/>
      <c r="T865" s="69"/>
      <c r="U865" s="69"/>
      <c r="V865" s="69"/>
      <c r="W865" s="69"/>
      <c r="X865" s="69"/>
      <c r="Y865" s="69"/>
      <c r="Z865" s="69"/>
    </row>
    <row r="866" spans="1:26">
      <c r="A866" s="72"/>
      <c r="B866" s="69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69"/>
      <c r="T866" s="69"/>
      <c r="U866" s="69"/>
      <c r="V866" s="69"/>
      <c r="W866" s="69"/>
      <c r="X866" s="69"/>
      <c r="Y866" s="69"/>
      <c r="Z866" s="69"/>
    </row>
    <row r="867" spans="1:26">
      <c r="A867" s="72"/>
      <c r="B867" s="69"/>
      <c r="C867" s="69"/>
      <c r="D867" s="69"/>
      <c r="E867" s="69"/>
      <c r="F867" s="69"/>
      <c r="G867" s="69"/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69"/>
      <c r="T867" s="69"/>
      <c r="U867" s="69"/>
      <c r="V867" s="69"/>
      <c r="W867" s="69"/>
      <c r="X867" s="69"/>
      <c r="Y867" s="69"/>
      <c r="Z867" s="69"/>
    </row>
    <row r="868" spans="1:26">
      <c r="A868" s="72"/>
      <c r="B868" s="69"/>
      <c r="C868" s="69"/>
      <c r="D868" s="69"/>
      <c r="E868" s="69"/>
      <c r="F868" s="69"/>
      <c r="G868" s="69"/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69"/>
      <c r="T868" s="69"/>
      <c r="U868" s="69"/>
      <c r="V868" s="69"/>
      <c r="W868" s="69"/>
      <c r="X868" s="69"/>
      <c r="Y868" s="69"/>
      <c r="Z868" s="69"/>
    </row>
    <row r="869" spans="1:26">
      <c r="A869" s="72"/>
      <c r="B869" s="69"/>
      <c r="C869" s="69"/>
      <c r="D869" s="69"/>
      <c r="E869" s="69"/>
      <c r="F869" s="69"/>
      <c r="G869" s="69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69"/>
      <c r="T869" s="69"/>
      <c r="U869" s="69"/>
      <c r="V869" s="69"/>
      <c r="W869" s="69"/>
      <c r="X869" s="69"/>
      <c r="Y869" s="69"/>
      <c r="Z869" s="69"/>
    </row>
    <row r="870" spans="1:26">
      <c r="A870" s="72"/>
      <c r="B870" s="69"/>
      <c r="C870" s="69"/>
      <c r="D870" s="69"/>
      <c r="E870" s="69"/>
      <c r="F870" s="69"/>
      <c r="G870" s="69"/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69"/>
      <c r="T870" s="69"/>
      <c r="U870" s="69"/>
      <c r="V870" s="69"/>
      <c r="W870" s="69"/>
      <c r="X870" s="69"/>
      <c r="Y870" s="69"/>
      <c r="Z870" s="69"/>
    </row>
    <row r="871" spans="1:26">
      <c r="A871" s="72"/>
      <c r="B871" s="69"/>
      <c r="C871" s="69"/>
      <c r="D871" s="69"/>
      <c r="E871" s="69"/>
      <c r="F871" s="69"/>
      <c r="G871" s="69"/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69"/>
      <c r="T871" s="69"/>
      <c r="U871" s="69"/>
      <c r="V871" s="69"/>
      <c r="W871" s="69"/>
      <c r="X871" s="69"/>
      <c r="Y871" s="69"/>
      <c r="Z871" s="69"/>
    </row>
    <row r="872" spans="1:26">
      <c r="A872" s="72"/>
      <c r="B872" s="69"/>
      <c r="C872" s="69"/>
      <c r="D872" s="69"/>
      <c r="E872" s="69"/>
      <c r="F872" s="69"/>
      <c r="G872" s="69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69"/>
      <c r="T872" s="69"/>
      <c r="U872" s="69"/>
      <c r="V872" s="69"/>
      <c r="W872" s="69"/>
      <c r="X872" s="69"/>
      <c r="Y872" s="69"/>
      <c r="Z872" s="69"/>
    </row>
    <row r="873" spans="1:26">
      <c r="A873" s="72"/>
      <c r="B873" s="69"/>
      <c r="C873" s="69"/>
      <c r="D873" s="69"/>
      <c r="E873" s="69"/>
      <c r="F873" s="69"/>
      <c r="G873" s="69"/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69"/>
      <c r="T873" s="69"/>
      <c r="U873" s="69"/>
      <c r="V873" s="69"/>
      <c r="W873" s="69"/>
      <c r="X873" s="69"/>
      <c r="Y873" s="69"/>
      <c r="Z873" s="69"/>
    </row>
    <row r="874" spans="1:26">
      <c r="A874" s="72"/>
      <c r="B874" s="69"/>
      <c r="C874" s="69"/>
      <c r="D874" s="69"/>
      <c r="E874" s="69"/>
      <c r="F874" s="69"/>
      <c r="G874" s="69"/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69"/>
      <c r="T874" s="69"/>
      <c r="U874" s="69"/>
      <c r="V874" s="69"/>
      <c r="W874" s="69"/>
      <c r="X874" s="69"/>
      <c r="Y874" s="69"/>
      <c r="Z874" s="69"/>
    </row>
    <row r="875" spans="1:26">
      <c r="A875" s="72"/>
      <c r="B875" s="69"/>
      <c r="C875" s="69"/>
      <c r="D875" s="69"/>
      <c r="E875" s="69"/>
      <c r="F875" s="69"/>
      <c r="G875" s="69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69"/>
      <c r="T875" s="69"/>
      <c r="U875" s="69"/>
      <c r="V875" s="69"/>
      <c r="W875" s="69"/>
      <c r="X875" s="69"/>
      <c r="Y875" s="69"/>
      <c r="Z875" s="69"/>
    </row>
    <row r="876" spans="1:26">
      <c r="A876" s="72"/>
      <c r="B876" s="69"/>
      <c r="C876" s="69"/>
      <c r="D876" s="69"/>
      <c r="E876" s="69"/>
      <c r="F876" s="69"/>
      <c r="G876" s="69"/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69"/>
      <c r="T876" s="69"/>
      <c r="U876" s="69"/>
      <c r="V876" s="69"/>
      <c r="W876" s="69"/>
      <c r="X876" s="69"/>
      <c r="Y876" s="69"/>
      <c r="Z876" s="69"/>
    </row>
    <row r="877" spans="1:26">
      <c r="A877" s="72"/>
      <c r="B877" s="69"/>
      <c r="C877" s="69"/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69"/>
      <c r="T877" s="69"/>
      <c r="U877" s="69"/>
      <c r="V877" s="69"/>
      <c r="W877" s="69"/>
      <c r="X877" s="69"/>
      <c r="Y877" s="69"/>
      <c r="Z877" s="69"/>
    </row>
    <row r="878" spans="1:26">
      <c r="A878" s="72"/>
      <c r="B878" s="69"/>
      <c r="C878" s="69"/>
      <c r="D878" s="69"/>
      <c r="E878" s="69"/>
      <c r="F878" s="69"/>
      <c r="G878" s="69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69"/>
      <c r="T878" s="69"/>
      <c r="U878" s="69"/>
      <c r="V878" s="69"/>
      <c r="W878" s="69"/>
      <c r="X878" s="69"/>
      <c r="Y878" s="69"/>
      <c r="Z878" s="69"/>
    </row>
    <row r="879" spans="1:26">
      <c r="A879" s="72"/>
      <c r="B879" s="69"/>
      <c r="C879" s="69"/>
      <c r="D879" s="69"/>
      <c r="E879" s="69"/>
      <c r="F879" s="69"/>
      <c r="G879" s="69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X879" s="69"/>
      <c r="Y879" s="69"/>
      <c r="Z879" s="69"/>
    </row>
    <row r="880" spans="1:26">
      <c r="A880" s="72"/>
      <c r="B880" s="69"/>
      <c r="C880" s="69"/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X880" s="69"/>
      <c r="Y880" s="69"/>
      <c r="Z880" s="69"/>
    </row>
    <row r="881" spans="1:26">
      <c r="A881" s="72"/>
      <c r="B881" s="69"/>
      <c r="C881" s="69"/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X881" s="69"/>
      <c r="Y881" s="69"/>
      <c r="Z881" s="69"/>
    </row>
    <row r="882" spans="1:26">
      <c r="A882" s="72"/>
      <c r="B882" s="69"/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X882" s="69"/>
      <c r="Y882" s="69"/>
      <c r="Z882" s="69"/>
    </row>
    <row r="883" spans="1:26">
      <c r="A883" s="72"/>
      <c r="B883" s="69"/>
      <c r="C883" s="69"/>
      <c r="D883" s="69"/>
      <c r="E883" s="69"/>
      <c r="F883" s="69"/>
      <c r="G883" s="69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69"/>
      <c r="T883" s="69"/>
      <c r="U883" s="69"/>
      <c r="V883" s="69"/>
      <c r="W883" s="69"/>
      <c r="X883" s="69"/>
      <c r="Y883" s="69"/>
      <c r="Z883" s="69"/>
    </row>
    <row r="884" spans="1:26">
      <c r="A884" s="72"/>
      <c r="B884" s="69"/>
      <c r="C884" s="69"/>
      <c r="D884" s="69"/>
      <c r="E884" s="69"/>
      <c r="F884" s="69"/>
      <c r="G884" s="69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69"/>
      <c r="T884" s="69"/>
      <c r="U884" s="69"/>
      <c r="V884" s="69"/>
      <c r="W884" s="69"/>
      <c r="X884" s="69"/>
      <c r="Y884" s="69"/>
      <c r="Z884" s="69"/>
    </row>
    <row r="885" spans="1:26">
      <c r="A885" s="72"/>
      <c r="B885" s="69"/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69"/>
      <c r="T885" s="69"/>
      <c r="U885" s="69"/>
      <c r="V885" s="69"/>
      <c r="W885" s="69"/>
      <c r="X885" s="69"/>
      <c r="Y885" s="69"/>
      <c r="Z885" s="69"/>
    </row>
    <row r="886" spans="1:26">
      <c r="A886" s="72"/>
      <c r="B886" s="69"/>
      <c r="C886" s="69"/>
      <c r="D886" s="69"/>
      <c r="E886" s="69"/>
      <c r="F886" s="69"/>
      <c r="G886" s="69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69"/>
      <c r="T886" s="69"/>
      <c r="U886" s="69"/>
      <c r="V886" s="69"/>
      <c r="W886" s="69"/>
      <c r="X886" s="69"/>
      <c r="Y886" s="69"/>
      <c r="Z886" s="69"/>
    </row>
    <row r="887" spans="1:26">
      <c r="A887" s="72"/>
      <c r="B887" s="69"/>
      <c r="C887" s="69"/>
      <c r="D887" s="69"/>
      <c r="E887" s="69"/>
      <c r="F887" s="69"/>
      <c r="G887" s="69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69"/>
      <c r="T887" s="69"/>
      <c r="U887" s="69"/>
      <c r="V887" s="69"/>
      <c r="W887" s="69"/>
      <c r="X887" s="69"/>
      <c r="Y887" s="69"/>
      <c r="Z887" s="69"/>
    </row>
    <row r="888" spans="1:26">
      <c r="A888" s="72"/>
      <c r="B888" s="69"/>
      <c r="C888" s="69"/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69"/>
      <c r="T888" s="69"/>
      <c r="U888" s="69"/>
      <c r="V888" s="69"/>
      <c r="W888" s="69"/>
      <c r="X888" s="69"/>
      <c r="Y888" s="69"/>
      <c r="Z888" s="69"/>
    </row>
    <row r="889" spans="1:26">
      <c r="A889" s="72"/>
      <c r="B889" s="69"/>
      <c r="C889" s="69"/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69"/>
      <c r="T889" s="69"/>
      <c r="U889" s="69"/>
      <c r="V889" s="69"/>
      <c r="W889" s="69"/>
      <c r="X889" s="69"/>
      <c r="Y889" s="69"/>
      <c r="Z889" s="69"/>
    </row>
    <row r="890" spans="1:26">
      <c r="A890" s="72"/>
      <c r="B890" s="69"/>
      <c r="C890" s="69"/>
      <c r="D890" s="69"/>
      <c r="E890" s="69"/>
      <c r="F890" s="69"/>
      <c r="G890" s="69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69"/>
      <c r="T890" s="69"/>
      <c r="U890" s="69"/>
      <c r="V890" s="69"/>
      <c r="W890" s="69"/>
      <c r="X890" s="69"/>
      <c r="Y890" s="69"/>
      <c r="Z890" s="69"/>
    </row>
    <row r="891" spans="1:26">
      <c r="A891" s="72"/>
      <c r="B891" s="69"/>
      <c r="C891" s="69"/>
      <c r="D891" s="69"/>
      <c r="E891" s="69"/>
      <c r="F891" s="69"/>
      <c r="G891" s="69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69"/>
      <c r="T891" s="69"/>
      <c r="U891" s="69"/>
      <c r="V891" s="69"/>
      <c r="W891" s="69"/>
      <c r="X891" s="69"/>
      <c r="Y891" s="69"/>
      <c r="Z891" s="69"/>
    </row>
    <row r="892" spans="1:26">
      <c r="A892" s="72"/>
      <c r="B892" s="69"/>
      <c r="C892" s="69"/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X892" s="69"/>
      <c r="Y892" s="69"/>
      <c r="Z892" s="69"/>
    </row>
    <row r="893" spans="1:26">
      <c r="A893" s="72"/>
      <c r="B893" s="69"/>
      <c r="C893" s="69"/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69"/>
      <c r="T893" s="69"/>
      <c r="U893" s="69"/>
      <c r="V893" s="69"/>
      <c r="W893" s="69"/>
      <c r="X893" s="69"/>
      <c r="Y893" s="69"/>
      <c r="Z893" s="69"/>
    </row>
    <row r="894" spans="1:26">
      <c r="A894" s="72"/>
      <c r="B894" s="69"/>
      <c r="C894" s="69"/>
      <c r="D894" s="69"/>
      <c r="E894" s="69"/>
      <c r="F894" s="69"/>
      <c r="G894" s="69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69"/>
      <c r="T894" s="69"/>
      <c r="U894" s="69"/>
      <c r="V894" s="69"/>
      <c r="W894" s="69"/>
      <c r="X894" s="69"/>
      <c r="Y894" s="69"/>
      <c r="Z894" s="69"/>
    </row>
    <row r="895" spans="1:26">
      <c r="A895" s="72"/>
      <c r="B895" s="69"/>
      <c r="C895" s="69"/>
      <c r="D895" s="69"/>
      <c r="E895" s="69"/>
      <c r="F895" s="69"/>
      <c r="G895" s="69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69"/>
      <c r="T895" s="69"/>
      <c r="U895" s="69"/>
      <c r="V895" s="69"/>
      <c r="W895" s="69"/>
      <c r="X895" s="69"/>
      <c r="Y895" s="69"/>
      <c r="Z895" s="69"/>
    </row>
    <row r="896" spans="1:26">
      <c r="A896" s="72"/>
      <c r="B896" s="69"/>
      <c r="C896" s="69"/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69"/>
      <c r="T896" s="69"/>
      <c r="U896" s="69"/>
      <c r="V896" s="69"/>
      <c r="W896" s="69"/>
      <c r="X896" s="69"/>
      <c r="Y896" s="69"/>
      <c r="Z896" s="69"/>
    </row>
    <row r="897" spans="1:26">
      <c r="A897" s="72"/>
      <c r="B897" s="69"/>
      <c r="C897" s="69"/>
      <c r="D897" s="69"/>
      <c r="E897" s="69"/>
      <c r="F897" s="69"/>
      <c r="G897" s="69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69"/>
      <c r="T897" s="69"/>
      <c r="U897" s="69"/>
      <c r="V897" s="69"/>
      <c r="W897" s="69"/>
      <c r="X897" s="69"/>
      <c r="Y897" s="69"/>
      <c r="Z897" s="69"/>
    </row>
    <row r="898" spans="1:26">
      <c r="A898" s="72"/>
      <c r="B898" s="69"/>
      <c r="C898" s="69"/>
      <c r="D898" s="69"/>
      <c r="E898" s="69"/>
      <c r="F898" s="69"/>
      <c r="G898" s="69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69"/>
      <c r="T898" s="69"/>
      <c r="U898" s="69"/>
      <c r="V898" s="69"/>
      <c r="W898" s="69"/>
      <c r="X898" s="69"/>
      <c r="Y898" s="69"/>
      <c r="Z898" s="69"/>
    </row>
    <row r="899" spans="1:26">
      <c r="A899" s="72"/>
      <c r="B899" s="69"/>
      <c r="C899" s="69"/>
      <c r="D899" s="69"/>
      <c r="E899" s="69"/>
      <c r="F899" s="69"/>
      <c r="G899" s="69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69"/>
      <c r="T899" s="69"/>
      <c r="U899" s="69"/>
      <c r="V899" s="69"/>
      <c r="W899" s="69"/>
      <c r="X899" s="69"/>
      <c r="Y899" s="69"/>
      <c r="Z899" s="69"/>
    </row>
    <row r="900" spans="1:26">
      <c r="A900" s="72"/>
      <c r="B900" s="69"/>
      <c r="C900" s="69"/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69"/>
      <c r="T900" s="69"/>
      <c r="U900" s="69"/>
      <c r="V900" s="69"/>
      <c r="W900" s="69"/>
      <c r="X900" s="69"/>
      <c r="Y900" s="69"/>
      <c r="Z900" s="69"/>
    </row>
    <row r="901" spans="1:26">
      <c r="A901" s="72"/>
      <c r="B901" s="69"/>
      <c r="C901" s="69"/>
      <c r="D901" s="69"/>
      <c r="E901" s="69"/>
      <c r="F901" s="69"/>
      <c r="G901" s="69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69"/>
      <c r="T901" s="69"/>
      <c r="U901" s="69"/>
      <c r="V901" s="69"/>
      <c r="W901" s="69"/>
      <c r="X901" s="69"/>
      <c r="Y901" s="69"/>
      <c r="Z901" s="69"/>
    </row>
    <row r="902" spans="1:26">
      <c r="A902" s="72"/>
      <c r="B902" s="69"/>
      <c r="C902" s="69"/>
      <c r="D902" s="69"/>
      <c r="E902" s="69"/>
      <c r="F902" s="69"/>
      <c r="G902" s="69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69"/>
      <c r="T902" s="69"/>
      <c r="U902" s="69"/>
      <c r="V902" s="69"/>
      <c r="W902" s="69"/>
      <c r="X902" s="69"/>
      <c r="Y902" s="69"/>
      <c r="Z902" s="69"/>
    </row>
    <row r="903" spans="1:26">
      <c r="A903" s="72"/>
      <c r="B903" s="69"/>
      <c r="C903" s="69"/>
      <c r="D903" s="69"/>
      <c r="E903" s="69"/>
      <c r="F903" s="69"/>
      <c r="G903" s="69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69"/>
      <c r="T903" s="69"/>
      <c r="U903" s="69"/>
      <c r="V903" s="69"/>
      <c r="W903" s="69"/>
      <c r="X903" s="69"/>
      <c r="Y903" s="69"/>
      <c r="Z903" s="69"/>
    </row>
    <row r="904" spans="1:26">
      <c r="A904" s="72"/>
      <c r="B904" s="69"/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9"/>
      <c r="X904" s="69"/>
      <c r="Y904" s="69"/>
      <c r="Z904" s="69"/>
    </row>
    <row r="905" spans="1:26">
      <c r="A905" s="72"/>
      <c r="B905" s="69"/>
      <c r="C905" s="69"/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69"/>
      <c r="T905" s="69"/>
      <c r="U905" s="69"/>
      <c r="V905" s="69"/>
      <c r="W905" s="69"/>
      <c r="X905" s="69"/>
      <c r="Y905" s="69"/>
      <c r="Z905" s="69"/>
    </row>
    <row r="906" spans="1:26">
      <c r="A906" s="72"/>
      <c r="B906" s="69"/>
      <c r="C906" s="69"/>
      <c r="D906" s="69"/>
      <c r="E906" s="69"/>
      <c r="F906" s="69"/>
      <c r="G906" s="69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69"/>
      <c r="T906" s="69"/>
      <c r="U906" s="69"/>
      <c r="V906" s="69"/>
      <c r="W906" s="69"/>
      <c r="X906" s="69"/>
      <c r="Y906" s="69"/>
      <c r="Z906" s="69"/>
    </row>
    <row r="907" spans="1:26">
      <c r="A907" s="72"/>
      <c r="B907" s="69"/>
      <c r="C907" s="69"/>
      <c r="D907" s="69"/>
      <c r="E907" s="69"/>
      <c r="F907" s="69"/>
      <c r="G907" s="69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69"/>
      <c r="T907" s="69"/>
      <c r="U907" s="69"/>
      <c r="V907" s="69"/>
      <c r="W907" s="69"/>
      <c r="X907" s="69"/>
      <c r="Y907" s="69"/>
      <c r="Z907" s="69"/>
    </row>
    <row r="908" spans="1:26">
      <c r="A908" s="72"/>
      <c r="B908" s="69"/>
      <c r="C908" s="69"/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69"/>
      <c r="T908" s="69"/>
      <c r="U908" s="69"/>
      <c r="V908" s="69"/>
      <c r="W908" s="69"/>
      <c r="X908" s="69"/>
      <c r="Y908" s="69"/>
      <c r="Z908" s="69"/>
    </row>
    <row r="909" spans="1:26">
      <c r="A909" s="72"/>
      <c r="B909" s="69"/>
      <c r="C909" s="69"/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69"/>
      <c r="T909" s="69"/>
      <c r="U909" s="69"/>
      <c r="V909" s="69"/>
      <c r="W909" s="69"/>
      <c r="X909" s="69"/>
      <c r="Y909" s="69"/>
      <c r="Z909" s="69"/>
    </row>
    <row r="910" spans="1:26">
      <c r="A910" s="72"/>
      <c r="B910" s="69"/>
      <c r="C910" s="69"/>
      <c r="D910" s="69"/>
      <c r="E910" s="69"/>
      <c r="F910" s="69"/>
      <c r="G910" s="69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69"/>
      <c r="T910" s="69"/>
      <c r="U910" s="69"/>
      <c r="V910" s="69"/>
      <c r="W910" s="69"/>
      <c r="X910" s="69"/>
      <c r="Y910" s="69"/>
      <c r="Z910" s="69"/>
    </row>
    <row r="911" spans="1:26">
      <c r="A911" s="72"/>
      <c r="B911" s="69"/>
      <c r="C911" s="69"/>
      <c r="D911" s="69"/>
      <c r="E911" s="69"/>
      <c r="F911" s="69"/>
      <c r="G911" s="69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69"/>
      <c r="T911" s="69"/>
      <c r="U911" s="69"/>
      <c r="V911" s="69"/>
      <c r="W911" s="69"/>
      <c r="X911" s="69"/>
      <c r="Y911" s="69"/>
      <c r="Z911" s="69"/>
    </row>
    <row r="912" spans="1:26">
      <c r="A912" s="72"/>
      <c r="B912" s="69"/>
      <c r="C912" s="69"/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69"/>
      <c r="T912" s="69"/>
      <c r="U912" s="69"/>
      <c r="V912" s="69"/>
      <c r="W912" s="69"/>
      <c r="X912" s="69"/>
      <c r="Y912" s="69"/>
      <c r="Z912" s="69"/>
    </row>
    <row r="913" spans="1:26">
      <c r="A913" s="72"/>
      <c r="B913" s="69"/>
      <c r="C913" s="69"/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69"/>
      <c r="T913" s="69"/>
      <c r="U913" s="69"/>
      <c r="V913" s="69"/>
      <c r="W913" s="69"/>
      <c r="X913" s="69"/>
      <c r="Y913" s="69"/>
      <c r="Z913" s="69"/>
    </row>
    <row r="914" spans="1:26">
      <c r="A914" s="72"/>
      <c r="B914" s="69"/>
      <c r="C914" s="69"/>
      <c r="D914" s="69"/>
      <c r="E914" s="69"/>
      <c r="F914" s="69"/>
      <c r="G914" s="69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  <c r="Y914" s="69"/>
      <c r="Z914" s="69"/>
    </row>
    <row r="915" spans="1:26">
      <c r="A915" s="72"/>
      <c r="B915" s="69"/>
      <c r="C915" s="69"/>
      <c r="D915" s="69"/>
      <c r="E915" s="69"/>
      <c r="F915" s="69"/>
      <c r="G915" s="69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  <c r="Y915" s="69"/>
      <c r="Z915" s="69"/>
    </row>
    <row r="916" spans="1:26">
      <c r="A916" s="72"/>
      <c r="B916" s="69"/>
      <c r="C916" s="69"/>
      <c r="D916" s="69"/>
      <c r="E916" s="69"/>
      <c r="F916" s="69"/>
      <c r="G916" s="69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  <c r="Y916" s="69"/>
      <c r="Z916" s="69"/>
    </row>
    <row r="917" spans="1:26">
      <c r="A917" s="72"/>
      <c r="B917" s="69"/>
      <c r="C917" s="69"/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  <c r="Y917" s="69"/>
      <c r="Z917" s="69"/>
    </row>
    <row r="918" spans="1:26">
      <c r="A918" s="72"/>
      <c r="B918" s="69"/>
      <c r="C918" s="69"/>
      <c r="D918" s="69"/>
      <c r="E918" s="69"/>
      <c r="F918" s="69"/>
      <c r="G918" s="69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  <c r="Y918" s="69"/>
      <c r="Z918" s="69"/>
    </row>
    <row r="919" spans="1:26">
      <c r="A919" s="72"/>
      <c r="B919" s="69"/>
      <c r="C919" s="69"/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69"/>
      <c r="T919" s="69"/>
      <c r="U919" s="69"/>
      <c r="V919" s="69"/>
      <c r="W919" s="69"/>
      <c r="X919" s="69"/>
      <c r="Y919" s="69"/>
      <c r="Z919" s="69"/>
    </row>
    <row r="920" spans="1:26">
      <c r="A920" s="72"/>
      <c r="B920" s="69"/>
      <c r="C920" s="69"/>
      <c r="D920" s="69"/>
      <c r="E920" s="69"/>
      <c r="F920" s="69"/>
      <c r="G920" s="69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69"/>
      <c r="T920" s="69"/>
      <c r="U920" s="69"/>
      <c r="V920" s="69"/>
      <c r="W920" s="69"/>
      <c r="X920" s="69"/>
      <c r="Y920" s="69"/>
      <c r="Z920" s="69"/>
    </row>
    <row r="921" spans="1:26">
      <c r="A921" s="72"/>
      <c r="B921" s="69"/>
      <c r="C921" s="69"/>
      <c r="D921" s="69"/>
      <c r="E921" s="69"/>
      <c r="F921" s="69"/>
      <c r="G921" s="69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69"/>
      <c r="T921" s="69"/>
      <c r="U921" s="69"/>
      <c r="V921" s="69"/>
      <c r="W921" s="69"/>
      <c r="X921" s="69"/>
      <c r="Y921" s="69"/>
      <c r="Z921" s="69"/>
    </row>
    <row r="922" spans="1:26">
      <c r="A922" s="72"/>
      <c r="B922" s="69"/>
      <c r="C922" s="69"/>
      <c r="D922" s="69"/>
      <c r="E922" s="69"/>
      <c r="F922" s="69"/>
      <c r="G922" s="69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69"/>
      <c r="T922" s="69"/>
      <c r="U922" s="69"/>
      <c r="V922" s="69"/>
      <c r="W922" s="69"/>
      <c r="X922" s="69"/>
      <c r="Y922" s="69"/>
      <c r="Z922" s="69"/>
    </row>
    <row r="923" spans="1:26">
      <c r="A923" s="72"/>
      <c r="B923" s="69"/>
      <c r="C923" s="69"/>
      <c r="D923" s="69"/>
      <c r="E923" s="69"/>
      <c r="F923" s="69"/>
      <c r="G923" s="69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69"/>
      <c r="T923" s="69"/>
      <c r="U923" s="69"/>
      <c r="V923" s="69"/>
      <c r="W923" s="69"/>
      <c r="X923" s="69"/>
      <c r="Y923" s="69"/>
      <c r="Z923" s="69"/>
    </row>
    <row r="924" spans="1:26">
      <c r="A924" s="72"/>
      <c r="B924" s="69"/>
      <c r="C924" s="69"/>
      <c r="D924" s="69"/>
      <c r="E924" s="69"/>
      <c r="F924" s="69"/>
      <c r="G924" s="69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69"/>
      <c r="T924" s="69"/>
      <c r="U924" s="69"/>
      <c r="V924" s="69"/>
      <c r="W924" s="69"/>
      <c r="X924" s="69"/>
      <c r="Y924" s="69"/>
      <c r="Z924" s="69"/>
    </row>
    <row r="925" spans="1:26">
      <c r="A925" s="72"/>
      <c r="B925" s="69"/>
      <c r="C925" s="69"/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69"/>
      <c r="T925" s="69"/>
      <c r="U925" s="69"/>
      <c r="V925" s="69"/>
      <c r="W925" s="69"/>
      <c r="X925" s="69"/>
      <c r="Y925" s="69"/>
      <c r="Z925" s="69"/>
    </row>
    <row r="926" spans="1:26">
      <c r="A926" s="72"/>
      <c r="B926" s="69"/>
      <c r="C926" s="69"/>
      <c r="D926" s="69"/>
      <c r="E926" s="69"/>
      <c r="F926" s="69"/>
      <c r="G926" s="69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69"/>
      <c r="T926" s="69"/>
      <c r="U926" s="69"/>
      <c r="V926" s="69"/>
      <c r="W926" s="69"/>
      <c r="X926" s="69"/>
      <c r="Y926" s="69"/>
      <c r="Z926" s="69"/>
    </row>
    <row r="927" spans="1:26">
      <c r="A927" s="72"/>
      <c r="B927" s="69"/>
      <c r="C927" s="69"/>
      <c r="D927" s="69"/>
      <c r="E927" s="69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69"/>
      <c r="T927" s="69"/>
      <c r="U927" s="69"/>
      <c r="V927" s="69"/>
      <c r="W927" s="69"/>
      <c r="X927" s="69"/>
      <c r="Y927" s="69"/>
      <c r="Z927" s="69"/>
    </row>
    <row r="928" spans="1:26">
      <c r="A928" s="72"/>
      <c r="B928" s="69"/>
      <c r="C928" s="69"/>
      <c r="D928" s="69"/>
      <c r="E928" s="69"/>
      <c r="F928" s="69"/>
      <c r="G928" s="69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X928" s="69"/>
      <c r="Y928" s="69"/>
      <c r="Z928" s="69"/>
    </row>
    <row r="929" spans="1:26">
      <c r="A929" s="72"/>
      <c r="B929" s="69"/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X929" s="69"/>
      <c r="Y929" s="69"/>
      <c r="Z929" s="69"/>
    </row>
    <row r="930" spans="1:26">
      <c r="A930" s="72"/>
      <c r="B930" s="69"/>
      <c r="C930" s="69"/>
      <c r="D930" s="69"/>
      <c r="E930" s="69"/>
      <c r="F930" s="69"/>
      <c r="G930" s="69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X930" s="69"/>
      <c r="Y930" s="69"/>
      <c r="Z930" s="69"/>
    </row>
    <row r="931" spans="1:26">
      <c r="A931" s="72"/>
      <c r="B931" s="69"/>
      <c r="C931" s="69"/>
      <c r="D931" s="69"/>
      <c r="E931" s="69"/>
      <c r="F931" s="69"/>
      <c r="G931" s="69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69"/>
      <c r="T931" s="69"/>
      <c r="U931" s="69"/>
      <c r="V931" s="69"/>
      <c r="W931" s="69"/>
      <c r="X931" s="69"/>
      <c r="Y931" s="69"/>
      <c r="Z931" s="69"/>
    </row>
    <row r="932" spans="1:26">
      <c r="A932" s="72"/>
      <c r="B932" s="69"/>
      <c r="C932" s="69"/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69"/>
      <c r="T932" s="69"/>
      <c r="U932" s="69"/>
      <c r="V932" s="69"/>
      <c r="W932" s="69"/>
      <c r="X932" s="69"/>
      <c r="Y932" s="69"/>
      <c r="Z932" s="69"/>
    </row>
    <row r="933" spans="1:26">
      <c r="A933" s="72"/>
      <c r="B933" s="69"/>
      <c r="C933" s="69"/>
      <c r="D933" s="69"/>
      <c r="E933" s="69"/>
      <c r="F933" s="69"/>
      <c r="G933" s="69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69"/>
      <c r="T933" s="69"/>
      <c r="U933" s="69"/>
      <c r="V933" s="69"/>
      <c r="W933" s="69"/>
      <c r="X933" s="69"/>
      <c r="Y933" s="69"/>
      <c r="Z933" s="69"/>
    </row>
    <row r="934" spans="1:26">
      <c r="A934" s="72"/>
      <c r="B934" s="69"/>
      <c r="C934" s="69"/>
      <c r="D934" s="69"/>
      <c r="E934" s="69"/>
      <c r="F934" s="69"/>
      <c r="G934" s="69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69"/>
      <c r="T934" s="69"/>
      <c r="U934" s="69"/>
      <c r="V934" s="69"/>
      <c r="W934" s="69"/>
      <c r="X934" s="69"/>
      <c r="Y934" s="69"/>
      <c r="Z934" s="69"/>
    </row>
    <row r="935" spans="1:26">
      <c r="A935" s="72"/>
      <c r="B935" s="69"/>
      <c r="C935" s="69"/>
      <c r="D935" s="69"/>
      <c r="E935" s="69"/>
      <c r="F935" s="69"/>
      <c r="G935" s="69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69"/>
      <c r="T935" s="69"/>
      <c r="U935" s="69"/>
      <c r="V935" s="69"/>
      <c r="W935" s="69"/>
      <c r="X935" s="69"/>
      <c r="Y935" s="69"/>
      <c r="Z935" s="69"/>
    </row>
    <row r="936" spans="1:26">
      <c r="A936" s="72"/>
      <c r="B936" s="69"/>
      <c r="C936" s="69"/>
      <c r="D936" s="69"/>
      <c r="E936" s="69"/>
      <c r="F936" s="69"/>
      <c r="G936" s="69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69"/>
      <c r="T936" s="69"/>
      <c r="U936" s="69"/>
      <c r="V936" s="69"/>
      <c r="W936" s="69"/>
      <c r="X936" s="69"/>
      <c r="Y936" s="69"/>
      <c r="Z936" s="69"/>
    </row>
    <row r="937" spans="1:26">
      <c r="A937" s="72"/>
      <c r="B937" s="69"/>
      <c r="C937" s="69"/>
      <c r="D937" s="69"/>
      <c r="E937" s="69"/>
      <c r="F937" s="69"/>
      <c r="G937" s="69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69"/>
      <c r="T937" s="69"/>
      <c r="U937" s="69"/>
      <c r="V937" s="69"/>
      <c r="W937" s="69"/>
      <c r="X937" s="69"/>
      <c r="Y937" s="69"/>
      <c r="Z937" s="69"/>
    </row>
    <row r="938" spans="1:26">
      <c r="A938" s="72"/>
      <c r="B938" s="69"/>
      <c r="C938" s="69"/>
      <c r="D938" s="69"/>
      <c r="E938" s="69"/>
      <c r="F938" s="69"/>
      <c r="G938" s="69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69"/>
      <c r="T938" s="69"/>
      <c r="U938" s="69"/>
      <c r="V938" s="69"/>
      <c r="W938" s="69"/>
      <c r="X938" s="69"/>
      <c r="Y938" s="69"/>
      <c r="Z938" s="69"/>
    </row>
    <row r="939" spans="1:26">
      <c r="A939" s="72"/>
      <c r="B939" s="69"/>
      <c r="C939" s="69"/>
      <c r="D939" s="69"/>
      <c r="E939" s="69"/>
      <c r="F939" s="69"/>
      <c r="G939" s="69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X939" s="69"/>
      <c r="Y939" s="69"/>
      <c r="Z939" s="69"/>
    </row>
    <row r="940" spans="1:26">
      <c r="A940" s="72"/>
      <c r="B940" s="69"/>
      <c r="C940" s="69"/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69"/>
      <c r="T940" s="69"/>
      <c r="U940" s="69"/>
      <c r="V940" s="69"/>
      <c r="W940" s="69"/>
      <c r="X940" s="69"/>
      <c r="Y940" s="69"/>
      <c r="Z940" s="69"/>
    </row>
    <row r="941" spans="1:26">
      <c r="A941" s="72"/>
      <c r="B941" s="69"/>
      <c r="C941" s="69"/>
      <c r="D941" s="69"/>
      <c r="E941" s="69"/>
      <c r="F941" s="69"/>
      <c r="G941" s="69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69"/>
      <c r="T941" s="69"/>
      <c r="U941" s="69"/>
      <c r="V941" s="69"/>
      <c r="W941" s="69"/>
      <c r="X941" s="69"/>
      <c r="Y941" s="69"/>
      <c r="Z941" s="69"/>
    </row>
    <row r="942" spans="1:26">
      <c r="A942" s="72"/>
      <c r="B942" s="69"/>
      <c r="C942" s="69"/>
      <c r="D942" s="69"/>
      <c r="E942" s="69"/>
      <c r="F942" s="69"/>
      <c r="G942" s="69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69"/>
      <c r="T942" s="69"/>
      <c r="U942" s="69"/>
      <c r="V942" s="69"/>
      <c r="W942" s="69"/>
      <c r="X942" s="69"/>
      <c r="Y942" s="69"/>
      <c r="Z942" s="69"/>
    </row>
    <row r="943" spans="1:26">
      <c r="A943" s="72"/>
      <c r="B943" s="69"/>
      <c r="C943" s="69"/>
      <c r="D943" s="69"/>
      <c r="E943" s="69"/>
      <c r="F943" s="69"/>
      <c r="G943" s="69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69"/>
      <c r="T943" s="69"/>
      <c r="U943" s="69"/>
      <c r="V943" s="69"/>
      <c r="W943" s="69"/>
      <c r="X943" s="69"/>
      <c r="Y943" s="69"/>
      <c r="Z943" s="69"/>
    </row>
    <row r="944" spans="1:26">
      <c r="A944" s="72"/>
      <c r="B944" s="69"/>
      <c r="C944" s="69"/>
      <c r="D944" s="69"/>
      <c r="E944" s="69"/>
      <c r="F944" s="69"/>
      <c r="G944" s="69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69"/>
      <c r="T944" s="69"/>
      <c r="U944" s="69"/>
      <c r="V944" s="69"/>
      <c r="W944" s="69"/>
      <c r="X944" s="69"/>
      <c r="Y944" s="69"/>
      <c r="Z944" s="69"/>
    </row>
    <row r="945" spans="1:26">
      <c r="A945" s="72"/>
      <c r="B945" s="69"/>
      <c r="C945" s="69"/>
      <c r="D945" s="69"/>
      <c r="E945" s="69"/>
      <c r="F945" s="69"/>
      <c r="G945" s="69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69"/>
      <c r="T945" s="69"/>
      <c r="U945" s="69"/>
      <c r="V945" s="69"/>
      <c r="W945" s="69"/>
      <c r="X945" s="69"/>
      <c r="Y945" s="69"/>
      <c r="Z945" s="69"/>
    </row>
    <row r="946" spans="1:26">
      <c r="A946" s="72"/>
      <c r="B946" s="69"/>
      <c r="C946" s="69"/>
      <c r="D946" s="69"/>
      <c r="E946" s="69"/>
      <c r="F946" s="69"/>
      <c r="G946" s="69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X946" s="69"/>
      <c r="Y946" s="69"/>
      <c r="Z946" s="69"/>
    </row>
    <row r="947" spans="1:26">
      <c r="A947" s="72"/>
      <c r="B947" s="69"/>
      <c r="C947" s="69"/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  <c r="Y947" s="69"/>
      <c r="Z947" s="69"/>
    </row>
    <row r="948" spans="1:26">
      <c r="A948" s="72"/>
      <c r="B948" s="69"/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X948" s="69"/>
      <c r="Y948" s="69"/>
      <c r="Z948" s="69"/>
    </row>
    <row r="949" spans="1:26">
      <c r="A949" s="72"/>
      <c r="B949" s="69"/>
      <c r="C949" s="69"/>
      <c r="D949" s="69"/>
      <c r="E949" s="69"/>
      <c r="F949" s="69"/>
      <c r="G949" s="69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X949" s="69"/>
      <c r="Y949" s="69"/>
      <c r="Z949" s="69"/>
    </row>
    <row r="950" spans="1:26">
      <c r="A950" s="72"/>
      <c r="B950" s="69"/>
      <c r="C950" s="69"/>
      <c r="D950" s="69"/>
      <c r="E950" s="69"/>
      <c r="F950" s="69"/>
      <c r="G950" s="69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69"/>
      <c r="T950" s="69"/>
      <c r="U950" s="69"/>
      <c r="V950" s="69"/>
      <c r="W950" s="69"/>
      <c r="X950" s="69"/>
      <c r="Y950" s="69"/>
      <c r="Z950" s="69"/>
    </row>
    <row r="951" spans="1:26">
      <c r="A951" s="72"/>
      <c r="B951" s="69"/>
      <c r="C951" s="69"/>
      <c r="D951" s="69"/>
      <c r="E951" s="69"/>
      <c r="F951" s="69"/>
      <c r="G951" s="69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69"/>
      <c r="T951" s="69"/>
      <c r="U951" s="69"/>
      <c r="V951" s="69"/>
      <c r="W951" s="69"/>
      <c r="X951" s="69"/>
      <c r="Y951" s="69"/>
      <c r="Z951" s="69"/>
    </row>
    <row r="952" spans="1:26">
      <c r="A952" s="72"/>
      <c r="B952" s="69"/>
      <c r="C952" s="69"/>
      <c r="D952" s="69"/>
      <c r="E952" s="69"/>
      <c r="F952" s="69"/>
      <c r="G952" s="69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69"/>
      <c r="T952" s="69"/>
      <c r="U952" s="69"/>
      <c r="V952" s="69"/>
      <c r="W952" s="69"/>
      <c r="X952" s="69"/>
      <c r="Y952" s="69"/>
      <c r="Z952" s="69"/>
    </row>
    <row r="953" spans="1:26">
      <c r="A953" s="72"/>
      <c r="B953" s="69"/>
      <c r="C953" s="69"/>
      <c r="D953" s="69"/>
      <c r="E953" s="69"/>
      <c r="F953" s="69"/>
      <c r="G953" s="69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69"/>
      <c r="T953" s="69"/>
      <c r="U953" s="69"/>
      <c r="V953" s="69"/>
      <c r="W953" s="69"/>
      <c r="X953" s="69"/>
      <c r="Y953" s="69"/>
      <c r="Z953" s="69"/>
    </row>
    <row r="954" spans="1:26">
      <c r="A954" s="72"/>
      <c r="B954" s="69"/>
      <c r="C954" s="69"/>
      <c r="D954" s="69"/>
      <c r="E954" s="69"/>
      <c r="F954" s="69"/>
      <c r="G954" s="69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69"/>
      <c r="T954" s="69"/>
      <c r="U954" s="69"/>
      <c r="V954" s="69"/>
      <c r="W954" s="69"/>
      <c r="X954" s="69"/>
      <c r="Y954" s="69"/>
      <c r="Z954" s="69"/>
    </row>
    <row r="955" spans="1:26">
      <c r="A955" s="72"/>
      <c r="B955" s="69"/>
      <c r="C955" s="69"/>
      <c r="D955" s="69"/>
      <c r="E955" s="69"/>
      <c r="F955" s="69"/>
      <c r="G955" s="69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69"/>
      <c r="T955" s="69"/>
      <c r="U955" s="69"/>
      <c r="V955" s="69"/>
      <c r="W955" s="69"/>
      <c r="X955" s="69"/>
      <c r="Y955" s="69"/>
      <c r="Z955" s="69"/>
    </row>
    <row r="956" spans="1:26">
      <c r="A956" s="72"/>
      <c r="B956" s="69"/>
      <c r="C956" s="69"/>
      <c r="D956" s="69"/>
      <c r="E956" s="69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69"/>
      <c r="T956" s="69"/>
      <c r="U956" s="69"/>
      <c r="V956" s="69"/>
      <c r="W956" s="69"/>
      <c r="X956" s="69"/>
      <c r="Y956" s="69"/>
      <c r="Z956" s="69"/>
    </row>
    <row r="957" spans="1:26">
      <c r="A957" s="72"/>
      <c r="B957" s="69"/>
      <c r="C957" s="69"/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69"/>
      <c r="T957" s="69"/>
      <c r="U957" s="69"/>
      <c r="V957" s="69"/>
      <c r="W957" s="69"/>
      <c r="X957" s="69"/>
      <c r="Y957" s="69"/>
      <c r="Z957" s="69"/>
    </row>
    <row r="958" spans="1:26">
      <c r="A958" s="72"/>
      <c r="B958" s="69"/>
      <c r="C958" s="69"/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69"/>
      <c r="T958" s="69"/>
      <c r="U958" s="69"/>
      <c r="V958" s="69"/>
      <c r="W958" s="69"/>
      <c r="X958" s="69"/>
      <c r="Y958" s="69"/>
      <c r="Z958" s="69"/>
    </row>
    <row r="959" spans="1:26">
      <c r="A959" s="72"/>
      <c r="B959" s="69"/>
      <c r="C959" s="69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69"/>
      <c r="T959" s="69"/>
      <c r="U959" s="69"/>
      <c r="V959" s="69"/>
      <c r="W959" s="69"/>
      <c r="X959" s="69"/>
      <c r="Y959" s="69"/>
      <c r="Z959" s="69"/>
    </row>
    <row r="960" spans="1:26">
      <c r="A960" s="72"/>
      <c r="B960" s="69"/>
      <c r="C960" s="69"/>
      <c r="D960" s="69"/>
      <c r="E960" s="69"/>
      <c r="F960" s="69"/>
      <c r="G960" s="69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69"/>
      <c r="T960" s="69"/>
      <c r="U960" s="69"/>
      <c r="V960" s="69"/>
      <c r="W960" s="69"/>
      <c r="X960" s="69"/>
      <c r="Y960" s="69"/>
      <c r="Z960" s="69"/>
    </row>
    <row r="961" spans="1:26">
      <c r="A961" s="72"/>
      <c r="B961" s="69"/>
      <c r="C961" s="69"/>
      <c r="D961" s="69"/>
      <c r="E961" s="69"/>
      <c r="F961" s="69"/>
      <c r="G961" s="69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69"/>
      <c r="T961" s="69"/>
      <c r="U961" s="69"/>
      <c r="V961" s="69"/>
      <c r="W961" s="69"/>
      <c r="X961" s="69"/>
      <c r="Y961" s="69"/>
      <c r="Z961" s="69"/>
    </row>
    <row r="962" spans="1:26">
      <c r="A962" s="72"/>
      <c r="B962" s="69"/>
      <c r="C962" s="69"/>
      <c r="D962" s="69"/>
      <c r="E962" s="69"/>
      <c r="F962" s="69"/>
      <c r="G962" s="69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69"/>
      <c r="T962" s="69"/>
      <c r="U962" s="69"/>
      <c r="V962" s="69"/>
      <c r="W962" s="69"/>
      <c r="X962" s="69"/>
      <c r="Y962" s="69"/>
      <c r="Z962" s="69"/>
    </row>
    <row r="963" spans="1:26">
      <c r="A963" s="72"/>
      <c r="B963" s="69"/>
      <c r="C963" s="69"/>
      <c r="D963" s="69"/>
      <c r="E963" s="69"/>
      <c r="F963" s="69"/>
      <c r="G963" s="69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69"/>
      <c r="T963" s="69"/>
      <c r="U963" s="69"/>
      <c r="V963" s="69"/>
      <c r="W963" s="69"/>
      <c r="X963" s="69"/>
      <c r="Y963" s="69"/>
      <c r="Z963" s="69"/>
    </row>
    <row r="964" spans="1:26">
      <c r="A964" s="72"/>
      <c r="B964" s="69"/>
      <c r="C964" s="69"/>
      <c r="D964" s="69"/>
      <c r="E964" s="69"/>
      <c r="F964" s="69"/>
      <c r="G964" s="69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69"/>
      <c r="T964" s="69"/>
      <c r="U964" s="69"/>
      <c r="V964" s="69"/>
      <c r="W964" s="69"/>
      <c r="X964" s="69"/>
      <c r="Y964" s="69"/>
      <c r="Z964" s="69"/>
    </row>
    <row r="965" spans="1:26">
      <c r="A965" s="72"/>
      <c r="B965" s="69"/>
      <c r="C965" s="69"/>
      <c r="D965" s="69"/>
      <c r="E965" s="69"/>
      <c r="F965" s="69"/>
      <c r="G965" s="69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69"/>
      <c r="T965" s="69"/>
      <c r="U965" s="69"/>
      <c r="V965" s="69"/>
      <c r="W965" s="69"/>
      <c r="X965" s="69"/>
      <c r="Y965" s="69"/>
      <c r="Z965" s="69"/>
    </row>
    <row r="966" spans="1:26">
      <c r="A966" s="72"/>
      <c r="B966" s="69"/>
      <c r="C966" s="69"/>
      <c r="D966" s="69"/>
      <c r="E966" s="69"/>
      <c r="F966" s="69"/>
      <c r="G966" s="69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69"/>
      <c r="T966" s="69"/>
      <c r="U966" s="69"/>
      <c r="V966" s="69"/>
      <c r="W966" s="69"/>
      <c r="X966" s="69"/>
      <c r="Y966" s="69"/>
      <c r="Z966" s="69"/>
    </row>
    <row r="967" spans="1:26">
      <c r="A967" s="72"/>
      <c r="B967" s="69"/>
      <c r="C967" s="69"/>
      <c r="D967" s="69"/>
      <c r="E967" s="69"/>
      <c r="F967" s="69"/>
      <c r="G967" s="69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69"/>
      <c r="T967" s="69"/>
      <c r="U967" s="69"/>
      <c r="V967" s="69"/>
      <c r="W967" s="69"/>
      <c r="X967" s="69"/>
      <c r="Y967" s="69"/>
      <c r="Z967" s="69"/>
    </row>
    <row r="968" spans="1:26">
      <c r="A968" s="72"/>
      <c r="B968" s="69"/>
      <c r="C968" s="69"/>
      <c r="D968" s="69"/>
      <c r="E968" s="69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69"/>
      <c r="T968" s="69"/>
      <c r="U968" s="69"/>
      <c r="V968" s="69"/>
      <c r="W968" s="69"/>
      <c r="X968" s="69"/>
      <c r="Y968" s="69"/>
      <c r="Z968" s="69"/>
    </row>
    <row r="969" spans="1:26">
      <c r="A969" s="72"/>
      <c r="B969" s="69"/>
      <c r="C969" s="69"/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69"/>
      <c r="T969" s="69"/>
      <c r="U969" s="69"/>
      <c r="V969" s="69"/>
      <c r="W969" s="69"/>
      <c r="X969" s="69"/>
      <c r="Y969" s="69"/>
      <c r="Z969" s="69"/>
    </row>
    <row r="970" spans="1:26">
      <c r="A970" s="72"/>
      <c r="B970" s="69"/>
      <c r="C970" s="69"/>
      <c r="D970" s="69"/>
      <c r="E970" s="69"/>
      <c r="F970" s="69"/>
      <c r="G970" s="69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69"/>
      <c r="T970" s="69"/>
      <c r="U970" s="69"/>
      <c r="V970" s="69"/>
      <c r="W970" s="69"/>
      <c r="X970" s="69"/>
      <c r="Y970" s="69"/>
      <c r="Z970" s="69"/>
    </row>
    <row r="971" spans="1:26">
      <c r="A971" s="72"/>
      <c r="B971" s="69"/>
      <c r="C971" s="69"/>
      <c r="D971" s="69"/>
      <c r="E971" s="69"/>
      <c r="F971" s="69"/>
      <c r="G971" s="69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69"/>
      <c r="T971" s="69"/>
      <c r="U971" s="69"/>
      <c r="V971" s="69"/>
      <c r="W971" s="69"/>
      <c r="X971" s="69"/>
      <c r="Y971" s="69"/>
      <c r="Z971" s="69"/>
    </row>
    <row r="972" spans="1:26">
      <c r="A972" s="72"/>
      <c r="B972" s="69"/>
      <c r="C972" s="69"/>
      <c r="D972" s="69"/>
      <c r="E972" s="69"/>
      <c r="F972" s="69"/>
      <c r="G972" s="69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X972" s="69"/>
      <c r="Y972" s="69"/>
      <c r="Z972" s="69"/>
    </row>
    <row r="973" spans="1:26">
      <c r="A973" s="72"/>
      <c r="B973" s="69"/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X973" s="69"/>
      <c r="Y973" s="69"/>
      <c r="Z973" s="69"/>
    </row>
    <row r="974" spans="1:26">
      <c r="A974" s="72"/>
      <c r="B974" s="69"/>
      <c r="C974" s="69"/>
      <c r="D974" s="69"/>
      <c r="E974" s="69"/>
      <c r="F974" s="69"/>
      <c r="G974" s="69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X974" s="69"/>
      <c r="Y974" s="69"/>
      <c r="Z974" s="69"/>
    </row>
    <row r="975" spans="1:26">
      <c r="A975" s="72"/>
      <c r="B975" s="69"/>
      <c r="C975" s="69"/>
      <c r="D975" s="69"/>
      <c r="E975" s="69"/>
      <c r="F975" s="69"/>
      <c r="G975" s="69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69"/>
      <c r="T975" s="69"/>
      <c r="U975" s="69"/>
      <c r="V975" s="69"/>
      <c r="W975" s="69"/>
      <c r="X975" s="69"/>
      <c r="Y975" s="69"/>
      <c r="Z975" s="69"/>
    </row>
    <row r="976" spans="1:26">
      <c r="A976" s="72"/>
      <c r="B976" s="69"/>
      <c r="C976" s="69"/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69"/>
      <c r="T976" s="69"/>
      <c r="U976" s="69"/>
      <c r="V976" s="69"/>
      <c r="W976" s="69"/>
      <c r="X976" s="69"/>
      <c r="Y976" s="69"/>
      <c r="Z976" s="69"/>
    </row>
    <row r="977" spans="1:26">
      <c r="A977" s="72"/>
      <c r="B977" s="69"/>
      <c r="C977" s="69"/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69"/>
      <c r="T977" s="69"/>
      <c r="U977" s="69"/>
      <c r="V977" s="69"/>
      <c r="W977" s="69"/>
      <c r="X977" s="69"/>
      <c r="Y977" s="69"/>
      <c r="Z977" s="69"/>
    </row>
    <row r="978" spans="1:26">
      <c r="A978" s="72"/>
      <c r="B978" s="69"/>
      <c r="C978" s="69"/>
      <c r="D978" s="69"/>
      <c r="E978" s="69"/>
      <c r="F978" s="69"/>
      <c r="G978" s="69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69"/>
      <c r="T978" s="69"/>
      <c r="U978" s="69"/>
      <c r="V978" s="69"/>
      <c r="W978" s="69"/>
      <c r="X978" s="69"/>
      <c r="Y978" s="69"/>
      <c r="Z978" s="69"/>
    </row>
    <row r="979" spans="1:26">
      <c r="A979" s="72"/>
      <c r="B979" s="69"/>
      <c r="C979" s="69"/>
      <c r="D979" s="69"/>
      <c r="E979" s="69"/>
      <c r="F979" s="69"/>
      <c r="G979" s="69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69"/>
      <c r="T979" s="69"/>
      <c r="U979" s="69"/>
      <c r="V979" s="69"/>
      <c r="W979" s="69"/>
      <c r="X979" s="69"/>
      <c r="Y979" s="69"/>
      <c r="Z979" s="69"/>
    </row>
    <row r="980" spans="1:26">
      <c r="A980" s="72"/>
      <c r="B980" s="69"/>
      <c r="C980" s="69"/>
      <c r="D980" s="69"/>
      <c r="E980" s="69"/>
      <c r="F980" s="69"/>
      <c r="G980" s="69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69"/>
      <c r="T980" s="69"/>
      <c r="U980" s="69"/>
      <c r="V980" s="69"/>
      <c r="W980" s="69"/>
      <c r="X980" s="69"/>
      <c r="Y980" s="69"/>
      <c r="Z980" s="69"/>
    </row>
    <row r="981" spans="1:26">
      <c r="A981" s="72"/>
      <c r="B981" s="69"/>
      <c r="C981" s="69"/>
      <c r="D981" s="69"/>
      <c r="E981" s="69"/>
      <c r="F981" s="69"/>
      <c r="G981" s="69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69"/>
      <c r="T981" s="69"/>
      <c r="U981" s="69"/>
      <c r="V981" s="69"/>
      <c r="W981" s="69"/>
      <c r="X981" s="69"/>
      <c r="Y981" s="69"/>
      <c r="Z981" s="69"/>
    </row>
    <row r="982" spans="1:26">
      <c r="A982" s="72"/>
      <c r="B982" s="69"/>
      <c r="C982" s="69"/>
      <c r="D982" s="69"/>
      <c r="E982" s="69"/>
      <c r="F982" s="69"/>
      <c r="G982" s="69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69"/>
      <c r="T982" s="69"/>
      <c r="U982" s="69"/>
      <c r="V982" s="69"/>
      <c r="W982" s="69"/>
      <c r="X982" s="69"/>
      <c r="Y982" s="69"/>
      <c r="Z982" s="69"/>
    </row>
    <row r="983" spans="1:26">
      <c r="A983" s="72"/>
      <c r="B983" s="69"/>
      <c r="C983" s="69"/>
      <c r="D983" s="69"/>
      <c r="E983" s="69"/>
      <c r="F983" s="69"/>
      <c r="G983" s="69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69"/>
      <c r="T983" s="69"/>
      <c r="U983" s="69"/>
      <c r="V983" s="69"/>
      <c r="W983" s="69"/>
      <c r="X983" s="69"/>
      <c r="Y983" s="69"/>
      <c r="Z983" s="69"/>
    </row>
    <row r="984" spans="1:26">
      <c r="A984" s="72"/>
      <c r="B984" s="69"/>
      <c r="C984" s="69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69"/>
      <c r="T984" s="69"/>
      <c r="U984" s="69"/>
      <c r="V984" s="69"/>
      <c r="W984" s="69"/>
      <c r="X984" s="69"/>
      <c r="Y984" s="69"/>
      <c r="Z984" s="69"/>
    </row>
    <row r="985" spans="1:26">
      <c r="A985" s="72"/>
      <c r="B985" s="69"/>
      <c r="C985" s="69"/>
      <c r="D985" s="69"/>
      <c r="E985" s="69"/>
      <c r="F985" s="69"/>
      <c r="G985" s="69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69"/>
      <c r="T985" s="69"/>
      <c r="U985" s="69"/>
      <c r="V985" s="69"/>
      <c r="W985" s="69"/>
      <c r="X985" s="69"/>
      <c r="Y985" s="69"/>
      <c r="Z985" s="69"/>
    </row>
    <row r="986" spans="1:26">
      <c r="A986" s="72"/>
      <c r="B986" s="69"/>
      <c r="C986" s="69"/>
      <c r="D986" s="69"/>
      <c r="E986" s="69"/>
      <c r="F986" s="69"/>
      <c r="G986" s="69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69"/>
      <c r="T986" s="69"/>
      <c r="U986" s="69"/>
      <c r="V986" s="69"/>
      <c r="W986" s="69"/>
      <c r="X986" s="69"/>
      <c r="Y986" s="69"/>
      <c r="Z986" s="69"/>
    </row>
    <row r="987" spans="1:26">
      <c r="A987" s="72"/>
      <c r="B987" s="69"/>
      <c r="C987" s="69"/>
      <c r="D987" s="69"/>
      <c r="E987" s="69"/>
      <c r="F987" s="69"/>
      <c r="G987" s="69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69"/>
      <c r="T987" s="69"/>
      <c r="U987" s="69"/>
      <c r="V987" s="69"/>
      <c r="W987" s="69"/>
      <c r="X987" s="69"/>
      <c r="Y987" s="69"/>
      <c r="Z987" s="69"/>
    </row>
    <row r="988" spans="1:26">
      <c r="A988" s="72"/>
      <c r="B988" s="69"/>
      <c r="C988" s="69"/>
      <c r="D988" s="69"/>
      <c r="E988" s="69"/>
      <c r="F988" s="69"/>
      <c r="G988" s="69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69"/>
      <c r="T988" s="69"/>
      <c r="U988" s="69"/>
      <c r="V988" s="69"/>
      <c r="W988" s="69"/>
      <c r="X988" s="69"/>
      <c r="Y988" s="69"/>
      <c r="Z988" s="69"/>
    </row>
    <row r="989" spans="1:26">
      <c r="A989" s="72"/>
      <c r="B989" s="69"/>
      <c r="C989" s="69"/>
      <c r="D989" s="69"/>
      <c r="E989" s="69"/>
      <c r="F989" s="69"/>
      <c r="G989" s="69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69"/>
      <c r="T989" s="69"/>
      <c r="U989" s="69"/>
      <c r="V989" s="69"/>
      <c r="W989" s="69"/>
      <c r="X989" s="69"/>
      <c r="Y989" s="69"/>
      <c r="Z989" s="69"/>
    </row>
    <row r="990" spans="1:26">
      <c r="A990" s="72"/>
      <c r="B990" s="69"/>
      <c r="C990" s="69"/>
      <c r="D990" s="69"/>
      <c r="E990" s="69"/>
      <c r="F990" s="69"/>
      <c r="G990" s="69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69"/>
      <c r="T990" s="69"/>
      <c r="U990" s="69"/>
      <c r="V990" s="69"/>
      <c r="W990" s="69"/>
      <c r="X990" s="69"/>
      <c r="Y990" s="69"/>
      <c r="Z990" s="69"/>
    </row>
    <row r="991" spans="1:26">
      <c r="A991" s="72"/>
      <c r="B991" s="69"/>
      <c r="C991" s="69"/>
      <c r="D991" s="69"/>
      <c r="E991" s="69"/>
      <c r="F991" s="69"/>
      <c r="G991" s="69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X991" s="69"/>
      <c r="Y991" s="69"/>
      <c r="Z991" s="69"/>
    </row>
    <row r="992" spans="1:26">
      <c r="A992" s="72"/>
      <c r="B992" s="69"/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X992" s="69"/>
      <c r="Y992" s="69"/>
      <c r="Z992" s="69"/>
    </row>
    <row r="993" spans="1:26">
      <c r="A993" s="72"/>
      <c r="B993" s="69"/>
      <c r="C993" s="69"/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69"/>
      <c r="W993" s="69"/>
      <c r="X993" s="69"/>
      <c r="Y993" s="69"/>
      <c r="Z993" s="69"/>
    </row>
    <row r="994" spans="1:26">
      <c r="A994" s="72"/>
      <c r="B994" s="69"/>
      <c r="C994" s="69"/>
      <c r="D994" s="69"/>
      <c r="E994" s="69"/>
      <c r="F994" s="69"/>
      <c r="G994" s="69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69"/>
      <c r="T994" s="69"/>
      <c r="U994" s="69"/>
      <c r="V994" s="69"/>
      <c r="W994" s="69"/>
      <c r="X994" s="69"/>
      <c r="Y994" s="69"/>
      <c r="Z994" s="69"/>
    </row>
    <row r="995" spans="1:26">
      <c r="A995" s="72"/>
      <c r="B995" s="69"/>
      <c r="C995" s="69"/>
      <c r="D995" s="69"/>
      <c r="E995" s="69"/>
      <c r="F995" s="69"/>
      <c r="G995" s="69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69"/>
      <c r="T995" s="69"/>
      <c r="U995" s="69"/>
      <c r="V995" s="69"/>
      <c r="W995" s="69"/>
      <c r="X995" s="69"/>
      <c r="Y995" s="69"/>
      <c r="Z995" s="69"/>
    </row>
    <row r="996" spans="1:26">
      <c r="A996" s="72"/>
      <c r="B996" s="69"/>
      <c r="C996" s="69"/>
      <c r="D996" s="69"/>
      <c r="E996" s="69"/>
      <c r="F996" s="69"/>
      <c r="G996" s="69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69"/>
      <c r="T996" s="69"/>
      <c r="U996" s="69"/>
      <c r="V996" s="69"/>
      <c r="W996" s="69"/>
      <c r="X996" s="69"/>
      <c r="Y996" s="69"/>
      <c r="Z996" s="69"/>
    </row>
    <row r="997" spans="1:26">
      <c r="A997" s="72"/>
      <c r="B997" s="69"/>
      <c r="C997" s="69"/>
      <c r="D997" s="69"/>
      <c r="E997" s="69"/>
      <c r="F997" s="69"/>
      <c r="G997" s="69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69"/>
      <c r="T997" s="69"/>
      <c r="U997" s="69"/>
      <c r="V997" s="69"/>
      <c r="W997" s="69"/>
      <c r="X997" s="69"/>
      <c r="Y997" s="69"/>
      <c r="Z997" s="69"/>
    </row>
    <row r="998" spans="1:26">
      <c r="A998" s="72"/>
      <c r="B998" s="69"/>
      <c r="C998" s="69"/>
      <c r="D998" s="69"/>
      <c r="E998" s="69"/>
      <c r="F998" s="69"/>
      <c r="G998" s="69"/>
      <c r="H998" s="69"/>
      <c r="I998" s="69"/>
      <c r="J998" s="69"/>
      <c r="K998" s="69"/>
      <c r="L998" s="69"/>
      <c r="M998" s="69"/>
      <c r="N998" s="69"/>
      <c r="O998" s="69"/>
      <c r="P998" s="69"/>
      <c r="Q998" s="69"/>
      <c r="R998" s="69"/>
      <c r="S998" s="69"/>
      <c r="T998" s="69"/>
      <c r="U998" s="69"/>
      <c r="V998" s="69"/>
      <c r="W998" s="69"/>
      <c r="X998" s="69"/>
      <c r="Y998" s="69"/>
      <c r="Z998" s="6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Z63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XFD2"/>
    </sheetView>
  </sheetViews>
  <sheetFormatPr defaultColWidth="12.5703125" defaultRowHeight="15.75" customHeight="1"/>
  <cols>
    <col min="1" max="1" width="37.85546875" customWidth="1"/>
    <col min="2" max="2" width="24.28515625" customWidth="1"/>
    <col min="3" max="3" width="22.5703125" customWidth="1"/>
    <col min="4" max="4" width="22.42578125" customWidth="1"/>
    <col min="5" max="6" width="23" customWidth="1"/>
    <col min="7" max="7" width="21.28515625" customWidth="1"/>
    <col min="8" max="8" width="32.42578125" customWidth="1"/>
    <col min="9" max="9" width="33.7109375" customWidth="1"/>
    <col min="10" max="10" width="29.28515625" customWidth="1"/>
    <col min="11" max="11" width="30" customWidth="1"/>
    <col min="12" max="12" width="30.7109375" customWidth="1"/>
    <col min="13" max="26" width="13" customWidth="1"/>
  </cols>
  <sheetData>
    <row r="1" spans="1:26">
      <c r="A1" s="79"/>
      <c r="B1" s="80" t="s">
        <v>203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2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 s="107" customFormat="1" ht="89.25">
      <c r="A2" s="103" t="s">
        <v>61</v>
      </c>
      <c r="B2" s="104" t="s">
        <v>154</v>
      </c>
      <c r="C2" s="105" t="s">
        <v>155</v>
      </c>
      <c r="D2" s="105" t="s">
        <v>156</v>
      </c>
      <c r="E2" s="105" t="s">
        <v>157</v>
      </c>
      <c r="F2" s="105" t="s">
        <v>158</v>
      </c>
      <c r="G2" s="105" t="s">
        <v>159</v>
      </c>
      <c r="H2" s="105" t="s">
        <v>160</v>
      </c>
      <c r="I2" s="105" t="s">
        <v>161</v>
      </c>
      <c r="J2" s="105" t="s">
        <v>162</v>
      </c>
      <c r="K2" s="105" t="s">
        <v>163</v>
      </c>
      <c r="L2" s="105" t="s">
        <v>164</v>
      </c>
      <c r="M2" s="105" t="s">
        <v>158</v>
      </c>
      <c r="N2" s="105" t="s">
        <v>165</v>
      </c>
      <c r="O2" s="105" t="s">
        <v>166</v>
      </c>
      <c r="P2" s="106" t="s">
        <v>167</v>
      </c>
    </row>
    <row r="3" spans="1:26">
      <c r="A3" s="79" t="s">
        <v>6</v>
      </c>
      <c r="B3" s="83">
        <v>0.92589999999999995</v>
      </c>
      <c r="C3" s="84">
        <v>0.98750000000000004</v>
      </c>
      <c r="D3" s="84">
        <v>0.75780000000000003</v>
      </c>
      <c r="E3" s="84">
        <v>0.99580000000000002</v>
      </c>
      <c r="F3" s="84">
        <v>0.85099999999999998</v>
      </c>
      <c r="G3" s="84">
        <v>0.82</v>
      </c>
      <c r="H3" s="84">
        <v>1.26</v>
      </c>
      <c r="I3" s="84">
        <v>1.07</v>
      </c>
      <c r="J3" s="84">
        <v>716</v>
      </c>
      <c r="K3" s="84">
        <v>15212</v>
      </c>
      <c r="L3" s="84">
        <v>7.2099999999999997E-2</v>
      </c>
      <c r="M3" s="84">
        <v>0.85099999999999998</v>
      </c>
      <c r="N3" s="84">
        <v>0.78</v>
      </c>
      <c r="O3" s="84">
        <v>0.82</v>
      </c>
      <c r="P3" s="85">
        <v>1.1599999999999999</v>
      </c>
    </row>
    <row r="4" spans="1:26">
      <c r="A4" s="86" t="s">
        <v>85</v>
      </c>
      <c r="B4" s="87">
        <v>0.97099999999999997</v>
      </c>
      <c r="C4" s="88">
        <v>1</v>
      </c>
      <c r="D4" s="88">
        <v>0.81610000000000005</v>
      </c>
      <c r="E4" s="88">
        <v>0.99870000000000003</v>
      </c>
      <c r="F4" s="88">
        <v>0.99960000000000004</v>
      </c>
      <c r="G4" s="88">
        <v>0.83</v>
      </c>
      <c r="H4" s="88">
        <v>3.39</v>
      </c>
      <c r="I4" s="88">
        <v>7.33</v>
      </c>
      <c r="J4" s="88">
        <v>2235</v>
      </c>
      <c r="K4" s="88">
        <v>12107</v>
      </c>
      <c r="L4" s="88">
        <v>8.4400000000000003E-2</v>
      </c>
      <c r="M4" s="88">
        <v>0.99960000000000004</v>
      </c>
      <c r="N4" s="88" t="e">
        <v>#DIV/0!</v>
      </c>
      <c r="O4" s="88">
        <v>0.69</v>
      </c>
      <c r="P4" s="89">
        <v>1.36</v>
      </c>
    </row>
    <row r="5" spans="1:26">
      <c r="A5" s="86" t="s">
        <v>87</v>
      </c>
      <c r="B5" s="87">
        <v>1</v>
      </c>
      <c r="C5" s="88" t="e">
        <v>#DIV/0!</v>
      </c>
      <c r="D5" s="88">
        <v>1</v>
      </c>
      <c r="E5" s="88">
        <v>0.99170000000000003</v>
      </c>
      <c r="F5" s="88">
        <v>1</v>
      </c>
      <c r="G5" s="88">
        <v>0.83</v>
      </c>
      <c r="H5" s="88">
        <v>0.19</v>
      </c>
      <c r="I5" s="88">
        <v>0.42</v>
      </c>
      <c r="J5" s="88">
        <v>1035</v>
      </c>
      <c r="K5" s="88">
        <v>18329</v>
      </c>
      <c r="L5" s="88">
        <v>7.6200000000000004E-2</v>
      </c>
      <c r="M5" s="88">
        <v>1</v>
      </c>
      <c r="N5" s="88" t="e">
        <v>#DIV/0!</v>
      </c>
      <c r="O5" s="88">
        <v>1.35</v>
      </c>
      <c r="P5" s="89">
        <v>0.17</v>
      </c>
    </row>
    <row r="6" spans="1:26">
      <c r="A6" s="86" t="s">
        <v>7</v>
      </c>
      <c r="B6" s="87">
        <v>0.99770000000000003</v>
      </c>
      <c r="C6" s="88">
        <v>1</v>
      </c>
      <c r="D6" s="88">
        <v>0.874</v>
      </c>
      <c r="E6" s="88">
        <v>0.99990000000000001</v>
      </c>
      <c r="F6" s="88">
        <v>99.99</v>
      </c>
      <c r="G6" s="88">
        <v>0.87</v>
      </c>
      <c r="H6" s="88">
        <v>1.87</v>
      </c>
      <c r="I6" s="88">
        <v>1.88</v>
      </c>
      <c r="J6" s="88">
        <v>734</v>
      </c>
      <c r="K6" s="88">
        <v>34871</v>
      </c>
      <c r="L6" s="88">
        <v>0.10929999999999999</v>
      </c>
      <c r="M6" s="88">
        <v>99.99</v>
      </c>
      <c r="N6" s="88" t="e">
        <v>#DIV/0!</v>
      </c>
      <c r="O6" s="88">
        <v>1.1299999999999999</v>
      </c>
      <c r="P6" s="89">
        <v>0.69</v>
      </c>
    </row>
    <row r="7" spans="1:26">
      <c r="A7" s="86" t="s">
        <v>90</v>
      </c>
      <c r="B7" s="87">
        <v>1</v>
      </c>
      <c r="C7" s="88">
        <v>0.99819999999999998</v>
      </c>
      <c r="D7" s="88">
        <v>0.71540000000000004</v>
      </c>
      <c r="E7" s="88">
        <v>0.99919999999999998</v>
      </c>
      <c r="F7" s="88">
        <v>0.79500000000000004</v>
      </c>
      <c r="G7" s="88">
        <v>0.85</v>
      </c>
      <c r="H7" s="88">
        <v>1.1000000000000001</v>
      </c>
      <c r="I7" s="88">
        <v>0.62</v>
      </c>
      <c r="J7" s="88">
        <v>543</v>
      </c>
      <c r="K7" s="88">
        <v>42273</v>
      </c>
      <c r="L7" s="88">
        <v>7.17E-2</v>
      </c>
      <c r="M7" s="88">
        <v>0.79500000000000004</v>
      </c>
      <c r="N7" s="88" t="e">
        <v>#DIV/0!</v>
      </c>
      <c r="O7" s="88">
        <v>1.6</v>
      </c>
      <c r="P7" s="89">
        <v>1.07</v>
      </c>
    </row>
    <row r="8" spans="1:26">
      <c r="A8" s="86" t="s">
        <v>10</v>
      </c>
      <c r="B8" s="87">
        <v>1</v>
      </c>
      <c r="C8" s="88">
        <v>1</v>
      </c>
      <c r="D8" s="88">
        <v>0.81430000000000002</v>
      </c>
      <c r="E8" s="88">
        <v>0.99970000000000003</v>
      </c>
      <c r="F8" s="88">
        <v>0.82399999999999995</v>
      </c>
      <c r="G8" s="88">
        <v>0.83</v>
      </c>
      <c r="H8" s="88">
        <v>0.75</v>
      </c>
      <c r="I8" s="88">
        <v>1.05</v>
      </c>
      <c r="J8" s="88">
        <v>661</v>
      </c>
      <c r="K8" s="88">
        <v>29293</v>
      </c>
      <c r="L8" s="88">
        <v>7.1599999999999997E-2</v>
      </c>
      <c r="M8" s="88">
        <v>0.82399999999999995</v>
      </c>
      <c r="N8" s="88">
        <v>1</v>
      </c>
      <c r="O8" s="88">
        <v>2.0699999999999998</v>
      </c>
      <c r="P8" s="89">
        <v>0.75</v>
      </c>
    </row>
    <row r="9" spans="1:26">
      <c r="A9" s="86" t="s">
        <v>91</v>
      </c>
      <c r="B9" s="87">
        <v>0.93269999999999997</v>
      </c>
      <c r="C9" s="88">
        <v>1</v>
      </c>
      <c r="D9" s="88">
        <v>0.79730000000000001</v>
      </c>
      <c r="E9" s="88">
        <v>0.99919999999999998</v>
      </c>
      <c r="F9" s="88">
        <v>0.99939999999999996</v>
      </c>
      <c r="G9" s="88">
        <v>0.83</v>
      </c>
      <c r="H9" s="88">
        <v>2</v>
      </c>
      <c r="I9" s="88">
        <v>3.01</v>
      </c>
      <c r="J9" s="88">
        <v>893</v>
      </c>
      <c r="K9" s="88">
        <v>16421</v>
      </c>
      <c r="L9" s="88">
        <v>5.8400000000000001E-2</v>
      </c>
      <c r="M9" s="88">
        <v>0.99939999999999996</v>
      </c>
      <c r="N9" s="88" t="e">
        <v>#DIV/0!</v>
      </c>
      <c r="O9" s="88">
        <v>0.28000000000000003</v>
      </c>
      <c r="P9" s="89">
        <v>2.92</v>
      </c>
    </row>
    <row r="10" spans="1:26">
      <c r="A10" s="86" t="s">
        <v>92</v>
      </c>
      <c r="B10" s="87">
        <v>1</v>
      </c>
      <c r="C10" s="88">
        <v>1</v>
      </c>
      <c r="D10" s="88">
        <v>0.98160000000000003</v>
      </c>
      <c r="E10" s="88">
        <v>0.99970000000000003</v>
      </c>
      <c r="F10" s="88">
        <v>0.99880000000000002</v>
      </c>
      <c r="G10" s="88">
        <v>0.86</v>
      </c>
      <c r="H10" s="88">
        <v>0.48</v>
      </c>
      <c r="I10" s="88">
        <v>0.45</v>
      </c>
      <c r="J10" s="88">
        <v>731</v>
      </c>
      <c r="K10" s="88">
        <v>32898</v>
      </c>
      <c r="L10" s="88">
        <v>5.1900000000000002E-2</v>
      </c>
      <c r="M10" s="88">
        <v>0.99880000000000002</v>
      </c>
      <c r="N10" s="88" t="e">
        <v>#DIV/0!</v>
      </c>
      <c r="O10" s="88">
        <v>1.28</v>
      </c>
      <c r="P10" s="89">
        <v>0.98</v>
      </c>
    </row>
    <row r="11" spans="1:26">
      <c r="A11" s="86" t="s">
        <v>93</v>
      </c>
      <c r="B11" s="87">
        <v>1</v>
      </c>
      <c r="C11" s="88">
        <v>1</v>
      </c>
      <c r="D11" s="88">
        <v>0.97899999999999998</v>
      </c>
      <c r="E11" s="88">
        <v>1</v>
      </c>
      <c r="F11" s="88">
        <v>100</v>
      </c>
      <c r="G11" s="88">
        <v>0.79</v>
      </c>
      <c r="H11" s="88">
        <v>2.56</v>
      </c>
      <c r="I11" s="88">
        <v>6.91</v>
      </c>
      <c r="J11" s="88">
        <v>864</v>
      </c>
      <c r="K11" s="88">
        <v>19553</v>
      </c>
      <c r="L11" s="88">
        <v>8.4599999999999995E-2</v>
      </c>
      <c r="M11" s="88">
        <v>100</v>
      </c>
      <c r="N11" s="88" t="e">
        <v>#DIV/0!</v>
      </c>
      <c r="O11" s="88">
        <v>3.04</v>
      </c>
      <c r="P11" s="89"/>
    </row>
    <row r="12" spans="1:26">
      <c r="A12" s="86" t="s">
        <v>95</v>
      </c>
      <c r="B12" s="87">
        <v>1</v>
      </c>
      <c r="C12" s="88">
        <v>1</v>
      </c>
      <c r="D12" s="88">
        <v>0.96379999999999999</v>
      </c>
      <c r="E12" s="88">
        <v>0.99839999999999995</v>
      </c>
      <c r="F12" s="88">
        <v>91.36</v>
      </c>
      <c r="G12" s="88">
        <v>0.84</v>
      </c>
      <c r="H12" s="88">
        <v>0.09</v>
      </c>
      <c r="I12" s="88">
        <v>0.03</v>
      </c>
      <c r="J12" s="88">
        <v>511</v>
      </c>
      <c r="K12" s="88">
        <v>33552</v>
      </c>
      <c r="L12" s="88">
        <v>0.1003</v>
      </c>
      <c r="M12" s="88">
        <v>91.36</v>
      </c>
      <c r="N12" s="88" t="e">
        <v>#DIV/0!</v>
      </c>
      <c r="O12" s="88">
        <v>2.0299999999999998</v>
      </c>
      <c r="P12" s="89">
        <v>0.09</v>
      </c>
    </row>
    <row r="13" spans="1:26">
      <c r="A13" s="86" t="s">
        <v>96</v>
      </c>
      <c r="B13" s="87">
        <v>0.99339999999999995</v>
      </c>
      <c r="C13" s="88">
        <v>1</v>
      </c>
      <c r="D13" s="88">
        <v>0.97689999999999999</v>
      </c>
      <c r="E13" s="88">
        <v>0.99960000000000004</v>
      </c>
      <c r="F13" s="88" t="e">
        <v>#DIV/0!</v>
      </c>
      <c r="G13" s="88">
        <v>0.83</v>
      </c>
      <c r="H13" s="88">
        <v>0.72</v>
      </c>
      <c r="I13" s="88">
        <v>1.85</v>
      </c>
      <c r="J13" s="88">
        <v>418</v>
      </c>
      <c r="K13" s="88">
        <v>31613</v>
      </c>
      <c r="L13" s="88">
        <v>9.6600000000000005E-2</v>
      </c>
      <c r="M13" s="88" t="e">
        <v>#DIV/0!</v>
      </c>
      <c r="N13" s="88" t="e">
        <v>#DIV/0!</v>
      </c>
      <c r="O13" s="88">
        <v>2.95</v>
      </c>
      <c r="P13" s="89">
        <v>0.28000000000000003</v>
      </c>
    </row>
    <row r="14" spans="1:26">
      <c r="A14" s="86" t="s">
        <v>8</v>
      </c>
      <c r="B14" s="87">
        <v>0.96399999999999997</v>
      </c>
      <c r="C14" s="88">
        <v>0.99739999999999995</v>
      </c>
      <c r="D14" s="88">
        <v>0.7601</v>
      </c>
      <c r="E14" s="88">
        <v>0.99919999999999998</v>
      </c>
      <c r="F14" s="88">
        <v>0.88600000000000001</v>
      </c>
      <c r="G14" s="88">
        <v>0.84</v>
      </c>
      <c r="H14" s="88">
        <v>1.05</v>
      </c>
      <c r="I14" s="88">
        <v>1.34</v>
      </c>
      <c r="J14" s="88">
        <v>648</v>
      </c>
      <c r="K14" s="88">
        <v>28396</v>
      </c>
      <c r="L14" s="88">
        <v>4.3200000000000002E-2</v>
      </c>
      <c r="M14" s="88">
        <v>0.88600000000000001</v>
      </c>
      <c r="N14" s="88">
        <v>1</v>
      </c>
      <c r="O14" s="88">
        <v>1.04</v>
      </c>
      <c r="P14" s="89">
        <v>0.91</v>
      </c>
    </row>
    <row r="15" spans="1:26">
      <c r="A15" s="86" t="s">
        <v>100</v>
      </c>
      <c r="B15" s="87">
        <v>0.97189999999999999</v>
      </c>
      <c r="C15" s="88">
        <v>0.99939999999999996</v>
      </c>
      <c r="D15" s="88">
        <v>0.84889999999999999</v>
      </c>
      <c r="E15" s="88">
        <v>0.99990000000000001</v>
      </c>
      <c r="F15" s="88">
        <v>0.99550000000000005</v>
      </c>
      <c r="G15" s="88">
        <v>0.82</v>
      </c>
      <c r="H15" s="88">
        <v>1.53</v>
      </c>
      <c r="I15" s="88">
        <v>0.92</v>
      </c>
      <c r="J15" s="88">
        <v>677</v>
      </c>
      <c r="K15" s="88">
        <v>29569</v>
      </c>
      <c r="L15" s="88">
        <v>9.06E-2</v>
      </c>
      <c r="M15" s="88">
        <v>0.99550000000000005</v>
      </c>
      <c r="N15" s="88">
        <v>1</v>
      </c>
      <c r="O15" s="88">
        <v>0.6</v>
      </c>
      <c r="P15" s="89">
        <v>0.99</v>
      </c>
    </row>
    <row r="16" spans="1:26">
      <c r="A16" s="86" t="s">
        <v>102</v>
      </c>
      <c r="B16" s="87">
        <v>0.98040000000000005</v>
      </c>
      <c r="C16" s="88">
        <v>0.99529999999999996</v>
      </c>
      <c r="D16" s="88">
        <v>0.65610000000000002</v>
      </c>
      <c r="E16" s="88">
        <v>0.999</v>
      </c>
      <c r="F16" s="88">
        <v>79</v>
      </c>
      <c r="G16" s="88">
        <v>0.81</v>
      </c>
      <c r="H16" s="88">
        <v>1.02</v>
      </c>
      <c r="I16" s="88">
        <v>1.73</v>
      </c>
      <c r="J16" s="88">
        <v>566</v>
      </c>
      <c r="K16" s="88">
        <v>10982</v>
      </c>
      <c r="L16" s="88">
        <v>0.10580000000000001</v>
      </c>
      <c r="M16" s="88">
        <v>79</v>
      </c>
      <c r="N16" s="88">
        <v>1</v>
      </c>
      <c r="O16" s="88">
        <v>1.41</v>
      </c>
      <c r="P16" s="89">
        <v>1.2</v>
      </c>
    </row>
    <row r="17" spans="1:16">
      <c r="A17" s="86" t="s">
        <v>103</v>
      </c>
      <c r="B17" s="87">
        <v>1</v>
      </c>
      <c r="C17" s="88">
        <v>0.99939999999999996</v>
      </c>
      <c r="D17" s="88">
        <v>0.77190000000000003</v>
      </c>
      <c r="E17" s="88">
        <v>0.99970000000000003</v>
      </c>
      <c r="F17" s="88">
        <v>0.98740000000000006</v>
      </c>
      <c r="G17" s="88">
        <v>0.82</v>
      </c>
      <c r="H17" s="88">
        <v>2.23</v>
      </c>
      <c r="I17" s="88">
        <v>0.88</v>
      </c>
      <c r="J17" s="88">
        <v>709</v>
      </c>
      <c r="K17" s="88">
        <v>13539</v>
      </c>
      <c r="L17" s="88">
        <v>3.7199999999999997E-2</v>
      </c>
      <c r="M17" s="88">
        <v>0.98740000000000006</v>
      </c>
      <c r="N17" s="88">
        <v>1</v>
      </c>
      <c r="O17" s="88">
        <v>2.13</v>
      </c>
      <c r="P17" s="89">
        <v>0.75</v>
      </c>
    </row>
    <row r="18" spans="1:16">
      <c r="A18" s="86" t="s">
        <v>104</v>
      </c>
      <c r="B18" s="87">
        <v>0.93389999999999995</v>
      </c>
      <c r="C18" s="88">
        <v>0.99399999999999999</v>
      </c>
      <c r="D18" s="88">
        <v>0.76490000000000002</v>
      </c>
      <c r="E18" s="88">
        <v>0.99960000000000004</v>
      </c>
      <c r="F18" s="88">
        <v>98.94</v>
      </c>
      <c r="G18" s="88">
        <v>0.83</v>
      </c>
      <c r="H18" s="88">
        <v>0.82</v>
      </c>
      <c r="I18" s="88">
        <v>1.65</v>
      </c>
      <c r="J18" s="88">
        <v>641</v>
      </c>
      <c r="K18" s="88">
        <v>30951</v>
      </c>
      <c r="L18" s="88">
        <v>2.7699999999999999E-2</v>
      </c>
      <c r="M18" s="88">
        <v>98.94</v>
      </c>
      <c r="N18" s="88" t="e">
        <v>#DIV/0!</v>
      </c>
      <c r="O18" s="88">
        <v>1.04</v>
      </c>
      <c r="P18" s="89">
        <v>1.86</v>
      </c>
    </row>
    <row r="19" spans="1:16">
      <c r="A19" s="86" t="s">
        <v>105</v>
      </c>
      <c r="B19" s="87">
        <v>0.97599999999999998</v>
      </c>
      <c r="C19" s="88">
        <v>1</v>
      </c>
      <c r="D19" s="88">
        <v>0.96519999999999995</v>
      </c>
      <c r="E19" s="88">
        <v>0.9849</v>
      </c>
      <c r="F19" s="88">
        <v>99.85</v>
      </c>
      <c r="G19" s="88">
        <v>0.85</v>
      </c>
      <c r="H19" s="88">
        <v>0.56000000000000005</v>
      </c>
      <c r="I19" s="88">
        <v>0.94</v>
      </c>
      <c r="J19" s="88">
        <v>691</v>
      </c>
      <c r="K19" s="88">
        <v>36992</v>
      </c>
      <c r="L19" s="88">
        <v>0.1205</v>
      </c>
      <c r="M19" s="88">
        <v>99.85</v>
      </c>
      <c r="N19" s="88" t="e">
        <v>#DIV/0!</v>
      </c>
      <c r="O19" s="88">
        <v>0.76</v>
      </c>
      <c r="P19" s="89">
        <v>1</v>
      </c>
    </row>
    <row r="20" spans="1:16">
      <c r="A20" s="86" t="s">
        <v>106</v>
      </c>
      <c r="B20" s="87">
        <v>1</v>
      </c>
      <c r="C20" s="88">
        <v>0.98550000000000004</v>
      </c>
      <c r="D20" s="88">
        <v>0.63039999999999996</v>
      </c>
      <c r="E20" s="88">
        <v>0.99980000000000002</v>
      </c>
      <c r="F20" s="88">
        <v>99.23</v>
      </c>
      <c r="G20" s="88">
        <v>0.85</v>
      </c>
      <c r="H20" s="88">
        <v>0.17</v>
      </c>
      <c r="I20" s="88">
        <v>0.35</v>
      </c>
      <c r="J20" s="88">
        <v>758</v>
      </c>
      <c r="K20" s="88">
        <v>17789</v>
      </c>
      <c r="L20" s="88">
        <v>-9.4600000000000004E-2</v>
      </c>
      <c r="M20" s="88">
        <v>99.23</v>
      </c>
      <c r="N20" s="88" t="e">
        <v>#DIV/0!</v>
      </c>
      <c r="O20" s="88">
        <v>0.83</v>
      </c>
      <c r="P20" s="89"/>
    </row>
    <row r="21" spans="1:16">
      <c r="A21" s="86" t="s">
        <v>108</v>
      </c>
      <c r="B21" s="87">
        <v>0.94779999999999998</v>
      </c>
      <c r="C21" s="88">
        <v>0.93149999999999999</v>
      </c>
      <c r="D21" s="88">
        <v>0.82620000000000005</v>
      </c>
      <c r="E21" s="88">
        <v>0.99960000000000004</v>
      </c>
      <c r="F21" s="88">
        <v>0.9899</v>
      </c>
      <c r="G21" s="88">
        <v>0.83</v>
      </c>
      <c r="H21" s="88">
        <v>0.84</v>
      </c>
      <c r="I21" s="88">
        <v>1.27</v>
      </c>
      <c r="J21" s="88">
        <v>580</v>
      </c>
      <c r="K21" s="88">
        <v>10907</v>
      </c>
      <c r="L21" s="88">
        <v>7.2999999999999995E-2</v>
      </c>
      <c r="M21" s="88">
        <v>0.9899</v>
      </c>
      <c r="N21" s="88">
        <v>1</v>
      </c>
      <c r="O21" s="88">
        <v>0.56999999999999995</v>
      </c>
      <c r="P21" s="89">
        <v>1.31</v>
      </c>
    </row>
    <row r="22" spans="1:16">
      <c r="A22" s="86" t="s">
        <v>109</v>
      </c>
      <c r="B22" s="87">
        <v>0.96989999999999998</v>
      </c>
      <c r="C22" s="88">
        <v>0.98499999999999999</v>
      </c>
      <c r="D22" s="88">
        <v>0.88449999999999995</v>
      </c>
      <c r="E22" s="88">
        <v>0.99990000000000001</v>
      </c>
      <c r="F22" s="88">
        <v>99.99</v>
      </c>
      <c r="G22" s="88">
        <v>0.81</v>
      </c>
      <c r="H22" s="88">
        <v>1.78</v>
      </c>
      <c r="I22" s="88">
        <v>1.79</v>
      </c>
      <c r="J22" s="88">
        <v>650</v>
      </c>
      <c r="K22" s="88">
        <v>53219</v>
      </c>
      <c r="L22" s="88">
        <v>9.0999999999999998E-2</v>
      </c>
      <c r="M22" s="88">
        <v>99.99</v>
      </c>
      <c r="N22" s="88" t="e">
        <v>#DIV/0!</v>
      </c>
      <c r="O22" s="88">
        <v>0.53</v>
      </c>
      <c r="P22" s="89">
        <v>1.1100000000000001</v>
      </c>
    </row>
    <row r="23" spans="1:16">
      <c r="A23" s="86" t="s">
        <v>110</v>
      </c>
      <c r="B23" s="87">
        <v>1</v>
      </c>
      <c r="C23" s="88">
        <v>1</v>
      </c>
      <c r="D23" s="88">
        <v>0.97619999999999996</v>
      </c>
      <c r="E23" s="88">
        <v>0.99770000000000003</v>
      </c>
      <c r="F23" s="88">
        <v>0.98899999999999999</v>
      </c>
      <c r="G23" s="88">
        <v>0.8</v>
      </c>
      <c r="H23" s="88">
        <v>1.39</v>
      </c>
      <c r="I23" s="88">
        <v>0.54</v>
      </c>
      <c r="J23" s="88">
        <v>679</v>
      </c>
      <c r="K23" s="88">
        <v>31609</v>
      </c>
      <c r="L23" s="88">
        <v>-1.7299999999999999E-2</v>
      </c>
      <c r="M23" s="88">
        <v>0.98899999999999999</v>
      </c>
      <c r="N23" s="88" t="e">
        <v>#DIV/0!</v>
      </c>
      <c r="O23" s="88">
        <v>4.4400000000000004</v>
      </c>
      <c r="P23" s="89"/>
    </row>
    <row r="24" spans="1:16">
      <c r="A24" s="86" t="s">
        <v>111</v>
      </c>
      <c r="B24" s="87">
        <v>0.99380000000000002</v>
      </c>
      <c r="C24" s="88">
        <v>0.99780000000000002</v>
      </c>
      <c r="D24" s="88">
        <v>0.71260000000000001</v>
      </c>
      <c r="E24" s="88">
        <v>0.99929999999999997</v>
      </c>
      <c r="F24" s="88">
        <v>82.69</v>
      </c>
      <c r="G24" s="88">
        <v>0.83</v>
      </c>
      <c r="H24" s="88">
        <v>1.03</v>
      </c>
      <c r="I24" s="88">
        <v>1.89</v>
      </c>
      <c r="J24" s="88">
        <v>679</v>
      </c>
      <c r="K24" s="88">
        <v>31938</v>
      </c>
      <c r="L24" s="88">
        <v>8.6199999999999999E-2</v>
      </c>
      <c r="M24" s="88">
        <v>82.69</v>
      </c>
      <c r="N24" s="88">
        <v>1</v>
      </c>
      <c r="O24" s="88">
        <v>1.48</v>
      </c>
      <c r="P24" s="89">
        <v>1.76</v>
      </c>
    </row>
    <row r="25" spans="1:16">
      <c r="A25" s="86" t="s">
        <v>112</v>
      </c>
      <c r="B25" s="87">
        <v>1</v>
      </c>
      <c r="C25" s="88">
        <v>1</v>
      </c>
      <c r="D25" s="88">
        <v>0.90239999999999998</v>
      </c>
      <c r="E25" s="88">
        <v>0.99980000000000002</v>
      </c>
      <c r="F25" s="88">
        <v>0.99860000000000004</v>
      </c>
      <c r="G25" s="88">
        <v>0.83</v>
      </c>
      <c r="H25" s="88">
        <v>3.44</v>
      </c>
      <c r="I25" s="88">
        <v>5</v>
      </c>
      <c r="J25" s="88">
        <v>594</v>
      </c>
      <c r="K25" s="88">
        <v>10029</v>
      </c>
      <c r="L25" s="88">
        <v>0.10390000000000001</v>
      </c>
      <c r="M25" s="88">
        <v>0.99860000000000004</v>
      </c>
      <c r="N25" s="88">
        <v>1</v>
      </c>
      <c r="O25" s="88">
        <v>1.03</v>
      </c>
      <c r="P25" s="89">
        <v>1.26</v>
      </c>
    </row>
    <row r="26" spans="1:16">
      <c r="A26" s="86" t="s">
        <v>113</v>
      </c>
      <c r="B26" s="87">
        <v>1</v>
      </c>
      <c r="C26" s="88">
        <v>0.97660000000000002</v>
      </c>
      <c r="D26" s="88">
        <v>0.96430000000000005</v>
      </c>
      <c r="E26" s="88">
        <v>0.99880000000000002</v>
      </c>
      <c r="F26" s="88">
        <v>0.99980000000000002</v>
      </c>
      <c r="G26" s="88">
        <v>0.83</v>
      </c>
      <c r="H26" s="88">
        <v>1.7</v>
      </c>
      <c r="I26" s="88">
        <v>1.6</v>
      </c>
      <c r="J26" s="88">
        <v>817</v>
      </c>
      <c r="K26" s="88">
        <v>10917</v>
      </c>
      <c r="L26" s="88">
        <v>4.24E-2</v>
      </c>
      <c r="M26" s="88">
        <v>0.99980000000000002</v>
      </c>
      <c r="N26" s="88" t="e">
        <v>#DIV/0!</v>
      </c>
      <c r="O26" s="88">
        <v>0.86</v>
      </c>
      <c r="P26" s="89">
        <v>2.34</v>
      </c>
    </row>
    <row r="27" spans="1:16">
      <c r="A27" s="86" t="s">
        <v>114</v>
      </c>
      <c r="B27" s="87">
        <v>1</v>
      </c>
      <c r="C27" s="88">
        <v>1</v>
      </c>
      <c r="D27" s="88">
        <v>0.9214</v>
      </c>
      <c r="E27" s="88">
        <v>0.99909999999999999</v>
      </c>
      <c r="F27" s="88">
        <v>0.99</v>
      </c>
      <c r="G27" s="88">
        <v>0.77</v>
      </c>
      <c r="H27" s="88">
        <v>1.18</v>
      </c>
      <c r="I27" s="88">
        <v>2.48</v>
      </c>
      <c r="J27" s="88">
        <v>539</v>
      </c>
      <c r="K27" s="88">
        <v>14999</v>
      </c>
      <c r="L27" s="88">
        <v>0.1391</v>
      </c>
      <c r="M27" s="88">
        <v>0.99</v>
      </c>
      <c r="N27" s="88" t="e">
        <v>#DIV/0!</v>
      </c>
      <c r="O27" s="88">
        <v>2.0499999999999998</v>
      </c>
      <c r="P27" s="89">
        <v>0.28000000000000003</v>
      </c>
    </row>
    <row r="28" spans="1:16">
      <c r="A28" s="86" t="s">
        <v>117</v>
      </c>
      <c r="B28" s="87">
        <v>1</v>
      </c>
      <c r="C28" s="88">
        <v>1</v>
      </c>
      <c r="D28" s="88">
        <v>0.99739999999999995</v>
      </c>
      <c r="E28" s="88">
        <v>0.99929999999999997</v>
      </c>
      <c r="F28" s="88">
        <v>0.95820000000000005</v>
      </c>
      <c r="G28" s="88">
        <v>0.75</v>
      </c>
      <c r="H28" s="88">
        <v>1.1000000000000001</v>
      </c>
      <c r="I28" s="88">
        <v>0.02</v>
      </c>
      <c r="J28" s="88">
        <v>530</v>
      </c>
      <c r="K28" s="88">
        <v>31368</v>
      </c>
      <c r="L28" s="88">
        <v>0.1153</v>
      </c>
      <c r="M28" s="88">
        <v>0.95820000000000005</v>
      </c>
      <c r="N28" s="88" t="e">
        <v>#DIV/0!</v>
      </c>
      <c r="O28" s="88">
        <v>1.22</v>
      </c>
      <c r="P28" s="89"/>
    </row>
    <row r="29" spans="1:16">
      <c r="A29" s="86" t="s">
        <v>11</v>
      </c>
      <c r="B29" s="87">
        <v>0.91300000000000003</v>
      </c>
      <c r="C29" s="88">
        <v>0.98860000000000003</v>
      </c>
      <c r="D29" s="88">
        <v>0.99970000000000003</v>
      </c>
      <c r="E29" s="88">
        <v>0.99980000000000002</v>
      </c>
      <c r="F29" s="88">
        <v>96.13</v>
      </c>
      <c r="G29" s="88">
        <v>0.76</v>
      </c>
      <c r="H29" s="88">
        <v>0.68</v>
      </c>
      <c r="I29" s="88">
        <v>1.01</v>
      </c>
      <c r="J29" s="88">
        <v>289</v>
      </c>
      <c r="K29" s="88">
        <v>22613</v>
      </c>
      <c r="L29" s="88">
        <v>0.16539999999999999</v>
      </c>
      <c r="M29" s="88">
        <v>96.13</v>
      </c>
      <c r="N29" s="88" t="e">
        <v>#DIV/0!</v>
      </c>
      <c r="O29" s="88">
        <v>1.77</v>
      </c>
      <c r="P29" s="89">
        <v>0.77</v>
      </c>
    </row>
    <row r="30" spans="1:16">
      <c r="A30" s="86" t="s">
        <v>119</v>
      </c>
      <c r="B30" s="87">
        <v>0.99809999999999999</v>
      </c>
      <c r="C30" s="88">
        <v>1</v>
      </c>
      <c r="D30" s="88">
        <v>0.76829999999999998</v>
      </c>
      <c r="E30" s="88">
        <v>0.99409999999999998</v>
      </c>
      <c r="F30" s="88">
        <v>0.85</v>
      </c>
      <c r="G30" s="88">
        <v>0.8</v>
      </c>
      <c r="H30" s="88">
        <v>2.5</v>
      </c>
      <c r="I30" s="88">
        <v>7.04</v>
      </c>
      <c r="J30" s="88">
        <v>1051</v>
      </c>
      <c r="K30" s="88">
        <v>11472</v>
      </c>
      <c r="L30" s="88">
        <v>0.109</v>
      </c>
      <c r="M30" s="88">
        <v>0.85</v>
      </c>
      <c r="N30" s="88">
        <v>0.96</v>
      </c>
      <c r="O30" s="88">
        <v>0.62</v>
      </c>
      <c r="P30" s="89">
        <v>1.61</v>
      </c>
    </row>
    <row r="31" spans="1:16">
      <c r="A31" s="86" t="s">
        <v>120</v>
      </c>
      <c r="B31" s="87">
        <v>1</v>
      </c>
      <c r="C31" s="88" t="e">
        <v>#DIV/0!</v>
      </c>
      <c r="D31" s="88">
        <v>1</v>
      </c>
      <c r="E31" s="88">
        <v>0.96879999999999999</v>
      </c>
      <c r="F31" s="88">
        <v>1</v>
      </c>
      <c r="G31" s="88">
        <v>0.72</v>
      </c>
      <c r="H31" s="88">
        <v>3.69</v>
      </c>
      <c r="I31" s="88">
        <v>6.58</v>
      </c>
      <c r="J31" s="88" t="e">
        <v>#DIV/0!</v>
      </c>
      <c r="K31" s="88" t="e">
        <v>#DIV/0!</v>
      </c>
      <c r="L31" s="88"/>
      <c r="M31" s="88">
        <v>1</v>
      </c>
      <c r="N31" s="88" t="e">
        <v>#DIV/0!</v>
      </c>
      <c r="O31" s="88">
        <v>0.98</v>
      </c>
      <c r="P31" s="89"/>
    </row>
    <row r="32" spans="1:16">
      <c r="A32" s="86" t="s">
        <v>25</v>
      </c>
      <c r="B32" s="87">
        <v>1</v>
      </c>
      <c r="C32" s="88">
        <v>0.99590000000000001</v>
      </c>
      <c r="D32" s="88">
        <v>0.86150000000000004</v>
      </c>
      <c r="E32" s="88">
        <v>0.999</v>
      </c>
      <c r="F32" s="88">
        <v>0.89319999999999999</v>
      </c>
      <c r="G32" s="88">
        <v>0.72</v>
      </c>
      <c r="H32" s="88">
        <v>0.75</v>
      </c>
      <c r="I32" s="88">
        <v>0.77</v>
      </c>
      <c r="J32" s="88">
        <v>733</v>
      </c>
      <c r="K32" s="88">
        <v>42694</v>
      </c>
      <c r="L32" s="88">
        <v>8.8200000000000001E-2</v>
      </c>
      <c r="M32" s="88">
        <v>0.89319999999999999</v>
      </c>
      <c r="N32" s="88">
        <v>1</v>
      </c>
      <c r="O32" s="88">
        <v>1.1399999999999999</v>
      </c>
      <c r="P32" s="89">
        <v>1.9</v>
      </c>
    </row>
    <row r="33" spans="1:16">
      <c r="A33" s="86" t="s">
        <v>122</v>
      </c>
      <c r="B33" s="87">
        <v>0.99560000000000004</v>
      </c>
      <c r="C33" s="88">
        <v>0.98399999999999999</v>
      </c>
      <c r="D33" s="88">
        <v>0.90400000000000003</v>
      </c>
      <c r="E33" s="88">
        <v>0.99880000000000002</v>
      </c>
      <c r="F33" s="88">
        <v>99.93</v>
      </c>
      <c r="G33" s="88">
        <v>0.84</v>
      </c>
      <c r="H33" s="88">
        <v>0.61</v>
      </c>
      <c r="I33" s="88">
        <v>1.52</v>
      </c>
      <c r="J33" s="88">
        <v>847</v>
      </c>
      <c r="K33" s="88">
        <v>10844</v>
      </c>
      <c r="L33" s="88">
        <v>0.1009</v>
      </c>
      <c r="M33" s="88">
        <v>99.93</v>
      </c>
      <c r="N33" s="88" t="e">
        <v>#DIV/0!</v>
      </c>
      <c r="O33" s="88">
        <v>1.06</v>
      </c>
      <c r="P33" s="89">
        <v>1.6</v>
      </c>
    </row>
    <row r="34" spans="1:16">
      <c r="A34" s="86" t="s">
        <v>13</v>
      </c>
      <c r="B34" s="87">
        <v>1</v>
      </c>
      <c r="C34" s="88">
        <v>0.99729999999999996</v>
      </c>
      <c r="D34" s="88">
        <v>0.64629999999999999</v>
      </c>
      <c r="E34" s="88">
        <v>0.9204</v>
      </c>
      <c r="F34" s="88">
        <v>0.99180000000000001</v>
      </c>
      <c r="G34" s="88">
        <v>0.79</v>
      </c>
      <c r="H34" s="88">
        <v>0.73</v>
      </c>
      <c r="I34" s="88">
        <v>0.88</v>
      </c>
      <c r="J34" s="88">
        <v>574</v>
      </c>
      <c r="K34" s="88">
        <v>47559</v>
      </c>
      <c r="L34" s="88">
        <v>9.5000000000000001E-2</v>
      </c>
      <c r="M34" s="88">
        <v>0.99180000000000001</v>
      </c>
      <c r="N34" s="88">
        <v>1</v>
      </c>
      <c r="O34" s="88">
        <v>1.47</v>
      </c>
      <c r="P34" s="89">
        <v>1.1100000000000001</v>
      </c>
    </row>
    <row r="35" spans="1:16">
      <c r="A35" s="86" t="s">
        <v>125</v>
      </c>
      <c r="B35" s="87">
        <v>0.98529999999999995</v>
      </c>
      <c r="C35" s="88">
        <v>0.99390000000000001</v>
      </c>
      <c r="D35" s="88">
        <v>0.90139999999999998</v>
      </c>
      <c r="E35" s="88">
        <v>0.99990000000000001</v>
      </c>
      <c r="F35" s="88">
        <v>98.78</v>
      </c>
      <c r="G35" s="88">
        <v>0.83</v>
      </c>
      <c r="H35" s="88">
        <v>1.05</v>
      </c>
      <c r="I35" s="88">
        <v>1.02</v>
      </c>
      <c r="J35" s="88">
        <v>524</v>
      </c>
      <c r="K35" s="88">
        <v>25873</v>
      </c>
      <c r="L35" s="88">
        <v>8.7300000000000003E-2</v>
      </c>
      <c r="M35" s="88">
        <v>98.78</v>
      </c>
      <c r="N35" s="88" t="e">
        <v>#DIV/0!</v>
      </c>
      <c r="O35" s="88">
        <v>1.56</v>
      </c>
      <c r="P35" s="89">
        <v>0.49</v>
      </c>
    </row>
    <row r="36" spans="1:16">
      <c r="A36" s="86" t="s">
        <v>126</v>
      </c>
      <c r="B36" s="87">
        <v>0.97570000000000001</v>
      </c>
      <c r="C36" s="88">
        <v>1</v>
      </c>
      <c r="D36" s="88">
        <v>0.94099999999999995</v>
      </c>
      <c r="E36" s="88">
        <v>0.99950000000000006</v>
      </c>
      <c r="F36" s="88">
        <v>0.99409999999999998</v>
      </c>
      <c r="G36" s="88">
        <v>0.83</v>
      </c>
      <c r="H36" s="88">
        <v>0.68</v>
      </c>
      <c r="I36" s="88">
        <v>0.76</v>
      </c>
      <c r="J36" s="88">
        <v>501</v>
      </c>
      <c r="K36" s="88">
        <v>23885</v>
      </c>
      <c r="L36" s="88">
        <v>7.5800000000000006E-2</v>
      </c>
      <c r="M36" s="88">
        <v>0.99409999999999998</v>
      </c>
      <c r="N36" s="88" t="e">
        <v>#DIV/0!</v>
      </c>
      <c r="O36" s="88">
        <v>1.32</v>
      </c>
      <c r="P36" s="89">
        <v>1.02</v>
      </c>
    </row>
    <row r="37" spans="1:16">
      <c r="A37" s="86" t="s">
        <v>128</v>
      </c>
      <c r="B37" s="87">
        <v>1</v>
      </c>
      <c r="C37" s="88">
        <v>1</v>
      </c>
      <c r="D37" s="88">
        <v>0.89610000000000001</v>
      </c>
      <c r="E37" s="88">
        <v>0.99939999999999996</v>
      </c>
      <c r="F37" s="88">
        <v>99.97</v>
      </c>
      <c r="G37" s="88">
        <v>0.84</v>
      </c>
      <c r="H37" s="88">
        <v>0.66</v>
      </c>
      <c r="I37" s="88">
        <v>1.29</v>
      </c>
      <c r="J37" s="88">
        <v>730</v>
      </c>
      <c r="K37" s="88">
        <v>28074</v>
      </c>
      <c r="L37" s="88">
        <v>0.11509999999999999</v>
      </c>
      <c r="M37" s="88">
        <v>99.97</v>
      </c>
      <c r="N37" s="88" t="e">
        <v>#DIV/0!</v>
      </c>
      <c r="O37" s="88">
        <v>1.69</v>
      </c>
      <c r="P37" s="89">
        <v>1.18</v>
      </c>
    </row>
    <row r="38" spans="1:16">
      <c r="A38" s="86" t="s">
        <v>12</v>
      </c>
      <c r="B38" s="87">
        <v>0.99319999999999997</v>
      </c>
      <c r="C38" s="88">
        <v>1</v>
      </c>
      <c r="D38" s="88">
        <v>0.76790000000000003</v>
      </c>
      <c r="E38" s="88">
        <v>0.99739999999999995</v>
      </c>
      <c r="F38" s="88">
        <v>0.999</v>
      </c>
      <c r="G38" s="88">
        <v>0.84</v>
      </c>
      <c r="H38" s="88">
        <v>1.1399999999999999</v>
      </c>
      <c r="I38" s="88">
        <v>0.8</v>
      </c>
      <c r="J38" s="88">
        <v>568</v>
      </c>
      <c r="K38" s="88">
        <v>29822</v>
      </c>
      <c r="L38" s="88">
        <v>8.8200000000000001E-2</v>
      </c>
      <c r="M38" s="88">
        <v>0.999</v>
      </c>
      <c r="N38" s="88">
        <v>1</v>
      </c>
      <c r="O38" s="88">
        <v>1.36</v>
      </c>
      <c r="P38" s="89">
        <v>0.88</v>
      </c>
    </row>
    <row r="39" spans="1:16">
      <c r="A39" s="86" t="s">
        <v>130</v>
      </c>
      <c r="B39" s="87">
        <v>0.99880000000000002</v>
      </c>
      <c r="C39" s="88">
        <v>1</v>
      </c>
      <c r="D39" s="88">
        <v>0.84440000000000004</v>
      </c>
      <c r="E39" s="88">
        <v>1</v>
      </c>
      <c r="F39" s="88">
        <v>100</v>
      </c>
      <c r="G39" s="88">
        <v>0.84</v>
      </c>
      <c r="H39" s="88">
        <v>0.57999999999999996</v>
      </c>
      <c r="I39" s="88">
        <v>0.33</v>
      </c>
      <c r="J39" s="88">
        <v>700</v>
      </c>
      <c r="K39" s="88">
        <v>10390</v>
      </c>
      <c r="L39" s="88">
        <v>6.7400000000000002E-2</v>
      </c>
      <c r="M39" s="88">
        <v>100</v>
      </c>
      <c r="N39" s="88" t="e">
        <v>#DIV/0!</v>
      </c>
      <c r="O39" s="88">
        <v>1.56</v>
      </c>
      <c r="P39" s="89">
        <v>1.28</v>
      </c>
    </row>
    <row r="40" spans="1:16">
      <c r="A40" s="86" t="s">
        <v>131</v>
      </c>
      <c r="B40" s="87">
        <v>1</v>
      </c>
      <c r="C40" s="88">
        <v>0.999</v>
      </c>
      <c r="D40" s="88">
        <v>0.68579999999999997</v>
      </c>
      <c r="E40" s="88">
        <v>0.79610000000000003</v>
      </c>
      <c r="F40" s="88">
        <v>97.7</v>
      </c>
      <c r="G40" s="88">
        <v>0.83</v>
      </c>
      <c r="H40" s="88">
        <v>0.7</v>
      </c>
      <c r="I40" s="88">
        <v>0.78</v>
      </c>
      <c r="J40" s="88">
        <v>678</v>
      </c>
      <c r="K40" s="88">
        <v>28984</v>
      </c>
      <c r="L40" s="88">
        <v>6.9400000000000003E-2</v>
      </c>
      <c r="M40" s="88">
        <v>97.7</v>
      </c>
      <c r="N40" s="88" t="e">
        <v>#DIV/0!</v>
      </c>
      <c r="O40" s="88">
        <v>1.37</v>
      </c>
      <c r="P40" s="89">
        <v>1.19</v>
      </c>
    </row>
    <row r="41" spans="1:16">
      <c r="A41" s="86" t="s">
        <v>15</v>
      </c>
      <c r="B41" s="87">
        <v>0.93569999999999998</v>
      </c>
      <c r="C41" s="88">
        <v>0.995</v>
      </c>
      <c r="D41" s="88">
        <v>0.84670000000000001</v>
      </c>
      <c r="E41" s="88">
        <v>0.9879</v>
      </c>
      <c r="F41" s="88">
        <v>0.97</v>
      </c>
      <c r="G41" s="88">
        <v>0.82</v>
      </c>
      <c r="H41" s="88">
        <v>1.63</v>
      </c>
      <c r="I41" s="88">
        <v>2.0299999999999998</v>
      </c>
      <c r="J41" s="88">
        <v>786</v>
      </c>
      <c r="K41" s="88">
        <v>13712</v>
      </c>
      <c r="L41" s="88">
        <v>4.7300000000000002E-2</v>
      </c>
      <c r="M41" s="88">
        <v>0.97</v>
      </c>
      <c r="N41" s="88">
        <v>1</v>
      </c>
      <c r="O41" s="88">
        <v>2.2599999999999998</v>
      </c>
      <c r="P41" s="89">
        <v>0.99</v>
      </c>
    </row>
    <row r="42" spans="1:16">
      <c r="A42" s="86" t="s">
        <v>17</v>
      </c>
      <c r="B42" s="87">
        <v>1</v>
      </c>
      <c r="C42" s="88">
        <v>1</v>
      </c>
      <c r="D42" s="88">
        <v>0.86799999999999999</v>
      </c>
      <c r="E42" s="88">
        <v>0.99809999999999999</v>
      </c>
      <c r="F42" s="88">
        <v>14</v>
      </c>
      <c r="G42" s="88">
        <v>0.83</v>
      </c>
      <c r="H42" s="88">
        <v>0.38</v>
      </c>
      <c r="I42" s="88">
        <v>0.5</v>
      </c>
      <c r="J42" s="88">
        <v>758</v>
      </c>
      <c r="K42" s="88">
        <v>19676</v>
      </c>
      <c r="L42" s="88">
        <v>0.14380000000000001</v>
      </c>
      <c r="M42" s="88">
        <v>14</v>
      </c>
      <c r="N42" s="88">
        <v>1</v>
      </c>
      <c r="O42" s="88">
        <v>0.56000000000000005</v>
      </c>
      <c r="P42" s="89">
        <v>0.56999999999999995</v>
      </c>
    </row>
    <row r="43" spans="1:16">
      <c r="A43" s="86" t="s">
        <v>132</v>
      </c>
      <c r="B43" s="87">
        <v>1</v>
      </c>
      <c r="C43" s="88">
        <v>1</v>
      </c>
      <c r="D43" s="88">
        <v>0.95650000000000002</v>
      </c>
      <c r="E43" s="88">
        <v>0.99870000000000003</v>
      </c>
      <c r="F43" s="88">
        <v>3</v>
      </c>
      <c r="G43" s="88">
        <v>0.81</v>
      </c>
      <c r="H43" s="88">
        <v>1.35</v>
      </c>
      <c r="I43" s="88">
        <v>1.1599999999999999</v>
      </c>
      <c r="J43" s="88">
        <v>732</v>
      </c>
      <c r="K43" s="88">
        <v>30928</v>
      </c>
      <c r="L43" s="88">
        <v>6.1400000000000003E-2</v>
      </c>
      <c r="M43" s="88">
        <v>3</v>
      </c>
      <c r="N43" s="88" t="e">
        <v>#DIV/0!</v>
      </c>
      <c r="O43" s="88">
        <v>1.69</v>
      </c>
      <c r="P43" s="89">
        <v>1.03</v>
      </c>
    </row>
    <row r="44" spans="1:16">
      <c r="A44" s="86" t="s">
        <v>133</v>
      </c>
      <c r="B44" s="87">
        <v>1</v>
      </c>
      <c r="C44" s="88">
        <v>1</v>
      </c>
      <c r="D44" s="88">
        <v>1</v>
      </c>
      <c r="E44" s="88">
        <v>0.99850000000000005</v>
      </c>
      <c r="F44" s="88">
        <v>1</v>
      </c>
      <c r="G44" s="88">
        <v>0.81</v>
      </c>
      <c r="H44" s="88">
        <v>1.63</v>
      </c>
      <c r="I44" s="88">
        <v>2.87</v>
      </c>
      <c r="J44" s="88">
        <v>715</v>
      </c>
      <c r="K44" s="88">
        <v>11551</v>
      </c>
      <c r="L44" s="88">
        <v>0.10920000000000001</v>
      </c>
      <c r="M44" s="88">
        <v>1</v>
      </c>
      <c r="N44" s="88" t="e">
        <v>#DIV/0!</v>
      </c>
      <c r="O44" s="88">
        <v>1.7</v>
      </c>
      <c r="P44" s="89">
        <v>0.92</v>
      </c>
    </row>
    <row r="45" spans="1:16">
      <c r="A45" s="86" t="s">
        <v>134</v>
      </c>
      <c r="B45" s="87">
        <v>0.94720000000000004</v>
      </c>
      <c r="C45" s="88">
        <v>1</v>
      </c>
      <c r="D45" s="88">
        <v>0.85899999999999999</v>
      </c>
      <c r="E45" s="88">
        <v>0.99960000000000004</v>
      </c>
      <c r="F45" s="88">
        <v>96.3</v>
      </c>
      <c r="G45" s="88">
        <v>0.82</v>
      </c>
      <c r="H45" s="88">
        <v>1.19</v>
      </c>
      <c r="I45" s="88">
        <v>0.74</v>
      </c>
      <c r="J45" s="88">
        <v>736</v>
      </c>
      <c r="K45" s="88">
        <v>28134</v>
      </c>
      <c r="L45" s="88">
        <v>9.3100000000000002E-2</v>
      </c>
      <c r="M45" s="88">
        <v>96.3</v>
      </c>
      <c r="N45" s="88" t="e">
        <v>#DIV/0!</v>
      </c>
      <c r="O45" s="88">
        <v>1.25</v>
      </c>
      <c r="P45" s="89">
        <v>0.92</v>
      </c>
    </row>
    <row r="46" spans="1:16">
      <c r="A46" s="86" t="s">
        <v>19</v>
      </c>
      <c r="B46" s="87">
        <v>1</v>
      </c>
      <c r="C46" s="88">
        <v>1</v>
      </c>
      <c r="D46" s="88">
        <v>0.999</v>
      </c>
      <c r="E46" s="88">
        <v>1</v>
      </c>
      <c r="F46" s="88">
        <v>0.999</v>
      </c>
      <c r="G46" s="88">
        <v>0.86</v>
      </c>
      <c r="H46" s="88">
        <v>0.39</v>
      </c>
      <c r="I46" s="88">
        <v>0.33</v>
      </c>
      <c r="J46" s="88">
        <v>568</v>
      </c>
      <c r="K46" s="88">
        <v>32501</v>
      </c>
      <c r="L46" s="88">
        <v>0.1036</v>
      </c>
      <c r="M46" s="88">
        <v>0.999</v>
      </c>
      <c r="N46" s="88" t="e">
        <v>#DIV/0!</v>
      </c>
      <c r="O46" s="88">
        <v>1.74</v>
      </c>
      <c r="P46" s="89">
        <v>1.1499999999999999</v>
      </c>
    </row>
    <row r="47" spans="1:16">
      <c r="A47" s="86" t="s">
        <v>136</v>
      </c>
      <c r="B47" s="87">
        <v>1</v>
      </c>
      <c r="C47" s="88">
        <v>1</v>
      </c>
      <c r="D47" s="88">
        <v>0.98829999999999996</v>
      </c>
      <c r="E47" s="88">
        <v>0.99990000000000001</v>
      </c>
      <c r="F47" s="88">
        <v>99.89</v>
      </c>
      <c r="G47" s="88">
        <v>0.84</v>
      </c>
      <c r="H47" s="88">
        <v>0.54</v>
      </c>
      <c r="I47" s="88">
        <v>0.82</v>
      </c>
      <c r="J47" s="88">
        <v>676</v>
      </c>
      <c r="K47" s="88">
        <v>39810</v>
      </c>
      <c r="L47" s="88">
        <v>6.0199999999999997E-2</v>
      </c>
      <c r="M47" s="88">
        <v>99.89</v>
      </c>
      <c r="N47" s="88" t="e">
        <v>#DIV/0!</v>
      </c>
      <c r="O47" s="88">
        <v>0.61</v>
      </c>
      <c r="P47" s="89">
        <v>1.1399999999999999</v>
      </c>
    </row>
    <row r="48" spans="1:16">
      <c r="A48" s="86" t="s">
        <v>138</v>
      </c>
      <c r="B48" s="87">
        <v>1</v>
      </c>
      <c r="C48" s="88">
        <v>1</v>
      </c>
      <c r="D48" s="88">
        <v>0.94130000000000003</v>
      </c>
      <c r="E48" s="88">
        <v>0.99909999999999999</v>
      </c>
      <c r="F48" s="88">
        <v>238</v>
      </c>
      <c r="G48" s="88">
        <v>0.83</v>
      </c>
      <c r="H48" s="88">
        <v>1.0900000000000001</v>
      </c>
      <c r="I48" s="88">
        <v>0.98</v>
      </c>
      <c r="J48" s="88">
        <v>598</v>
      </c>
      <c r="K48" s="88">
        <v>35041</v>
      </c>
      <c r="L48" s="88">
        <v>9.1399999999999995E-2</v>
      </c>
      <c r="M48" s="88">
        <v>238</v>
      </c>
      <c r="N48" s="88" t="e">
        <v>#DIV/0!</v>
      </c>
      <c r="O48" s="88">
        <v>1.25</v>
      </c>
      <c r="P48" s="89">
        <v>1.1499999999999999</v>
      </c>
    </row>
    <row r="49" spans="1:16">
      <c r="A49" s="86" t="s">
        <v>139</v>
      </c>
      <c r="B49" s="87">
        <v>1</v>
      </c>
      <c r="C49" s="88">
        <v>0.98150000000000004</v>
      </c>
      <c r="D49" s="88">
        <v>0.99950000000000006</v>
      </c>
      <c r="E49" s="88">
        <v>0.99960000000000004</v>
      </c>
      <c r="F49" s="88">
        <v>0.98599999999999999</v>
      </c>
      <c r="G49" s="88">
        <v>0.82</v>
      </c>
      <c r="H49" s="88">
        <v>1.35</v>
      </c>
      <c r="I49" s="88">
        <v>7.53</v>
      </c>
      <c r="J49" s="88">
        <v>530</v>
      </c>
      <c r="K49" s="88">
        <v>11771</v>
      </c>
      <c r="L49" s="88">
        <v>0.14480000000000001</v>
      </c>
      <c r="M49" s="88">
        <v>0.98599999999999999</v>
      </c>
      <c r="N49" s="88" t="e">
        <v>#DIV/0!</v>
      </c>
      <c r="O49" s="88">
        <v>1.44</v>
      </c>
      <c r="P49" s="89">
        <v>0.8</v>
      </c>
    </row>
    <row r="50" spans="1:16">
      <c r="A50" s="86" t="s">
        <v>141</v>
      </c>
      <c r="B50" s="87">
        <v>0.97440000000000004</v>
      </c>
      <c r="C50" s="88">
        <v>1</v>
      </c>
      <c r="D50" s="88">
        <v>0.75600000000000001</v>
      </c>
      <c r="E50" s="88">
        <v>0.99890000000000001</v>
      </c>
      <c r="F50" s="88">
        <v>0</v>
      </c>
      <c r="G50" s="88">
        <v>0.85</v>
      </c>
      <c r="H50" s="88">
        <v>1.6</v>
      </c>
      <c r="I50" s="88">
        <v>1.42</v>
      </c>
      <c r="J50" s="88" t="e">
        <v>#DIV/0!</v>
      </c>
      <c r="K50" s="88" t="e">
        <v>#DIV/0!</v>
      </c>
      <c r="L50" s="88">
        <v>6.2799999999999995E-2</v>
      </c>
      <c r="M50" s="88">
        <v>0</v>
      </c>
      <c r="N50" s="88" t="e">
        <v>#DIV/0!</v>
      </c>
      <c r="O50" s="88">
        <v>1.59</v>
      </c>
      <c r="P50" s="89">
        <v>1.01</v>
      </c>
    </row>
    <row r="51" spans="1:16">
      <c r="A51" s="86" t="s">
        <v>142</v>
      </c>
      <c r="B51" s="87">
        <v>1</v>
      </c>
      <c r="C51" s="88">
        <v>0.98650000000000004</v>
      </c>
      <c r="D51" s="88">
        <v>0.72430000000000005</v>
      </c>
      <c r="E51" s="88">
        <v>0.99980000000000002</v>
      </c>
      <c r="F51" s="88">
        <v>99.98</v>
      </c>
      <c r="G51" s="88">
        <v>0.85</v>
      </c>
      <c r="H51" s="88">
        <v>1.7</v>
      </c>
      <c r="I51" s="88">
        <v>1.68</v>
      </c>
      <c r="J51" s="88">
        <v>697</v>
      </c>
      <c r="K51" s="88">
        <v>31775</v>
      </c>
      <c r="L51" s="88">
        <v>8.8700000000000001E-2</v>
      </c>
      <c r="M51" s="88">
        <v>99.98</v>
      </c>
      <c r="N51" s="88" t="e">
        <v>#DIV/0!</v>
      </c>
      <c r="O51" s="88">
        <v>0.94</v>
      </c>
      <c r="P51" s="89">
        <v>2.0299999999999998</v>
      </c>
    </row>
    <row r="52" spans="1:16">
      <c r="A52" s="86" t="s">
        <v>21</v>
      </c>
      <c r="B52" s="87">
        <v>1</v>
      </c>
      <c r="C52" s="88">
        <v>1</v>
      </c>
      <c r="D52" s="88">
        <v>0.98780000000000001</v>
      </c>
      <c r="E52" s="88">
        <v>0.99950000000000006</v>
      </c>
      <c r="F52" s="88">
        <v>0.99890000000000001</v>
      </c>
      <c r="G52" s="88">
        <v>0.82</v>
      </c>
      <c r="H52" s="88">
        <v>0.23</v>
      </c>
      <c r="I52" s="88">
        <v>0.46</v>
      </c>
      <c r="J52" s="88">
        <v>607</v>
      </c>
      <c r="K52" s="88">
        <v>32412</v>
      </c>
      <c r="L52" s="88">
        <v>8.8999999999999996E-2</v>
      </c>
      <c r="M52" s="88">
        <v>0.99890000000000001</v>
      </c>
      <c r="N52" s="88" t="e">
        <v>#DIV/0!</v>
      </c>
      <c r="O52" s="88">
        <v>1.0900000000000001</v>
      </c>
      <c r="P52" s="89">
        <v>0.74</v>
      </c>
    </row>
    <row r="53" spans="1:16">
      <c r="A53" s="86" t="s">
        <v>143</v>
      </c>
      <c r="B53" s="87">
        <v>1</v>
      </c>
      <c r="C53" s="88">
        <v>1</v>
      </c>
      <c r="D53" s="88">
        <v>0.80359999999999998</v>
      </c>
      <c r="E53" s="88">
        <v>0.99670000000000003</v>
      </c>
      <c r="F53" s="88">
        <v>0.99399999999999999</v>
      </c>
      <c r="G53" s="88">
        <v>0.84</v>
      </c>
      <c r="H53" s="88">
        <v>0.72</v>
      </c>
      <c r="I53" s="88">
        <v>1.43</v>
      </c>
      <c r="J53" s="88">
        <v>584</v>
      </c>
      <c r="K53" s="88">
        <v>32239</v>
      </c>
      <c r="L53" s="88">
        <v>5.7200000000000001E-2</v>
      </c>
      <c r="M53" s="88">
        <v>0.99399999999999999</v>
      </c>
      <c r="N53" s="88" t="e">
        <v>#DIV/0!</v>
      </c>
      <c r="O53" s="88">
        <v>0.82</v>
      </c>
      <c r="P53" s="89">
        <v>0.37</v>
      </c>
    </row>
    <row r="54" spans="1:16">
      <c r="A54" s="86" t="s">
        <v>145</v>
      </c>
      <c r="B54" s="87">
        <v>1</v>
      </c>
      <c r="C54" s="88">
        <v>1</v>
      </c>
      <c r="D54" s="88">
        <v>0.94410000000000005</v>
      </c>
      <c r="E54" s="88">
        <v>0.99860000000000004</v>
      </c>
      <c r="F54" s="88">
        <v>1</v>
      </c>
      <c r="G54" s="88">
        <v>0.8</v>
      </c>
      <c r="H54" s="88">
        <v>0.47</v>
      </c>
      <c r="I54" s="88">
        <v>0.85</v>
      </c>
      <c r="J54" s="88">
        <v>869</v>
      </c>
      <c r="K54" s="88">
        <v>3478</v>
      </c>
      <c r="L54" s="88">
        <v>8.4099999999999994E-2</v>
      </c>
      <c r="M54" s="88">
        <v>1</v>
      </c>
      <c r="N54" s="88">
        <v>1</v>
      </c>
      <c r="O54" s="88">
        <v>0.87</v>
      </c>
      <c r="P54" s="89">
        <v>0.36</v>
      </c>
    </row>
    <row r="55" spans="1:16">
      <c r="A55" s="86" t="s">
        <v>18</v>
      </c>
      <c r="B55" s="87">
        <v>0.99670000000000003</v>
      </c>
      <c r="C55" s="88">
        <v>1</v>
      </c>
      <c r="D55" s="88">
        <v>0.90859999999999996</v>
      </c>
      <c r="E55" s="88">
        <v>0.99919999999999998</v>
      </c>
      <c r="F55" s="88" t="e">
        <v>#DIV/0!</v>
      </c>
      <c r="G55" s="88">
        <v>0.83</v>
      </c>
      <c r="H55" s="88">
        <v>2.25</v>
      </c>
      <c r="I55" s="88">
        <v>1.41</v>
      </c>
      <c r="J55" s="88">
        <v>675</v>
      </c>
      <c r="K55" s="88">
        <v>30199</v>
      </c>
      <c r="L55" s="88">
        <v>9.7100000000000006E-2</v>
      </c>
      <c r="M55" s="88" t="e">
        <v>#DIV/0!</v>
      </c>
      <c r="N55" s="88">
        <v>1</v>
      </c>
      <c r="O55" s="88">
        <v>1.79</v>
      </c>
      <c r="P55" s="89">
        <v>0.76</v>
      </c>
    </row>
    <row r="56" spans="1:16">
      <c r="A56" s="86" t="s">
        <v>147</v>
      </c>
      <c r="B56" s="87">
        <v>0.99560000000000004</v>
      </c>
      <c r="C56" s="88">
        <v>0.98440000000000005</v>
      </c>
      <c r="D56" s="88">
        <v>0.84589999999999999</v>
      </c>
      <c r="E56" s="88">
        <v>0.99829999999999997</v>
      </c>
      <c r="F56" s="88">
        <v>0.97699999999999998</v>
      </c>
      <c r="G56" s="88">
        <v>0.84</v>
      </c>
      <c r="H56" s="88">
        <v>0.56000000000000005</v>
      </c>
      <c r="I56" s="88">
        <v>0.96</v>
      </c>
      <c r="J56" s="88">
        <v>748</v>
      </c>
      <c r="K56" s="88">
        <v>40406</v>
      </c>
      <c r="L56" s="88">
        <v>4.7399999999999998E-2</v>
      </c>
      <c r="M56" s="88">
        <v>0.97699999999999998</v>
      </c>
      <c r="N56" s="88">
        <v>1</v>
      </c>
      <c r="O56" s="88">
        <v>2.82</v>
      </c>
      <c r="P56" s="89">
        <v>0.31</v>
      </c>
    </row>
    <row r="57" spans="1:16">
      <c r="A57" s="86" t="s">
        <v>16</v>
      </c>
      <c r="B57" s="87">
        <v>0.99739999999999995</v>
      </c>
      <c r="C57" s="88">
        <v>0.99039999999999995</v>
      </c>
      <c r="D57" s="88">
        <v>0.74770000000000003</v>
      </c>
      <c r="E57" s="88">
        <v>0.99209999999999998</v>
      </c>
      <c r="F57" s="88">
        <v>0.9</v>
      </c>
      <c r="G57" s="88">
        <v>0.7</v>
      </c>
      <c r="H57" s="88">
        <v>1.0900000000000001</v>
      </c>
      <c r="I57" s="88">
        <v>0.73</v>
      </c>
      <c r="J57" s="88">
        <v>1164</v>
      </c>
      <c r="K57" s="88">
        <v>31349</v>
      </c>
      <c r="L57" s="88">
        <v>8.4400000000000003E-2</v>
      </c>
      <c r="M57" s="88">
        <v>0.9</v>
      </c>
      <c r="N57" s="88">
        <v>1</v>
      </c>
      <c r="O57" s="88">
        <v>0.93</v>
      </c>
      <c r="P57" s="89">
        <v>1.1499999999999999</v>
      </c>
    </row>
    <row r="58" spans="1:16">
      <c r="A58" s="86" t="s">
        <v>150</v>
      </c>
      <c r="B58" s="87">
        <v>1</v>
      </c>
      <c r="C58" s="88">
        <v>1</v>
      </c>
      <c r="D58" s="88">
        <v>0.99980000000000002</v>
      </c>
      <c r="E58" s="88">
        <v>0.99970000000000003</v>
      </c>
      <c r="F58" s="88">
        <v>4.4999999999999999E-4</v>
      </c>
      <c r="G58" s="88">
        <v>0.84</v>
      </c>
      <c r="H58" s="88">
        <v>0.61</v>
      </c>
      <c r="I58" s="88">
        <v>1.39</v>
      </c>
      <c r="J58" s="88">
        <v>468</v>
      </c>
      <c r="K58" s="88">
        <v>22913</v>
      </c>
      <c r="L58" s="88">
        <v>7.1400000000000005E-2</v>
      </c>
      <c r="M58" s="88">
        <v>4.4999999999999999E-4</v>
      </c>
      <c r="N58" s="88">
        <v>1</v>
      </c>
      <c r="O58" s="88">
        <v>1.53</v>
      </c>
      <c r="P58" s="89">
        <v>0.28999999999999998</v>
      </c>
    </row>
    <row r="59" spans="1:16">
      <c r="A59" s="86" t="s">
        <v>151</v>
      </c>
      <c r="B59" s="87">
        <v>1</v>
      </c>
      <c r="C59" s="88">
        <v>0.98580000000000001</v>
      </c>
      <c r="D59" s="88">
        <v>0.9073</v>
      </c>
      <c r="E59" s="88">
        <v>0.99890000000000001</v>
      </c>
      <c r="F59" s="88">
        <v>0.99819999999999998</v>
      </c>
      <c r="G59" s="88">
        <v>0.82</v>
      </c>
      <c r="H59" s="88">
        <v>1.29</v>
      </c>
      <c r="I59" s="88">
        <v>0.85</v>
      </c>
      <c r="J59" s="88">
        <v>833</v>
      </c>
      <c r="K59" s="88">
        <v>29241</v>
      </c>
      <c r="L59" s="88">
        <v>7.1300000000000002E-2</v>
      </c>
      <c r="M59" s="88">
        <v>0.99819999999999998</v>
      </c>
      <c r="N59" s="88">
        <v>1</v>
      </c>
      <c r="O59" s="88">
        <v>0.93</v>
      </c>
      <c r="P59" s="89">
        <v>1.1299999999999999</v>
      </c>
    </row>
    <row r="60" spans="1:16">
      <c r="A60" s="86" t="s">
        <v>20</v>
      </c>
      <c r="B60" s="87">
        <v>0.94820000000000004</v>
      </c>
      <c r="C60" s="88">
        <v>0.93159999999999998</v>
      </c>
      <c r="D60" s="88">
        <v>0.88900000000000001</v>
      </c>
      <c r="E60" s="88">
        <v>0.99990000000000001</v>
      </c>
      <c r="F60" s="88">
        <v>80</v>
      </c>
      <c r="G60" s="88">
        <v>0.83</v>
      </c>
      <c r="H60" s="88">
        <v>2.41</v>
      </c>
      <c r="I60" s="88">
        <v>1.71</v>
      </c>
      <c r="J60" s="88">
        <v>512</v>
      </c>
      <c r="K60" s="88">
        <v>24714</v>
      </c>
      <c r="L60" s="88">
        <v>0.10440000000000001</v>
      </c>
      <c r="M60" s="88">
        <v>80</v>
      </c>
      <c r="N60" s="88" t="e">
        <v>#DIV/0!</v>
      </c>
      <c r="O60" s="88">
        <v>1.44</v>
      </c>
      <c r="P60" s="89">
        <v>0.83</v>
      </c>
    </row>
    <row r="61" spans="1:16">
      <c r="A61" s="86" t="s">
        <v>152</v>
      </c>
      <c r="B61" s="87">
        <v>1</v>
      </c>
      <c r="C61" s="88">
        <v>0.98109999999999997</v>
      </c>
      <c r="D61" s="88">
        <v>0.99</v>
      </c>
      <c r="E61" s="88">
        <v>0.99490000000000001</v>
      </c>
      <c r="F61" s="88">
        <v>99.85</v>
      </c>
      <c r="G61" s="88">
        <v>0.84</v>
      </c>
      <c r="H61" s="88">
        <v>0.2</v>
      </c>
      <c r="I61" s="88">
        <v>0.24</v>
      </c>
      <c r="J61" s="88">
        <v>847</v>
      </c>
      <c r="K61" s="88">
        <v>15594</v>
      </c>
      <c r="L61" s="88">
        <v>6.4699999999999994E-2</v>
      </c>
      <c r="M61" s="88">
        <v>99.85</v>
      </c>
      <c r="N61" s="88" t="e">
        <v>#DIV/0!</v>
      </c>
      <c r="O61" s="88">
        <v>0.96</v>
      </c>
      <c r="P61" s="89">
        <v>1.44</v>
      </c>
    </row>
    <row r="62" spans="1:16">
      <c r="A62" s="86" t="s">
        <v>153</v>
      </c>
      <c r="B62" s="87">
        <v>0.91830000000000001</v>
      </c>
      <c r="C62" s="88">
        <v>0.95020000000000004</v>
      </c>
      <c r="D62" s="88">
        <v>0.85860000000000003</v>
      </c>
      <c r="E62" s="88">
        <v>0.99770000000000003</v>
      </c>
      <c r="F62" s="88">
        <v>0.9718</v>
      </c>
      <c r="G62" s="88">
        <v>0.83</v>
      </c>
      <c r="H62" s="88">
        <v>0.38</v>
      </c>
      <c r="I62" s="88">
        <v>1.1200000000000001</v>
      </c>
      <c r="J62" s="88">
        <v>601</v>
      </c>
      <c r="K62" s="88">
        <v>25517</v>
      </c>
      <c r="L62" s="88">
        <v>0.1099</v>
      </c>
      <c r="M62" s="88">
        <v>0.9718</v>
      </c>
      <c r="N62" s="88">
        <v>1</v>
      </c>
      <c r="O62" s="88">
        <v>1.27</v>
      </c>
      <c r="P62" s="89">
        <v>0.65</v>
      </c>
    </row>
    <row r="63" spans="1:16" ht="15.75" customHeight="1">
      <c r="A63" s="90" t="s">
        <v>168</v>
      </c>
      <c r="B63" s="91">
        <v>0.98552666666666688</v>
      </c>
      <c r="C63" s="92">
        <v>0.99297931034482756</v>
      </c>
      <c r="D63" s="92">
        <v>0.87160166666666683</v>
      </c>
      <c r="E63" s="92">
        <v>0.99310500000000002</v>
      </c>
      <c r="F63" s="92">
        <v>38.040787068965521</v>
      </c>
      <c r="G63" s="92">
        <v>0.82033333333333347</v>
      </c>
      <c r="H63" s="92">
        <v>1.184666666666667</v>
      </c>
      <c r="I63" s="92">
        <v>1.6834999999999998</v>
      </c>
      <c r="J63" s="92">
        <v>706.86206896551721</v>
      </c>
      <c r="K63" s="92">
        <v>25422.362068965518</v>
      </c>
      <c r="L63" s="92">
        <v>8.1186440677966112E-2</v>
      </c>
      <c r="M63" s="92">
        <v>38.040787068965521</v>
      </c>
      <c r="N63" s="92">
        <v>0.98818181818181827</v>
      </c>
      <c r="O63" s="92">
        <v>1.3768333333333334</v>
      </c>
      <c r="P63" s="93">
        <v>1.0365454545454544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H14"/>
  <sheetViews>
    <sheetView showGridLines="0" workbookViewId="0">
      <pane xSplit="1" topLeftCell="B1" activePane="topRight" state="frozen"/>
      <selection pane="topRight" activeCell="A2" sqref="A2:XFD2"/>
    </sheetView>
  </sheetViews>
  <sheetFormatPr defaultColWidth="12.5703125" defaultRowHeight="15.75" customHeight="1"/>
  <cols>
    <col min="1" max="1" width="37.85546875" customWidth="1"/>
    <col min="2" max="2" width="35.140625" customWidth="1"/>
    <col min="3" max="3" width="39.7109375" customWidth="1"/>
    <col min="4" max="4" width="37.7109375" customWidth="1"/>
    <col min="5" max="5" width="30" customWidth="1"/>
    <col min="6" max="7" width="40.140625" customWidth="1"/>
    <col min="8" max="8" width="26.42578125" customWidth="1"/>
  </cols>
  <sheetData>
    <row r="1" spans="1:8">
      <c r="A1" s="79"/>
      <c r="B1" s="80" t="s">
        <v>203</v>
      </c>
      <c r="C1" s="81"/>
      <c r="D1" s="81"/>
      <c r="E1" s="81"/>
      <c r="F1" s="81"/>
      <c r="G1" s="81"/>
      <c r="H1" s="82"/>
    </row>
    <row r="2" spans="1:8" s="107" customFormat="1" ht="38.25">
      <c r="A2" s="103" t="s">
        <v>61</v>
      </c>
      <c r="B2" s="104" t="s">
        <v>154</v>
      </c>
      <c r="C2" s="105" t="s">
        <v>155</v>
      </c>
      <c r="D2" s="105" t="s">
        <v>156</v>
      </c>
      <c r="E2" s="105" t="s">
        <v>157</v>
      </c>
      <c r="F2" s="105" t="s">
        <v>159</v>
      </c>
      <c r="G2" s="105" t="s">
        <v>162</v>
      </c>
      <c r="H2" s="106" t="s">
        <v>158</v>
      </c>
    </row>
    <row r="3" spans="1:8">
      <c r="A3" s="79" t="s">
        <v>6</v>
      </c>
      <c r="B3" s="83">
        <v>0.92589999999999995</v>
      </c>
      <c r="C3" s="84">
        <v>0.98750000000000004</v>
      </c>
      <c r="D3" s="84">
        <v>0.75780000000000003</v>
      </c>
      <c r="E3" s="84">
        <v>0.99580000000000002</v>
      </c>
      <c r="F3" s="84">
        <v>0.82</v>
      </c>
      <c r="G3" s="84">
        <v>716</v>
      </c>
      <c r="H3" s="85">
        <v>0.85099999999999998</v>
      </c>
    </row>
    <row r="4" spans="1:8">
      <c r="A4" s="86" t="s">
        <v>8</v>
      </c>
      <c r="B4" s="87">
        <v>0.96399999999999997</v>
      </c>
      <c r="C4" s="88">
        <v>0.99739999999999995</v>
      </c>
      <c r="D4" s="88">
        <v>0.7601</v>
      </c>
      <c r="E4" s="88">
        <v>0.99919999999999998</v>
      </c>
      <c r="F4" s="88">
        <v>0.84</v>
      </c>
      <c r="G4" s="88">
        <v>648</v>
      </c>
      <c r="H4" s="89">
        <v>0.88600000000000001</v>
      </c>
    </row>
    <row r="5" spans="1:8">
      <c r="A5" s="86" t="s">
        <v>103</v>
      </c>
      <c r="B5" s="87">
        <v>1</v>
      </c>
      <c r="C5" s="88">
        <v>0.99939999999999996</v>
      </c>
      <c r="D5" s="88">
        <v>0.77190000000000003</v>
      </c>
      <c r="E5" s="88">
        <v>0.99970000000000003</v>
      </c>
      <c r="F5" s="88">
        <v>0.82</v>
      </c>
      <c r="G5" s="88">
        <v>709</v>
      </c>
      <c r="H5" s="89">
        <v>0.98740000000000006</v>
      </c>
    </row>
    <row r="6" spans="1:8">
      <c r="A6" s="86" t="s">
        <v>11</v>
      </c>
      <c r="B6" s="87">
        <v>0.91300000000000003</v>
      </c>
      <c r="C6" s="88">
        <v>0.98860000000000003</v>
      </c>
      <c r="D6" s="88">
        <v>0.99970000000000003</v>
      </c>
      <c r="E6" s="88">
        <v>0.99980000000000002</v>
      </c>
      <c r="F6" s="88">
        <v>0.76</v>
      </c>
      <c r="G6" s="88">
        <v>289</v>
      </c>
      <c r="H6" s="89">
        <v>96.13</v>
      </c>
    </row>
    <row r="7" spans="1:8">
      <c r="A7" s="86" t="s">
        <v>13</v>
      </c>
      <c r="B7" s="87">
        <v>1</v>
      </c>
      <c r="C7" s="88">
        <v>0.99729999999999996</v>
      </c>
      <c r="D7" s="88">
        <v>0.64629999999999999</v>
      </c>
      <c r="E7" s="88">
        <v>0.9204</v>
      </c>
      <c r="F7" s="88">
        <v>0.79</v>
      </c>
      <c r="G7" s="88">
        <v>574</v>
      </c>
      <c r="H7" s="89">
        <v>0.99180000000000001</v>
      </c>
    </row>
    <row r="8" spans="1:8">
      <c r="A8" s="86" t="s">
        <v>12</v>
      </c>
      <c r="B8" s="87">
        <v>0.99319999999999997</v>
      </c>
      <c r="C8" s="88">
        <v>1</v>
      </c>
      <c r="D8" s="88">
        <v>0.76790000000000003</v>
      </c>
      <c r="E8" s="88">
        <v>0.99739999999999995</v>
      </c>
      <c r="F8" s="88">
        <v>0.84</v>
      </c>
      <c r="G8" s="88">
        <v>568</v>
      </c>
      <c r="H8" s="89">
        <v>0.999</v>
      </c>
    </row>
    <row r="9" spans="1:8">
      <c r="A9" s="86" t="s">
        <v>15</v>
      </c>
      <c r="B9" s="87">
        <v>0.93569999999999998</v>
      </c>
      <c r="C9" s="88">
        <v>0.995</v>
      </c>
      <c r="D9" s="88">
        <v>0.84670000000000001</v>
      </c>
      <c r="E9" s="88">
        <v>0.9879</v>
      </c>
      <c r="F9" s="88">
        <v>0.82</v>
      </c>
      <c r="G9" s="88">
        <v>786</v>
      </c>
      <c r="H9" s="89">
        <v>0.97</v>
      </c>
    </row>
    <row r="10" spans="1:8">
      <c r="A10" s="86" t="s">
        <v>17</v>
      </c>
      <c r="B10" s="87">
        <v>1</v>
      </c>
      <c r="C10" s="88">
        <v>1</v>
      </c>
      <c r="D10" s="88">
        <v>0.86799999999999999</v>
      </c>
      <c r="E10" s="88">
        <v>0.99809999999999999</v>
      </c>
      <c r="F10" s="88">
        <v>0.83</v>
      </c>
      <c r="G10" s="88">
        <v>758</v>
      </c>
      <c r="H10" s="89">
        <v>14</v>
      </c>
    </row>
    <row r="11" spans="1:8">
      <c r="A11" s="86" t="s">
        <v>19</v>
      </c>
      <c r="B11" s="87">
        <v>1</v>
      </c>
      <c r="C11" s="88">
        <v>1</v>
      </c>
      <c r="D11" s="88">
        <v>0.999</v>
      </c>
      <c r="E11" s="88">
        <v>1</v>
      </c>
      <c r="F11" s="88">
        <v>0.86</v>
      </c>
      <c r="G11" s="88">
        <v>568</v>
      </c>
      <c r="H11" s="89">
        <v>0.999</v>
      </c>
    </row>
    <row r="12" spans="1:8">
      <c r="A12" s="86" t="s">
        <v>21</v>
      </c>
      <c r="B12" s="87">
        <v>1</v>
      </c>
      <c r="C12" s="88">
        <v>1</v>
      </c>
      <c r="D12" s="88">
        <v>0.98780000000000001</v>
      </c>
      <c r="E12" s="88">
        <v>0.99950000000000006</v>
      </c>
      <c r="F12" s="88">
        <v>0.82</v>
      </c>
      <c r="G12" s="88">
        <v>607</v>
      </c>
      <c r="H12" s="89">
        <v>0.99890000000000001</v>
      </c>
    </row>
    <row r="13" spans="1:8">
      <c r="A13" s="86" t="s">
        <v>16</v>
      </c>
      <c r="B13" s="87">
        <v>0.99739999999999995</v>
      </c>
      <c r="C13" s="88">
        <v>0.99039999999999995</v>
      </c>
      <c r="D13" s="88">
        <v>0.74770000000000003</v>
      </c>
      <c r="E13" s="88">
        <v>0.99209999999999998</v>
      </c>
      <c r="F13" s="88">
        <v>0.7</v>
      </c>
      <c r="G13" s="88">
        <v>1164</v>
      </c>
      <c r="H13" s="89">
        <v>0.9</v>
      </c>
    </row>
    <row r="14" spans="1:8" ht="15.75" customHeight="1">
      <c r="A14" s="90" t="s">
        <v>168</v>
      </c>
      <c r="B14" s="91">
        <v>0.97538181818181824</v>
      </c>
      <c r="C14" s="92">
        <v>0.99596363636363627</v>
      </c>
      <c r="D14" s="92">
        <v>0.83208181818181826</v>
      </c>
      <c r="E14" s="92">
        <v>0.98999090909090903</v>
      </c>
      <c r="F14" s="92">
        <v>0.80909090909090908</v>
      </c>
      <c r="G14" s="92">
        <v>671.5454545454545</v>
      </c>
      <c r="H14" s="93">
        <v>10.7921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44"/>
  <sheetViews>
    <sheetView workbookViewId="0">
      <selection activeCell="M28" sqref="M28"/>
    </sheetView>
  </sheetViews>
  <sheetFormatPr defaultColWidth="12.5703125" defaultRowHeight="15.75" customHeight="1"/>
  <cols>
    <col min="1" max="1" width="29.42578125" customWidth="1"/>
  </cols>
  <sheetData>
    <row r="1" spans="1:6">
      <c r="A1" s="1" t="s">
        <v>34</v>
      </c>
    </row>
    <row r="2" spans="1:6">
      <c r="A2" s="1" t="s">
        <v>24</v>
      </c>
      <c r="B2" s="3">
        <f t="shared" ref="B2:E2" si="0">C2-1</f>
        <v>2019</v>
      </c>
      <c r="C2" s="3">
        <f t="shared" si="0"/>
        <v>2020</v>
      </c>
      <c r="D2" s="3">
        <f t="shared" si="0"/>
        <v>2021</v>
      </c>
      <c r="E2" s="3">
        <f t="shared" si="0"/>
        <v>2022</v>
      </c>
      <c r="F2" s="1">
        <v>2023</v>
      </c>
    </row>
    <row r="3" spans="1:6" ht="12.75">
      <c r="A3" s="2" t="s">
        <v>6</v>
      </c>
      <c r="B3" s="4">
        <f>'2019 PIVOT - Load distributionC'!C3</f>
        <v>0.98750000000000004</v>
      </c>
      <c r="C3" s="4">
        <f>'2020 PIVOT - Load distributionC'!C3</f>
        <v>0.98440000000000005</v>
      </c>
      <c r="D3" s="4">
        <f>'2021 PIVOT - Load distributionC'!C3</f>
        <v>0.99299999999999999</v>
      </c>
      <c r="E3" s="4">
        <f>'2022 PIVOT - Load distributionC'!C3</f>
        <v>0.98560000000000003</v>
      </c>
      <c r="F3" s="4">
        <f>'2023 PIVOT - Load distributionC'!C3</f>
        <v>0.98980000000000001</v>
      </c>
    </row>
    <row r="4" spans="1:6" ht="12.75">
      <c r="A4" s="2" t="s">
        <v>8</v>
      </c>
      <c r="B4" s="4">
        <f>'2019 PIVOT - Load distributionC'!C4</f>
        <v>0.99739999999999995</v>
      </c>
      <c r="C4" s="4">
        <f>'2020 PIVOT - Load distributionC'!C4</f>
        <v>0.98799999999999999</v>
      </c>
      <c r="D4" s="4">
        <f>'2021 PIVOT - Load distributionC'!C4</f>
        <v>0.99960000000000004</v>
      </c>
      <c r="E4" s="4">
        <f>'2022 PIVOT - Load distributionC'!C4</f>
        <v>0.98009999999999997</v>
      </c>
      <c r="F4" s="4">
        <f>'2023 PIVOT - Load distributionC'!C4</f>
        <v>0.99119999999999997</v>
      </c>
    </row>
    <row r="5" spans="1:6" ht="12.75">
      <c r="A5" s="2" t="s">
        <v>5</v>
      </c>
      <c r="B5" s="7" t="s">
        <v>0</v>
      </c>
      <c r="C5" s="7" t="s">
        <v>0</v>
      </c>
      <c r="D5" s="7" t="s">
        <v>0</v>
      </c>
      <c r="E5" s="4">
        <f>'2022 PIVOT - Load distributionC'!C5</f>
        <v>0.99419999999999997</v>
      </c>
      <c r="F5" s="4">
        <f>'2023 PIVOT - Load distributionC'!C5</f>
        <v>1</v>
      </c>
    </row>
    <row r="6" spans="1:6" ht="12.75">
      <c r="A6" s="2" t="s">
        <v>9</v>
      </c>
      <c r="B6" s="4">
        <f>'2019 PIVOT - Load distributionC'!C5</f>
        <v>0.99939999999999996</v>
      </c>
      <c r="C6" s="4">
        <f>'2020 PIVOT - Load distributionC'!C5</f>
        <v>1</v>
      </c>
      <c r="D6" s="4">
        <f>'2021 PIVOT - Load distributionC'!C5</f>
        <v>1</v>
      </c>
      <c r="E6" s="4">
        <f>'2022 PIVOT - Load distributionC'!C6</f>
        <v>0.99970000000000003</v>
      </c>
      <c r="F6" s="4">
        <f>'2023 PIVOT - Load distributionC'!C6</f>
        <v>1</v>
      </c>
    </row>
    <row r="7" spans="1:6">
      <c r="A7" s="2" t="s">
        <v>11</v>
      </c>
      <c r="B7" s="4">
        <f>'2019 PIVOT - Load distributionC'!C6</f>
        <v>0.98860000000000003</v>
      </c>
      <c r="C7" s="4">
        <f>'2020 PIVOT - Load distributionC'!C6</f>
        <v>0.98099999999999998</v>
      </c>
      <c r="D7" s="4">
        <f>'2021 PIVOT - Load distributionC'!C6</f>
        <v>1</v>
      </c>
      <c r="E7" s="4">
        <f>'2022 PIVOT - Load distributionC'!C7</f>
        <v>0.98880000000000001</v>
      </c>
      <c r="F7" s="4">
        <f>'2023 PIVOT - Load distributionC'!C7</f>
        <v>0.98570000000000002</v>
      </c>
    </row>
    <row r="8" spans="1:6">
      <c r="A8" s="2" t="s">
        <v>13</v>
      </c>
      <c r="B8" s="4">
        <f>'2019 PIVOT - Load distributionC'!C7</f>
        <v>0.99729999999999996</v>
      </c>
      <c r="C8" s="4">
        <f>'2020 PIVOT - Load distributionC'!C7</f>
        <v>0.99519999999999997</v>
      </c>
      <c r="D8" s="4">
        <f>'2021 PIVOT - Load distributionC'!C7</f>
        <v>0.99590000000000001</v>
      </c>
      <c r="E8" s="4">
        <f>'2022 PIVOT - Load distributionC'!C8</f>
        <v>1</v>
      </c>
      <c r="F8" s="4">
        <f>'2023 PIVOT - Load distributionC'!C8</f>
        <v>1</v>
      </c>
    </row>
    <row r="9" spans="1:6">
      <c r="A9" s="2" t="s">
        <v>12</v>
      </c>
      <c r="B9" s="4">
        <f>'2019 PIVOT - Load distributionC'!C8</f>
        <v>1</v>
      </c>
      <c r="C9" s="4">
        <f>'2020 PIVOT - Load distributionC'!C8</f>
        <v>1</v>
      </c>
      <c r="D9" s="4">
        <f>'2021 PIVOT - Load distributionC'!C8</f>
        <v>1</v>
      </c>
      <c r="E9" s="4">
        <f>'2022 PIVOT - Load distributionC'!C9</f>
        <v>1</v>
      </c>
      <c r="F9" s="4">
        <f>'2023 PIVOT - Load distributionC'!C9</f>
        <v>1</v>
      </c>
    </row>
    <row r="10" spans="1:6">
      <c r="A10" s="2" t="s">
        <v>15</v>
      </c>
      <c r="B10" s="4">
        <f>'2019 PIVOT - Load distributionC'!C9</f>
        <v>0.995</v>
      </c>
      <c r="C10" s="4">
        <f>'2020 PIVOT - Load distributionC'!C9</f>
        <v>1</v>
      </c>
      <c r="D10" s="4">
        <f>'2021 PIVOT - Load distributionC'!C9</f>
        <v>1</v>
      </c>
      <c r="E10" s="4">
        <f>'2022 PIVOT - Load distributionC'!C10</f>
        <v>1</v>
      </c>
      <c r="F10" s="4">
        <f>'2023 PIVOT - Load distributionC'!C10</f>
        <v>1</v>
      </c>
    </row>
    <row r="11" spans="1:6">
      <c r="A11" s="2" t="s">
        <v>17</v>
      </c>
      <c r="B11" s="4">
        <f>'2019 PIVOT - Load distributionC'!C10</f>
        <v>1</v>
      </c>
      <c r="C11" s="4">
        <f>'2020 PIVOT - Load distributionC'!C10</f>
        <v>1</v>
      </c>
      <c r="D11" s="4">
        <f>'2021 PIVOT - Load distributionC'!C10</f>
        <v>1</v>
      </c>
      <c r="E11" s="4">
        <f>'2022 PIVOT - Load distributionC'!C11</f>
        <v>1</v>
      </c>
      <c r="F11" s="4">
        <f>'2023 PIVOT - Load distributionC'!C11</f>
        <v>1</v>
      </c>
    </row>
    <row r="12" spans="1:6">
      <c r="A12" s="2" t="s">
        <v>19</v>
      </c>
      <c r="B12" s="4">
        <f>'2019 PIVOT - Load distributionC'!C11</f>
        <v>1</v>
      </c>
      <c r="C12" s="4">
        <f>'2020 PIVOT - Load distributionC'!C11</f>
        <v>1</v>
      </c>
      <c r="D12" s="4">
        <f>'2021 PIVOT - Load distributionC'!C11</f>
        <v>0.99250000000000005</v>
      </c>
      <c r="E12" s="4">
        <f>'2022 PIVOT - Load distributionC'!C12</f>
        <v>1</v>
      </c>
      <c r="F12" s="4">
        <f>'2023 PIVOT - Load distributionC'!C12</f>
        <v>0.99239999999999995</v>
      </c>
    </row>
    <row r="13" spans="1:6">
      <c r="A13" s="2" t="s">
        <v>21</v>
      </c>
      <c r="B13" s="4">
        <f>'2019 PIVOT - Load distributionC'!C12</f>
        <v>1</v>
      </c>
      <c r="C13" s="4">
        <f>'2020 PIVOT - Load distributionC'!C12</f>
        <v>0.99480000000000002</v>
      </c>
      <c r="D13" s="4">
        <f>'2021 PIVOT - Load distributionC'!C12</f>
        <v>1</v>
      </c>
      <c r="E13" s="4">
        <f>'2022 PIVOT - Load distributionC'!C13</f>
        <v>1</v>
      </c>
      <c r="F13" s="4">
        <f>'2023 PIVOT - Load distributionC'!C13</f>
        <v>1</v>
      </c>
    </row>
    <row r="14" spans="1:6">
      <c r="A14" s="2" t="s">
        <v>16</v>
      </c>
      <c r="B14" s="4">
        <f>'2019 PIVOT - Load distributionC'!C13</f>
        <v>0.99039999999999995</v>
      </c>
      <c r="C14" s="4">
        <f>'2020 PIVOT - Load distributionC'!C13</f>
        <v>0.99850000000000005</v>
      </c>
      <c r="D14" s="4">
        <f>'2021 PIVOT - Load distributionC'!C13</f>
        <v>0.99919999999999998</v>
      </c>
      <c r="E14" s="4">
        <f>'2022 PIVOT - Load distributionC'!C14</f>
        <v>0.99919999999999998</v>
      </c>
      <c r="F14" s="4">
        <f>'2023 PIVOT - Load distributionC'!C14</f>
        <v>0.99939999999999996</v>
      </c>
    </row>
    <row r="17" spans="1:8">
      <c r="A17" s="9"/>
      <c r="B17" s="10">
        <v>2019</v>
      </c>
      <c r="C17" s="10">
        <v>2020</v>
      </c>
      <c r="D17" s="10">
        <v>2021</v>
      </c>
      <c r="E17" s="10">
        <v>2022</v>
      </c>
      <c r="F17" s="1">
        <v>2023</v>
      </c>
    </row>
    <row r="18" spans="1:8">
      <c r="A18" s="12" t="s">
        <v>25</v>
      </c>
      <c r="B18" s="14">
        <f>'2019 PIVOT TABLE INDUSTRY'!C32*100</f>
        <v>99.59</v>
      </c>
      <c r="C18" s="14">
        <f>'2020 PIVOT TABLE'!C32*100</f>
        <v>99.56</v>
      </c>
      <c r="D18" s="14">
        <f>'2021 PIVOT TABLE'!C32*100</f>
        <v>98.86</v>
      </c>
      <c r="E18" s="14">
        <f>'2022 PIVOT TABLE'!C31*100</f>
        <v>99.429999999999993</v>
      </c>
      <c r="F18" s="14">
        <f>'2023 PIVOT TABLE'!C31*100</f>
        <v>95.320000000000007</v>
      </c>
    </row>
    <row r="19" spans="1:8">
      <c r="A19" s="15" t="s">
        <v>26</v>
      </c>
      <c r="B19" s="14">
        <f>'2019 PIVOT TABLE INDUSTRY'!C63*100</f>
        <v>99.297931034482758</v>
      </c>
      <c r="C19" s="14">
        <f>'2020 PIVOT TABLE'!C63*100</f>
        <v>99.485344827586204</v>
      </c>
      <c r="D19" s="14">
        <f>'2021 PIVOT TABLE'!C62*100</f>
        <v>99.448035714285709</v>
      </c>
      <c r="E19" s="14">
        <f>'2022 PIVOT TABLE'!C58*100</f>
        <v>99.485849056603769</v>
      </c>
      <c r="F19" s="14">
        <f>'2023 PIVOT TABLE'!C58*100</f>
        <v>99.275185185185165</v>
      </c>
    </row>
    <row r="20" spans="1:8">
      <c r="A20" s="17" t="s">
        <v>27</v>
      </c>
      <c r="B20" s="14">
        <f>AVERAGE(B3:B14)*100</f>
        <v>99.596363636363634</v>
      </c>
      <c r="C20" s="14">
        <f>AVERAGE(C3:C14)*100</f>
        <v>99.471818181818179</v>
      </c>
      <c r="D20" s="14">
        <f>AVERAGE(D3:D14)*100</f>
        <v>99.82</v>
      </c>
      <c r="E20" s="14">
        <f>AVERAGE(E3:E14)*100</f>
        <v>99.563333333333333</v>
      </c>
      <c r="F20" s="14">
        <f>AVERAGE(F3:F14)*100</f>
        <v>99.654166666666654</v>
      </c>
    </row>
    <row r="21" spans="1:8">
      <c r="A21" s="12" t="s">
        <v>28</v>
      </c>
      <c r="B21" s="14">
        <f t="shared" ref="B21:B23" si="1">AVERAGE(B18:F18)</f>
        <v>98.551999999999992</v>
      </c>
      <c r="C21" s="14">
        <f t="shared" ref="C21:F21" si="2">B21</f>
        <v>98.551999999999992</v>
      </c>
      <c r="D21" s="14">
        <f t="shared" si="2"/>
        <v>98.551999999999992</v>
      </c>
      <c r="E21" s="14">
        <f t="shared" si="2"/>
        <v>98.551999999999992</v>
      </c>
      <c r="F21" s="14">
        <f t="shared" si="2"/>
        <v>98.551999999999992</v>
      </c>
    </row>
    <row r="22" spans="1:8">
      <c r="A22" s="12" t="s">
        <v>29</v>
      </c>
      <c r="B22" s="14">
        <f t="shared" si="1"/>
        <v>99.398469163628718</v>
      </c>
      <c r="C22" s="14">
        <f t="shared" ref="C22:F22" si="3">B22</f>
        <v>99.398469163628718</v>
      </c>
      <c r="D22" s="14">
        <f t="shared" si="3"/>
        <v>99.398469163628718</v>
      </c>
      <c r="E22" s="14">
        <f t="shared" si="3"/>
        <v>99.398469163628718</v>
      </c>
      <c r="F22" s="14">
        <f t="shared" si="3"/>
        <v>99.398469163628718</v>
      </c>
    </row>
    <row r="23" spans="1:8">
      <c r="A23" s="12" t="s">
        <v>30</v>
      </c>
      <c r="B23" s="14">
        <f t="shared" si="1"/>
        <v>99.621136363636353</v>
      </c>
      <c r="C23" s="14">
        <f t="shared" ref="C23:F23" si="4">B23</f>
        <v>99.621136363636353</v>
      </c>
      <c r="D23" s="14">
        <f t="shared" si="4"/>
        <v>99.621136363636353</v>
      </c>
      <c r="E23" s="14">
        <f t="shared" si="4"/>
        <v>99.621136363636353</v>
      </c>
      <c r="F23" s="14">
        <f t="shared" si="4"/>
        <v>99.621136363636353</v>
      </c>
    </row>
    <row r="26" spans="1:8">
      <c r="A26" s="23"/>
      <c r="B26" s="25">
        <v>2019</v>
      </c>
      <c r="C26" s="25">
        <v>2020</v>
      </c>
      <c r="D26" s="25">
        <v>2021</v>
      </c>
      <c r="E26" s="25">
        <v>2022</v>
      </c>
      <c r="F26" s="26">
        <v>2023</v>
      </c>
      <c r="G26" s="27" t="s">
        <v>31</v>
      </c>
    </row>
    <row r="27" spans="1:8">
      <c r="A27" s="28" t="s">
        <v>25</v>
      </c>
      <c r="B27" s="29">
        <f t="shared" ref="B27:F27" si="5">B18</f>
        <v>99.59</v>
      </c>
      <c r="C27" s="29">
        <f t="shared" si="5"/>
        <v>99.56</v>
      </c>
      <c r="D27" s="29">
        <f t="shared" si="5"/>
        <v>98.86</v>
      </c>
      <c r="E27" s="29">
        <f t="shared" si="5"/>
        <v>99.429999999999993</v>
      </c>
      <c r="F27" s="29">
        <f t="shared" si="5"/>
        <v>95.320000000000007</v>
      </c>
      <c r="G27" s="30">
        <f t="shared" ref="G27:G29" si="6">AVERAGE(B27:F27)</f>
        <v>98.551999999999992</v>
      </c>
    </row>
    <row r="28" spans="1:8">
      <c r="A28" s="31" t="s">
        <v>26</v>
      </c>
      <c r="B28" s="29">
        <f t="shared" ref="B28:F28" si="7">B19</f>
        <v>99.297931034482758</v>
      </c>
      <c r="C28" s="29">
        <f t="shared" si="7"/>
        <v>99.485344827586204</v>
      </c>
      <c r="D28" s="29">
        <f t="shared" si="7"/>
        <v>99.448035714285709</v>
      </c>
      <c r="E28" s="29">
        <f t="shared" si="7"/>
        <v>99.485849056603769</v>
      </c>
      <c r="F28" s="29">
        <f t="shared" si="7"/>
        <v>99.275185185185165</v>
      </c>
      <c r="G28" s="30">
        <f t="shared" si="6"/>
        <v>99.398469163628718</v>
      </c>
    </row>
    <row r="29" spans="1:8">
      <c r="A29" s="28" t="s">
        <v>27</v>
      </c>
      <c r="B29" s="39">
        <f t="shared" ref="B29:F29" si="8">B20</f>
        <v>99.596363636363634</v>
      </c>
      <c r="C29" s="39">
        <f t="shared" si="8"/>
        <v>99.471818181818179</v>
      </c>
      <c r="D29" s="39">
        <f t="shared" si="8"/>
        <v>99.82</v>
      </c>
      <c r="E29" s="39">
        <f t="shared" si="8"/>
        <v>99.563333333333333</v>
      </c>
      <c r="F29" s="39">
        <f t="shared" si="8"/>
        <v>99.654166666666654</v>
      </c>
      <c r="G29" s="30">
        <f t="shared" si="6"/>
        <v>99.621136363636353</v>
      </c>
    </row>
    <row r="31" spans="1:8" ht="15.75" customHeight="1">
      <c r="A31" s="34" t="s">
        <v>35</v>
      </c>
      <c r="B31" s="35"/>
      <c r="C31" s="35"/>
      <c r="D31" s="35"/>
      <c r="E31" s="35"/>
      <c r="F31" s="35"/>
      <c r="G31" s="35"/>
      <c r="H31" s="35"/>
    </row>
    <row r="32" spans="1:8">
      <c r="A32" s="35" t="s">
        <v>6</v>
      </c>
      <c r="B32" s="35"/>
      <c r="C32" s="35"/>
      <c r="D32" s="35"/>
      <c r="E32" s="35"/>
      <c r="F32" s="35"/>
      <c r="G32" s="35"/>
      <c r="H32" s="35"/>
    </row>
    <row r="33" spans="1:8">
      <c r="A33" s="35" t="s">
        <v>5</v>
      </c>
      <c r="B33" s="35"/>
      <c r="C33" s="35"/>
      <c r="D33" s="35"/>
      <c r="E33" s="35"/>
      <c r="F33" s="35"/>
      <c r="G33" s="35"/>
      <c r="H33" s="35"/>
    </row>
    <row r="34" spans="1:8">
      <c r="A34" s="35" t="s">
        <v>9</v>
      </c>
      <c r="B34" s="35"/>
      <c r="C34" s="35"/>
      <c r="D34" s="35"/>
      <c r="E34" s="35"/>
      <c r="F34" s="35"/>
      <c r="G34" s="35"/>
      <c r="H34" s="35"/>
    </row>
    <row r="35" spans="1:8">
      <c r="A35" s="35" t="s">
        <v>8</v>
      </c>
      <c r="B35" s="35"/>
      <c r="C35" s="35"/>
      <c r="D35" s="35"/>
      <c r="E35" s="35"/>
      <c r="F35" s="35"/>
      <c r="G35" s="35"/>
      <c r="H35" s="35"/>
    </row>
    <row r="36" spans="1:8">
      <c r="A36" s="35" t="s">
        <v>11</v>
      </c>
      <c r="B36" s="35"/>
      <c r="C36" s="35"/>
      <c r="D36" s="35"/>
      <c r="E36" s="35"/>
      <c r="F36" s="35"/>
      <c r="G36" s="35"/>
      <c r="H36" s="35"/>
    </row>
    <row r="37" spans="1:8">
      <c r="A37" s="35" t="s">
        <v>13</v>
      </c>
      <c r="B37" s="35"/>
      <c r="C37" s="35"/>
      <c r="D37" s="35"/>
      <c r="E37" s="35"/>
      <c r="F37" s="35"/>
      <c r="G37" s="35"/>
      <c r="H37" s="35"/>
    </row>
    <row r="38" spans="1:8" ht="12.75">
      <c r="A38" s="35" t="s">
        <v>12</v>
      </c>
      <c r="B38" s="35"/>
      <c r="C38" s="35"/>
      <c r="D38" s="35"/>
      <c r="E38" s="35"/>
      <c r="F38" s="35"/>
      <c r="G38" s="35"/>
      <c r="H38" s="35"/>
    </row>
    <row r="39" spans="1:8" ht="12.75">
      <c r="A39" s="35" t="s">
        <v>15</v>
      </c>
      <c r="B39" s="35"/>
      <c r="C39" s="35"/>
      <c r="D39" s="35"/>
      <c r="E39" s="35"/>
      <c r="F39" s="35"/>
      <c r="G39" s="35"/>
      <c r="H39" s="35"/>
    </row>
    <row r="40" spans="1:8" ht="12.75">
      <c r="A40" s="35" t="s">
        <v>17</v>
      </c>
      <c r="B40" s="35"/>
      <c r="C40" s="35"/>
      <c r="D40" s="35"/>
      <c r="E40" s="35"/>
      <c r="F40" s="35"/>
      <c r="G40" s="35"/>
      <c r="H40" s="35"/>
    </row>
    <row r="41" spans="1:8" ht="12.75">
      <c r="A41" s="35" t="s">
        <v>19</v>
      </c>
      <c r="B41" s="35"/>
      <c r="C41" s="35"/>
      <c r="D41" s="35"/>
      <c r="E41" s="35"/>
      <c r="F41" s="35"/>
      <c r="G41" s="35"/>
      <c r="H41" s="35"/>
    </row>
    <row r="42" spans="1:8" ht="12.75">
      <c r="A42" s="35" t="s">
        <v>21</v>
      </c>
      <c r="B42" s="35"/>
      <c r="C42" s="35"/>
      <c r="D42" s="35"/>
      <c r="E42" s="35"/>
      <c r="F42" s="35"/>
      <c r="G42" s="35"/>
      <c r="H42" s="35"/>
    </row>
    <row r="43" spans="1:8" ht="12.75">
      <c r="A43" s="35" t="s">
        <v>16</v>
      </c>
      <c r="B43" s="35"/>
      <c r="C43" s="35"/>
      <c r="D43" s="35"/>
      <c r="E43" s="35"/>
      <c r="F43" s="35"/>
      <c r="G43" s="35"/>
      <c r="H43" s="35"/>
    </row>
    <row r="44" spans="1:8" ht="12.75">
      <c r="A44" s="35"/>
      <c r="B44" s="35"/>
      <c r="C44" s="35"/>
      <c r="D44" s="35"/>
      <c r="E44" s="35"/>
      <c r="F44" s="35"/>
      <c r="G44" s="35"/>
      <c r="H44" s="35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C10"/>
  <sheetViews>
    <sheetView showGridLines="0" workbookViewId="0">
      <selection activeCell="A2" sqref="A2:XFD2"/>
    </sheetView>
  </sheetViews>
  <sheetFormatPr defaultColWidth="12.5703125" defaultRowHeight="15.75" customHeight="1"/>
  <cols>
    <col min="1" max="1" width="37.85546875" customWidth="1"/>
    <col min="2" max="3" width="53" customWidth="1"/>
  </cols>
  <sheetData>
    <row r="1" spans="1:3">
      <c r="A1" s="79"/>
      <c r="B1" s="80" t="s">
        <v>203</v>
      </c>
      <c r="C1" s="82"/>
    </row>
    <row r="2" spans="1:3" s="107" customFormat="1" ht="25.5">
      <c r="A2" s="103" t="s">
        <v>61</v>
      </c>
      <c r="B2" s="104" t="s">
        <v>161</v>
      </c>
      <c r="C2" s="106" t="s">
        <v>160</v>
      </c>
    </row>
    <row r="3" spans="1:3">
      <c r="A3" s="79" t="s">
        <v>7</v>
      </c>
      <c r="B3" s="83">
        <v>1.88</v>
      </c>
      <c r="C3" s="85">
        <v>1.87</v>
      </c>
    </row>
    <row r="4" spans="1:3">
      <c r="A4" s="86" t="s">
        <v>10</v>
      </c>
      <c r="B4" s="87">
        <v>1.05</v>
      </c>
      <c r="C4" s="89">
        <v>0.75</v>
      </c>
    </row>
    <row r="5" spans="1:3">
      <c r="A5" s="86" t="s">
        <v>8</v>
      </c>
      <c r="B5" s="87">
        <v>1.34</v>
      </c>
      <c r="C5" s="89">
        <v>1.05</v>
      </c>
    </row>
    <row r="6" spans="1:3">
      <c r="A6" s="86" t="s">
        <v>122</v>
      </c>
      <c r="B6" s="87">
        <v>1.52</v>
      </c>
      <c r="C6" s="89">
        <v>0.61</v>
      </c>
    </row>
    <row r="7" spans="1:3">
      <c r="A7" s="86" t="s">
        <v>12</v>
      </c>
      <c r="B7" s="87">
        <v>0.8</v>
      </c>
      <c r="C7" s="89">
        <v>1.1399999999999999</v>
      </c>
    </row>
    <row r="8" spans="1:3">
      <c r="A8" s="86" t="s">
        <v>18</v>
      </c>
      <c r="B8" s="87">
        <v>1.41</v>
      </c>
      <c r="C8" s="89">
        <v>2.25</v>
      </c>
    </row>
    <row r="9" spans="1:3">
      <c r="A9" s="86" t="s">
        <v>20</v>
      </c>
      <c r="B9" s="87">
        <v>1.71</v>
      </c>
      <c r="C9" s="89">
        <v>2.41</v>
      </c>
    </row>
    <row r="10" spans="1:3">
      <c r="A10" s="90" t="s">
        <v>168</v>
      </c>
      <c r="B10" s="91">
        <v>1.387142857142857</v>
      </c>
      <c r="C10" s="93">
        <v>1.44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E7"/>
  <sheetViews>
    <sheetView showGridLines="0" workbookViewId="0">
      <selection activeCell="M20" sqref="M20"/>
    </sheetView>
  </sheetViews>
  <sheetFormatPr defaultColWidth="12.5703125" defaultRowHeight="15.75" customHeight="1"/>
  <cols>
    <col min="1" max="1" width="37.85546875" customWidth="1"/>
    <col min="2" max="2" width="25.7109375" customWidth="1"/>
    <col min="3" max="3" width="23.28515625" customWidth="1"/>
    <col min="4" max="4" width="16.42578125" customWidth="1"/>
  </cols>
  <sheetData>
    <row r="1" spans="1:5">
      <c r="A1" s="79"/>
      <c r="B1" s="80" t="s">
        <v>203</v>
      </c>
      <c r="C1" s="81"/>
      <c r="D1" s="81"/>
      <c r="E1" s="82"/>
    </row>
    <row r="2" spans="1:5" s="107" customFormat="1" ht="76.5">
      <c r="A2" s="103" t="s">
        <v>61</v>
      </c>
      <c r="B2" s="104" t="s">
        <v>163</v>
      </c>
      <c r="C2" s="105" t="s">
        <v>164</v>
      </c>
      <c r="D2" s="105" t="s">
        <v>205</v>
      </c>
      <c r="E2" s="106" t="s">
        <v>167</v>
      </c>
    </row>
    <row r="3" spans="1:5">
      <c r="A3" s="79" t="s">
        <v>6</v>
      </c>
      <c r="B3" s="83">
        <v>15212</v>
      </c>
      <c r="C3" s="84">
        <v>7.2099999999999997E-2</v>
      </c>
      <c r="D3" s="84">
        <v>0.82</v>
      </c>
      <c r="E3" s="85">
        <v>1.1599999999999999</v>
      </c>
    </row>
    <row r="4" spans="1:5">
      <c r="A4" s="86" t="s">
        <v>8</v>
      </c>
      <c r="B4" s="87">
        <v>28396</v>
      </c>
      <c r="C4" s="88">
        <v>4.3200000000000002E-2</v>
      </c>
      <c r="D4" s="88">
        <v>1.04</v>
      </c>
      <c r="E4" s="89">
        <v>0.91</v>
      </c>
    </row>
    <row r="5" spans="1:5">
      <c r="A5" s="86" t="s">
        <v>12</v>
      </c>
      <c r="B5" s="87">
        <v>29822</v>
      </c>
      <c r="C5" s="88">
        <v>8.8200000000000001E-2</v>
      </c>
      <c r="D5" s="88">
        <v>1.36</v>
      </c>
      <c r="E5" s="89">
        <v>0.88</v>
      </c>
    </row>
    <row r="6" spans="1:5">
      <c r="A6" s="86" t="s">
        <v>16</v>
      </c>
      <c r="B6" s="87">
        <v>31349</v>
      </c>
      <c r="C6" s="88">
        <v>8.4400000000000003E-2</v>
      </c>
      <c r="D6" s="88">
        <v>0.93</v>
      </c>
      <c r="E6" s="89">
        <v>1.1499999999999999</v>
      </c>
    </row>
    <row r="7" spans="1:5" ht="15.75" customHeight="1">
      <c r="A7" s="90" t="s">
        <v>168</v>
      </c>
      <c r="B7" s="91">
        <v>26194.75</v>
      </c>
      <c r="C7" s="92">
        <v>7.1975000000000011E-2</v>
      </c>
      <c r="D7" s="92">
        <v>1.0374999999999999</v>
      </c>
      <c r="E7" s="93">
        <v>1.0249999999999999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Z61"/>
  <sheetViews>
    <sheetView workbookViewId="0">
      <pane xSplit="1" topLeftCell="B1" activePane="topRight" state="frozen"/>
      <selection pane="topRight" activeCell="C2" sqref="C2"/>
    </sheetView>
  </sheetViews>
  <sheetFormatPr defaultColWidth="12.5703125" defaultRowHeight="15.75" customHeight="1"/>
  <cols>
    <col min="1" max="1" width="37.85546875" customWidth="1"/>
    <col min="2" max="2" width="18" customWidth="1"/>
    <col min="7" max="7" width="14.85546875" customWidth="1"/>
    <col min="19" max="19" width="16.140625" customWidth="1"/>
  </cols>
  <sheetData>
    <row r="1" spans="1:26" ht="76.5">
      <c r="A1" s="73" t="s">
        <v>61</v>
      </c>
      <c r="B1" s="63" t="s">
        <v>62</v>
      </c>
      <c r="C1" s="63" t="s">
        <v>63</v>
      </c>
      <c r="D1" s="63" t="s">
        <v>64</v>
      </c>
      <c r="E1" s="63" t="s">
        <v>65</v>
      </c>
      <c r="F1" s="63" t="s">
        <v>66</v>
      </c>
      <c r="G1" s="63" t="s">
        <v>67</v>
      </c>
      <c r="H1" s="63" t="s">
        <v>68</v>
      </c>
      <c r="I1" s="63" t="s">
        <v>69</v>
      </c>
      <c r="J1" s="63" t="s">
        <v>70</v>
      </c>
      <c r="K1" s="63" t="s">
        <v>169</v>
      </c>
      <c r="L1" s="63" t="s">
        <v>72</v>
      </c>
      <c r="M1" s="63" t="s">
        <v>73</v>
      </c>
      <c r="N1" s="63" t="s">
        <v>74</v>
      </c>
      <c r="O1" s="63" t="s">
        <v>3</v>
      </c>
      <c r="P1" s="63" t="s">
        <v>75</v>
      </c>
      <c r="Q1" s="63" t="s">
        <v>76</v>
      </c>
      <c r="R1" s="63" t="s">
        <v>78</v>
      </c>
      <c r="S1" s="63" t="s">
        <v>79</v>
      </c>
      <c r="T1" s="63" t="s">
        <v>170</v>
      </c>
      <c r="U1" s="63" t="s">
        <v>171</v>
      </c>
      <c r="V1" s="63" t="s">
        <v>82</v>
      </c>
      <c r="W1" s="63" t="s">
        <v>83</v>
      </c>
      <c r="X1" s="73"/>
      <c r="Y1" s="73"/>
      <c r="Z1" s="73"/>
    </row>
    <row r="2" spans="1:26">
      <c r="A2" s="2" t="s">
        <v>6</v>
      </c>
      <c r="B2" s="66">
        <v>0.90339999999999998</v>
      </c>
      <c r="C2" s="66">
        <v>0.98440000000000005</v>
      </c>
      <c r="D2" s="66">
        <v>0.66930000000000001</v>
      </c>
      <c r="E2" s="66">
        <v>0.995</v>
      </c>
      <c r="F2" s="66">
        <v>0.82730000000000004</v>
      </c>
      <c r="G2" s="66">
        <v>0.93</v>
      </c>
      <c r="H2" s="66">
        <v>0.82</v>
      </c>
      <c r="I2" s="7" t="s">
        <v>84</v>
      </c>
      <c r="J2" s="7">
        <v>25</v>
      </c>
      <c r="K2" s="7">
        <v>0.504</v>
      </c>
      <c r="L2" s="7">
        <v>1.18</v>
      </c>
      <c r="M2" s="7">
        <v>0.95</v>
      </c>
      <c r="N2" s="66">
        <v>0.94650000000000001</v>
      </c>
      <c r="O2" s="7">
        <v>3</v>
      </c>
      <c r="P2" s="68">
        <v>686</v>
      </c>
      <c r="Q2" s="68">
        <v>14730</v>
      </c>
      <c r="R2" s="67">
        <v>1</v>
      </c>
      <c r="S2" s="67">
        <v>0.98</v>
      </c>
      <c r="T2" s="7">
        <v>0.67</v>
      </c>
      <c r="U2" s="7">
        <v>1.2</v>
      </c>
      <c r="V2" s="66">
        <v>8.9499999999999996E-2</v>
      </c>
      <c r="W2" s="66">
        <v>4.8000000000000001E-2</v>
      </c>
    </row>
    <row r="3" spans="1:26">
      <c r="A3" s="2" t="s">
        <v>85</v>
      </c>
      <c r="B3" s="66">
        <v>1</v>
      </c>
      <c r="C3" s="66">
        <v>1</v>
      </c>
      <c r="D3" s="66">
        <v>0.84840000000000004</v>
      </c>
      <c r="E3" s="66">
        <v>0.99870000000000003</v>
      </c>
      <c r="F3" s="66">
        <v>0.99929999999999997</v>
      </c>
      <c r="G3" s="67">
        <v>0.94</v>
      </c>
      <c r="H3" s="66">
        <v>0.83</v>
      </c>
      <c r="I3" s="7" t="s">
        <v>84</v>
      </c>
      <c r="J3" s="7">
        <v>0</v>
      </c>
      <c r="K3" s="7">
        <v>0</v>
      </c>
      <c r="L3" s="7">
        <v>2.93</v>
      </c>
      <c r="M3" s="7">
        <v>6.79</v>
      </c>
      <c r="N3" s="7" t="s">
        <v>86</v>
      </c>
      <c r="O3" s="7">
        <v>5</v>
      </c>
      <c r="P3" s="68">
        <v>2212</v>
      </c>
      <c r="Q3" s="68">
        <v>12203</v>
      </c>
      <c r="R3" s="7" t="s">
        <v>0</v>
      </c>
      <c r="S3" s="7" t="s">
        <v>0</v>
      </c>
      <c r="T3" s="7">
        <v>0.77</v>
      </c>
      <c r="U3" s="7">
        <v>1.3</v>
      </c>
      <c r="V3" s="66">
        <v>8.5199999999999998E-2</v>
      </c>
      <c r="W3" s="66">
        <v>9.2499999999999999E-2</v>
      </c>
    </row>
    <row r="4" spans="1:26">
      <c r="A4" s="2" t="s">
        <v>87</v>
      </c>
      <c r="B4" s="66">
        <v>1</v>
      </c>
      <c r="C4" s="7" t="s">
        <v>0</v>
      </c>
      <c r="D4" s="66">
        <v>1</v>
      </c>
      <c r="E4" s="66">
        <v>1</v>
      </c>
      <c r="F4" s="67">
        <v>1</v>
      </c>
      <c r="G4" s="67">
        <v>1</v>
      </c>
      <c r="H4" s="66">
        <v>0.83</v>
      </c>
      <c r="I4" s="7" t="s">
        <v>84</v>
      </c>
      <c r="J4" s="7">
        <v>0</v>
      </c>
      <c r="K4" s="7">
        <v>0</v>
      </c>
      <c r="L4" s="7">
        <v>0.71</v>
      </c>
      <c r="M4" s="7">
        <v>1.07</v>
      </c>
      <c r="N4" s="7" t="s">
        <v>88</v>
      </c>
      <c r="O4" s="7">
        <v>3</v>
      </c>
      <c r="P4" s="68">
        <v>1028</v>
      </c>
      <c r="Q4" s="68">
        <v>18173</v>
      </c>
      <c r="R4" s="7" t="s">
        <v>0</v>
      </c>
      <c r="S4" s="7" t="s">
        <v>0</v>
      </c>
      <c r="T4" s="7">
        <v>1.41</v>
      </c>
      <c r="U4" s="7">
        <v>0.12</v>
      </c>
      <c r="V4" s="66">
        <v>8.7800000000000003E-2</v>
      </c>
      <c r="W4" s="66">
        <v>7.2900000000000006E-2</v>
      </c>
    </row>
    <row r="5" spans="1:26">
      <c r="A5" s="2" t="s">
        <v>7</v>
      </c>
      <c r="B5" s="66">
        <v>1</v>
      </c>
      <c r="C5" s="66">
        <v>1</v>
      </c>
      <c r="D5" s="66">
        <v>0.82669999999999999</v>
      </c>
      <c r="E5" s="66">
        <v>0.99980000000000002</v>
      </c>
      <c r="F5" s="66">
        <v>0.99990000000000001</v>
      </c>
      <c r="G5" s="66">
        <v>0.77800000000000002</v>
      </c>
      <c r="H5" s="66">
        <v>0.87</v>
      </c>
      <c r="I5" s="7" t="s">
        <v>84</v>
      </c>
      <c r="J5" s="7">
        <v>0</v>
      </c>
      <c r="K5" s="7">
        <v>0</v>
      </c>
      <c r="L5" s="7">
        <v>2.02</v>
      </c>
      <c r="M5" s="7">
        <v>1.95</v>
      </c>
      <c r="N5" s="7" t="s">
        <v>172</v>
      </c>
      <c r="O5" s="7">
        <v>3</v>
      </c>
      <c r="P5" s="68">
        <v>710</v>
      </c>
      <c r="Q5" s="68">
        <v>21695</v>
      </c>
      <c r="R5" s="67">
        <v>1</v>
      </c>
      <c r="S5" s="7" t="s">
        <v>0</v>
      </c>
      <c r="T5" s="7">
        <v>1.0900000000000001</v>
      </c>
      <c r="U5" s="7">
        <v>0.72</v>
      </c>
      <c r="V5" s="66">
        <v>8.9800000000000005E-2</v>
      </c>
      <c r="W5" s="66">
        <v>0.108</v>
      </c>
    </row>
    <row r="6" spans="1:26">
      <c r="A6" s="2" t="s">
        <v>90</v>
      </c>
      <c r="B6" s="66">
        <v>1</v>
      </c>
      <c r="C6" s="66">
        <v>0.99880000000000002</v>
      </c>
      <c r="D6" s="66">
        <v>0.81100000000000005</v>
      </c>
      <c r="E6" s="66">
        <v>0.99880000000000002</v>
      </c>
      <c r="F6" s="7">
        <v>79</v>
      </c>
      <c r="G6" s="7">
        <v>97</v>
      </c>
      <c r="H6" s="66">
        <v>0.85</v>
      </c>
      <c r="I6" s="7" t="s">
        <v>84</v>
      </c>
      <c r="J6" s="7">
        <v>0</v>
      </c>
      <c r="K6" s="7">
        <v>0</v>
      </c>
      <c r="L6" s="7">
        <v>1.1200000000000001</v>
      </c>
      <c r="M6" s="7">
        <v>0.26</v>
      </c>
      <c r="N6" s="7">
        <v>119.6</v>
      </c>
      <c r="O6" s="7">
        <v>3</v>
      </c>
      <c r="P6" s="68">
        <v>576</v>
      </c>
      <c r="Q6" s="68">
        <v>43868</v>
      </c>
      <c r="R6" s="7" t="s">
        <v>0</v>
      </c>
      <c r="S6" s="7" t="s">
        <v>0</v>
      </c>
      <c r="T6" s="7">
        <v>1.62</v>
      </c>
      <c r="U6" s="7">
        <v>1.38</v>
      </c>
      <c r="V6" s="66">
        <v>8.7800000000000003E-2</v>
      </c>
      <c r="W6" s="66">
        <v>3.7600000000000001E-2</v>
      </c>
    </row>
    <row r="7" spans="1:26">
      <c r="A7" s="2" t="s">
        <v>10</v>
      </c>
      <c r="B7" s="66">
        <v>1</v>
      </c>
      <c r="C7" s="66">
        <v>1</v>
      </c>
      <c r="D7" s="66">
        <v>0.62150000000000005</v>
      </c>
      <c r="E7" s="66">
        <v>0.99970000000000003</v>
      </c>
      <c r="F7" s="66">
        <v>0.90900000000000003</v>
      </c>
      <c r="G7" s="67">
        <v>0.94</v>
      </c>
      <c r="H7" s="66">
        <v>0.83</v>
      </c>
      <c r="I7" s="7" t="s">
        <v>84</v>
      </c>
      <c r="J7" s="7">
        <v>0</v>
      </c>
      <c r="K7" s="7">
        <v>0</v>
      </c>
      <c r="L7" s="7">
        <v>0.7</v>
      </c>
      <c r="M7" s="7">
        <v>1</v>
      </c>
      <c r="N7" s="7" t="s">
        <v>173</v>
      </c>
      <c r="O7" s="7">
        <v>2</v>
      </c>
      <c r="P7" s="68">
        <v>655</v>
      </c>
      <c r="Q7" s="68">
        <v>29692</v>
      </c>
      <c r="R7" s="7" t="s">
        <v>0</v>
      </c>
      <c r="S7" s="67">
        <v>1</v>
      </c>
      <c r="T7" s="7">
        <v>1.88</v>
      </c>
      <c r="U7" s="7">
        <v>0.73</v>
      </c>
      <c r="V7" s="66">
        <v>9.3600000000000003E-2</v>
      </c>
      <c r="W7" s="66">
        <v>1.3299999999999999E-2</v>
      </c>
    </row>
    <row r="8" spans="1:26">
      <c r="A8" s="2" t="s">
        <v>91</v>
      </c>
      <c r="B8" s="66">
        <v>0.94910000000000005</v>
      </c>
      <c r="C8" s="66">
        <v>1</v>
      </c>
      <c r="D8" s="66">
        <v>0.79790000000000005</v>
      </c>
      <c r="E8" s="66">
        <v>0.99950000000000006</v>
      </c>
      <c r="F8" s="66">
        <v>0.99919999999999998</v>
      </c>
      <c r="G8" s="67">
        <v>0.92</v>
      </c>
      <c r="H8" s="66">
        <v>0.83</v>
      </c>
      <c r="I8" s="7" t="s">
        <v>84</v>
      </c>
      <c r="J8" s="7">
        <v>0</v>
      </c>
      <c r="K8" s="7">
        <v>0</v>
      </c>
      <c r="L8" s="7">
        <v>2.19</v>
      </c>
      <c r="M8" s="7">
        <v>2.73</v>
      </c>
      <c r="N8" s="7" t="s">
        <v>86</v>
      </c>
      <c r="O8" s="7">
        <v>4</v>
      </c>
      <c r="P8" s="68">
        <v>868</v>
      </c>
      <c r="Q8" s="68">
        <v>16581</v>
      </c>
      <c r="R8" s="7" t="s">
        <v>0</v>
      </c>
      <c r="S8" s="7" t="s">
        <v>0</v>
      </c>
      <c r="T8" s="7">
        <v>0.34</v>
      </c>
      <c r="U8" s="7">
        <v>2.8</v>
      </c>
      <c r="V8" s="66">
        <v>8.7800000000000003E-2</v>
      </c>
      <c r="W8" s="66">
        <v>0.05</v>
      </c>
    </row>
    <row r="9" spans="1:26">
      <c r="A9" s="2" t="s">
        <v>92</v>
      </c>
      <c r="B9" s="66">
        <v>1</v>
      </c>
      <c r="C9" s="66">
        <v>0.99690000000000001</v>
      </c>
      <c r="D9" s="66">
        <v>0.69899999999999995</v>
      </c>
      <c r="E9" s="66">
        <v>0.99880000000000002</v>
      </c>
      <c r="F9" s="66">
        <v>0.99429999999999996</v>
      </c>
      <c r="G9" s="67">
        <v>0.81</v>
      </c>
      <c r="H9" s="66">
        <v>0.85699999999999998</v>
      </c>
      <c r="I9" s="7" t="s">
        <v>84</v>
      </c>
      <c r="J9" s="7">
        <v>0</v>
      </c>
      <c r="K9" s="7">
        <v>0</v>
      </c>
      <c r="L9" s="7">
        <v>0.2</v>
      </c>
      <c r="M9" s="7">
        <v>0.27</v>
      </c>
      <c r="N9" s="66">
        <v>0.73</v>
      </c>
      <c r="O9" s="7">
        <v>3</v>
      </c>
      <c r="P9" s="68">
        <v>675</v>
      </c>
      <c r="Q9" s="68">
        <v>30739</v>
      </c>
      <c r="R9" s="7" t="s">
        <v>0</v>
      </c>
      <c r="S9" s="7" t="s">
        <v>0</v>
      </c>
      <c r="T9" s="7">
        <v>1.42</v>
      </c>
      <c r="U9" s="7">
        <v>0.93</v>
      </c>
      <c r="V9" s="66">
        <v>0.09</v>
      </c>
      <c r="W9" s="66">
        <v>7.8600000000000003E-2</v>
      </c>
    </row>
    <row r="10" spans="1:26">
      <c r="A10" s="2" t="s">
        <v>93</v>
      </c>
      <c r="B10" s="66">
        <v>1</v>
      </c>
      <c r="C10" s="66">
        <v>1</v>
      </c>
      <c r="D10" s="66">
        <v>0.97570000000000001</v>
      </c>
      <c r="E10" s="66">
        <v>0.99980000000000002</v>
      </c>
      <c r="F10" s="7">
        <v>100</v>
      </c>
      <c r="G10" s="7">
        <v>93</v>
      </c>
      <c r="H10" s="66">
        <v>0.79</v>
      </c>
      <c r="I10" s="7" t="s">
        <v>84</v>
      </c>
      <c r="J10" s="7">
        <v>0</v>
      </c>
      <c r="K10" s="7">
        <v>0</v>
      </c>
      <c r="L10" s="7">
        <v>2.33</v>
      </c>
      <c r="M10" s="7">
        <v>5.87</v>
      </c>
      <c r="N10" s="7" t="s">
        <v>94</v>
      </c>
      <c r="O10" s="7">
        <v>4</v>
      </c>
      <c r="P10" s="68">
        <v>858</v>
      </c>
      <c r="Q10" s="68">
        <v>19432</v>
      </c>
      <c r="R10" s="7" t="s">
        <v>0</v>
      </c>
      <c r="S10" s="7" t="s">
        <v>0</v>
      </c>
      <c r="T10" s="7">
        <v>3.54</v>
      </c>
      <c r="U10" s="7"/>
      <c r="V10" s="66">
        <v>8.9800000000000005E-2</v>
      </c>
      <c r="W10" s="66">
        <v>3.5700000000000003E-2</v>
      </c>
    </row>
    <row r="11" spans="1:26">
      <c r="A11" s="2" t="s">
        <v>95</v>
      </c>
      <c r="B11" s="66">
        <v>1</v>
      </c>
      <c r="C11" s="66">
        <v>1</v>
      </c>
      <c r="D11" s="66">
        <v>0.9546</v>
      </c>
      <c r="E11" s="66">
        <v>0.99950000000000006</v>
      </c>
      <c r="F11" s="66">
        <v>0.92479999999999996</v>
      </c>
      <c r="G11" s="66">
        <v>0.88</v>
      </c>
      <c r="H11" s="66">
        <v>0.84</v>
      </c>
      <c r="I11" s="7" t="s">
        <v>84</v>
      </c>
      <c r="J11" s="7">
        <v>0</v>
      </c>
      <c r="K11" s="7">
        <v>10</v>
      </c>
      <c r="L11" s="7">
        <v>0.01</v>
      </c>
      <c r="M11" s="7">
        <v>0.03</v>
      </c>
      <c r="N11" s="7" t="s">
        <v>86</v>
      </c>
      <c r="O11" s="7">
        <v>1</v>
      </c>
      <c r="P11" s="68">
        <v>511</v>
      </c>
      <c r="Q11" s="68">
        <v>33299</v>
      </c>
      <c r="R11" s="7" t="s">
        <v>0</v>
      </c>
      <c r="S11" s="7" t="s">
        <v>0</v>
      </c>
      <c r="T11" s="7">
        <v>2.04</v>
      </c>
      <c r="U11" s="7">
        <v>0.06</v>
      </c>
      <c r="V11" s="66">
        <v>0.09</v>
      </c>
      <c r="W11" s="66">
        <v>0.1135</v>
      </c>
    </row>
    <row r="12" spans="1:26">
      <c r="A12" s="2" t="s">
        <v>96</v>
      </c>
      <c r="B12" s="66">
        <v>0.995</v>
      </c>
      <c r="C12" s="66">
        <v>0.99070000000000003</v>
      </c>
      <c r="D12" s="66">
        <v>0.95079999999999998</v>
      </c>
      <c r="E12" s="66">
        <v>0.99950000000000006</v>
      </c>
      <c r="F12" s="7" t="s">
        <v>97</v>
      </c>
      <c r="G12" s="7" t="s">
        <v>98</v>
      </c>
      <c r="H12" s="66">
        <v>0.83</v>
      </c>
      <c r="I12" s="7" t="s">
        <v>84</v>
      </c>
      <c r="J12" s="7">
        <v>0</v>
      </c>
      <c r="K12" s="7">
        <v>0</v>
      </c>
      <c r="L12" s="7">
        <v>1.1499999999999999</v>
      </c>
      <c r="M12" s="7">
        <v>3.34</v>
      </c>
      <c r="N12" s="7" t="s">
        <v>99</v>
      </c>
      <c r="O12" s="7">
        <v>1</v>
      </c>
      <c r="P12" s="68">
        <v>380</v>
      </c>
      <c r="Q12" s="68">
        <v>28537</v>
      </c>
      <c r="R12" s="7" t="s">
        <v>0</v>
      </c>
      <c r="S12" s="7" t="s">
        <v>0</v>
      </c>
      <c r="T12" s="7">
        <v>2.67</v>
      </c>
      <c r="U12" s="7">
        <v>0.21</v>
      </c>
      <c r="V12" s="66">
        <v>8.7800000000000003E-2</v>
      </c>
      <c r="W12" s="66">
        <v>0.1176</v>
      </c>
    </row>
    <row r="13" spans="1:26">
      <c r="A13" s="2" t="s">
        <v>8</v>
      </c>
      <c r="B13" s="66">
        <v>0.93740000000000001</v>
      </c>
      <c r="C13" s="66">
        <v>0.98799999999999999</v>
      </c>
      <c r="D13" s="66">
        <v>0.61890000000000001</v>
      </c>
      <c r="E13" s="66">
        <v>0.996</v>
      </c>
      <c r="F13" s="7">
        <v>89.3</v>
      </c>
      <c r="G13" s="7">
        <v>97</v>
      </c>
      <c r="H13" s="66">
        <v>0.84</v>
      </c>
      <c r="I13" s="7" t="s">
        <v>84</v>
      </c>
      <c r="J13" s="7">
        <v>0</v>
      </c>
      <c r="K13" s="7">
        <v>0</v>
      </c>
      <c r="L13" s="7">
        <v>1.01</v>
      </c>
      <c r="M13" s="7">
        <v>1.37</v>
      </c>
      <c r="N13" s="7">
        <v>76.81</v>
      </c>
      <c r="O13" s="7">
        <v>3</v>
      </c>
      <c r="P13" s="68">
        <v>630</v>
      </c>
      <c r="Q13" s="68">
        <v>27593</v>
      </c>
      <c r="R13" s="67">
        <v>0.67</v>
      </c>
      <c r="S13" s="67">
        <v>1</v>
      </c>
      <c r="T13" s="7">
        <v>1.29</v>
      </c>
      <c r="U13" s="7">
        <v>1.07</v>
      </c>
      <c r="V13" s="66">
        <v>9.4299999999999995E-2</v>
      </c>
      <c r="W13" s="66">
        <v>6.8000000000000005E-2</v>
      </c>
    </row>
    <row r="14" spans="1:26">
      <c r="A14" s="2" t="s">
        <v>174</v>
      </c>
      <c r="B14" s="66">
        <v>0.95940000000000003</v>
      </c>
      <c r="C14" s="66">
        <v>0.99939999999999996</v>
      </c>
      <c r="D14" s="66">
        <v>0.87109999999999999</v>
      </c>
      <c r="E14" s="66">
        <v>0.99990000000000001</v>
      </c>
      <c r="F14" s="7">
        <v>99.6</v>
      </c>
      <c r="G14" s="7" t="s">
        <v>39</v>
      </c>
      <c r="H14" s="66">
        <v>0.82</v>
      </c>
      <c r="I14" s="7" t="s">
        <v>84</v>
      </c>
      <c r="J14" s="7">
        <v>3</v>
      </c>
      <c r="K14" s="7">
        <v>1.97</v>
      </c>
      <c r="L14" s="7">
        <v>1.38</v>
      </c>
      <c r="M14" s="7">
        <v>0.71</v>
      </c>
      <c r="N14" s="66">
        <v>0.80600000000000005</v>
      </c>
      <c r="O14" s="7">
        <v>2</v>
      </c>
      <c r="P14" s="68">
        <v>657</v>
      </c>
      <c r="Q14" s="68">
        <v>28895</v>
      </c>
      <c r="R14" s="67">
        <v>1</v>
      </c>
      <c r="S14" s="7" t="s">
        <v>0</v>
      </c>
      <c r="T14" s="7">
        <v>1.55</v>
      </c>
      <c r="U14" s="7">
        <v>1.1499999999999999</v>
      </c>
      <c r="V14" s="66">
        <v>8.9800000000000005E-2</v>
      </c>
      <c r="W14" s="66">
        <v>8.3400000000000002E-2</v>
      </c>
    </row>
    <row r="15" spans="1:26">
      <c r="A15" s="2" t="s">
        <v>102</v>
      </c>
      <c r="B15" s="66">
        <v>0.96909999999999996</v>
      </c>
      <c r="C15" s="66">
        <v>0.99829999999999997</v>
      </c>
      <c r="D15" s="66">
        <v>0.79110000000000003</v>
      </c>
      <c r="E15" s="66">
        <v>0.99809999999999999</v>
      </c>
      <c r="F15" s="7">
        <v>74</v>
      </c>
      <c r="G15" s="7">
        <v>93</v>
      </c>
      <c r="H15" s="66">
        <v>0.81</v>
      </c>
      <c r="I15" s="7" t="s">
        <v>84</v>
      </c>
      <c r="J15" s="7">
        <v>4</v>
      </c>
      <c r="K15" s="7">
        <v>1.2969999999999999</v>
      </c>
      <c r="L15" s="7">
        <v>1.18</v>
      </c>
      <c r="M15" s="7">
        <v>1.47</v>
      </c>
      <c r="N15" s="7">
        <v>112.4</v>
      </c>
      <c r="O15" s="7">
        <v>2</v>
      </c>
      <c r="P15" s="68">
        <v>553</v>
      </c>
      <c r="Q15" s="68">
        <v>11008</v>
      </c>
      <c r="R15" s="7" t="s">
        <v>0</v>
      </c>
      <c r="S15" s="67">
        <v>1</v>
      </c>
      <c r="T15" s="7">
        <v>1.23</v>
      </c>
      <c r="U15" s="7">
        <v>1.3</v>
      </c>
      <c r="V15" s="66">
        <v>9.1899999999999996E-2</v>
      </c>
      <c r="W15" s="66">
        <v>8.2299999999999998E-2</v>
      </c>
    </row>
    <row r="16" spans="1:26">
      <c r="A16" s="2" t="s">
        <v>9</v>
      </c>
      <c r="B16" s="66">
        <v>1</v>
      </c>
      <c r="C16" s="66">
        <v>1</v>
      </c>
      <c r="D16" s="66">
        <v>0.64739999999999998</v>
      </c>
      <c r="E16" s="66">
        <v>0.99950000000000006</v>
      </c>
      <c r="F16" s="66">
        <v>0.99099999999999999</v>
      </c>
      <c r="G16" s="66">
        <v>0.88</v>
      </c>
      <c r="H16" s="66">
        <v>0.82</v>
      </c>
      <c r="I16" s="7" t="s">
        <v>84</v>
      </c>
      <c r="J16" s="7">
        <v>1</v>
      </c>
      <c r="K16" s="7">
        <v>0.21299999999999999</v>
      </c>
      <c r="L16" s="7">
        <v>2.11</v>
      </c>
      <c r="M16" s="7">
        <v>0.86</v>
      </c>
      <c r="N16" s="66">
        <v>0.85599999999999998</v>
      </c>
      <c r="O16" s="7">
        <v>3</v>
      </c>
      <c r="P16" s="68">
        <v>692</v>
      </c>
      <c r="Q16" s="68">
        <v>13236</v>
      </c>
      <c r="R16" s="67">
        <v>0.5</v>
      </c>
      <c r="S16" s="67">
        <v>1</v>
      </c>
      <c r="T16" s="7">
        <v>2.0699999999999998</v>
      </c>
      <c r="U16" s="7">
        <v>0.76</v>
      </c>
      <c r="V16" s="66">
        <v>8.5199999999999998E-2</v>
      </c>
      <c r="W16" s="66">
        <v>5.2499999999999998E-2</v>
      </c>
    </row>
    <row r="17" spans="1:23">
      <c r="A17" s="2" t="s">
        <v>104</v>
      </c>
      <c r="B17" s="66">
        <v>0.91710000000000003</v>
      </c>
      <c r="C17" s="66">
        <v>0.99509999999999998</v>
      </c>
      <c r="D17" s="66">
        <v>0.75680000000000003</v>
      </c>
      <c r="E17" s="66">
        <v>0.99960000000000004</v>
      </c>
      <c r="F17" s="66">
        <v>0.999</v>
      </c>
      <c r="G17" s="66">
        <v>0.74</v>
      </c>
      <c r="H17" s="66">
        <v>0.82799999999999996</v>
      </c>
      <c r="I17" s="7" t="s">
        <v>84</v>
      </c>
      <c r="J17" s="7">
        <v>1</v>
      </c>
      <c r="K17" s="7">
        <v>0.27</v>
      </c>
      <c r="L17" s="7">
        <v>0.91</v>
      </c>
      <c r="M17" s="7">
        <v>1.46</v>
      </c>
      <c r="N17" s="7">
        <v>77.41</v>
      </c>
      <c r="O17" s="7">
        <v>2</v>
      </c>
      <c r="P17" s="68">
        <v>608</v>
      </c>
      <c r="Q17" s="68">
        <v>29415</v>
      </c>
      <c r="R17" s="7" t="s">
        <v>0</v>
      </c>
      <c r="S17" s="67">
        <v>1</v>
      </c>
      <c r="T17" s="7">
        <v>1.25</v>
      </c>
      <c r="U17" s="7">
        <v>1.29</v>
      </c>
      <c r="V17" s="66">
        <v>8.9800000000000005E-2</v>
      </c>
      <c r="W17" s="66">
        <v>-1.77E-2</v>
      </c>
    </row>
    <row r="18" spans="1:23">
      <c r="A18" s="2" t="s">
        <v>105</v>
      </c>
      <c r="B18" s="66">
        <v>0.9859</v>
      </c>
      <c r="C18" s="66">
        <v>1</v>
      </c>
      <c r="D18" s="66">
        <v>0.95920000000000005</v>
      </c>
      <c r="E18" s="66">
        <v>0.99750000000000005</v>
      </c>
      <c r="F18" s="7">
        <v>99.58</v>
      </c>
      <c r="G18" s="67">
        <v>0.77</v>
      </c>
      <c r="H18" s="66">
        <v>0.85099999999999998</v>
      </c>
      <c r="I18" s="7" t="s">
        <v>84</v>
      </c>
      <c r="J18" s="7">
        <v>1</v>
      </c>
      <c r="K18" s="7">
        <v>0.22900000000000001</v>
      </c>
      <c r="L18" s="7">
        <v>0.28999999999999998</v>
      </c>
      <c r="M18" s="7">
        <v>0.78</v>
      </c>
      <c r="N18" s="66">
        <v>1.0680000000000001</v>
      </c>
      <c r="O18" s="7">
        <v>3</v>
      </c>
      <c r="P18" s="68">
        <v>680</v>
      </c>
      <c r="Q18" s="68">
        <v>36142</v>
      </c>
      <c r="R18" s="67">
        <v>1</v>
      </c>
      <c r="S18" s="7" t="s">
        <v>0</v>
      </c>
      <c r="T18" s="7">
        <v>0.67</v>
      </c>
      <c r="U18" s="7">
        <v>0.9</v>
      </c>
      <c r="V18" s="66">
        <v>0.09</v>
      </c>
      <c r="W18" s="66">
        <v>8.3500000000000005E-2</v>
      </c>
    </row>
    <row r="19" spans="1:23">
      <c r="A19" s="2" t="s">
        <v>106</v>
      </c>
      <c r="B19" s="66">
        <v>1</v>
      </c>
      <c r="C19" s="66">
        <v>0.97099999999999997</v>
      </c>
      <c r="D19" s="66">
        <v>0.6804</v>
      </c>
      <c r="E19" s="66">
        <v>0.99939999999999996</v>
      </c>
      <c r="F19" s="7">
        <v>99.7</v>
      </c>
      <c r="G19" s="7">
        <v>91</v>
      </c>
      <c r="H19" s="66">
        <v>0.85</v>
      </c>
      <c r="I19" s="7" t="s">
        <v>84</v>
      </c>
      <c r="J19" s="7">
        <v>0</v>
      </c>
      <c r="K19" s="7">
        <v>0</v>
      </c>
      <c r="L19" s="7">
        <v>0.06</v>
      </c>
      <c r="M19" s="7">
        <v>0.21</v>
      </c>
      <c r="N19" s="7" t="s">
        <v>175</v>
      </c>
      <c r="O19" s="7">
        <v>2</v>
      </c>
      <c r="P19" s="68">
        <v>716</v>
      </c>
      <c r="Q19" s="68">
        <v>23597</v>
      </c>
      <c r="R19" s="7" t="s">
        <v>0</v>
      </c>
      <c r="S19" s="7" t="s">
        <v>0</v>
      </c>
      <c r="T19" s="7">
        <v>1.01</v>
      </c>
      <c r="U19" s="7"/>
      <c r="V19" s="66">
        <v>9.1200000000000003E-2</v>
      </c>
      <c r="W19" s="66">
        <v>-6.4500000000000002E-2</v>
      </c>
    </row>
    <row r="20" spans="1:23">
      <c r="A20" s="2" t="s">
        <v>108</v>
      </c>
      <c r="B20" s="66">
        <v>0.93269999999999997</v>
      </c>
      <c r="C20" s="66">
        <v>0.9446</v>
      </c>
      <c r="D20" s="66">
        <v>0.65169999999999995</v>
      </c>
      <c r="E20" s="66">
        <v>0.99919999999999998</v>
      </c>
      <c r="F20" s="66">
        <v>0.99150000000000005</v>
      </c>
      <c r="G20" s="67">
        <v>0.86</v>
      </c>
      <c r="H20" s="66">
        <v>0.83</v>
      </c>
      <c r="I20" s="7" t="s">
        <v>84</v>
      </c>
      <c r="J20" s="7">
        <v>0</v>
      </c>
      <c r="K20" s="7">
        <v>0</v>
      </c>
      <c r="L20" s="7">
        <v>0.95</v>
      </c>
      <c r="M20" s="7">
        <v>1.23</v>
      </c>
      <c r="N20" s="66">
        <v>0.56999999999999995</v>
      </c>
      <c r="O20" s="7">
        <v>2</v>
      </c>
      <c r="P20" s="68">
        <v>577</v>
      </c>
      <c r="Q20" s="68">
        <v>10979</v>
      </c>
      <c r="R20" s="67">
        <v>1</v>
      </c>
      <c r="S20" s="7" t="s">
        <v>0</v>
      </c>
      <c r="T20" s="7">
        <v>0.72</v>
      </c>
      <c r="U20" s="7">
        <v>1.32</v>
      </c>
      <c r="V20" s="66">
        <v>0.09</v>
      </c>
      <c r="W20" s="66">
        <v>6.1400000000000003E-2</v>
      </c>
    </row>
    <row r="21" spans="1:23">
      <c r="A21" s="2" t="s">
        <v>109</v>
      </c>
      <c r="B21" s="66">
        <v>0.95309999999999995</v>
      </c>
      <c r="C21" s="66">
        <v>0.97689999999999999</v>
      </c>
      <c r="D21" s="66">
        <v>0.98860000000000003</v>
      </c>
      <c r="E21" s="66">
        <v>0.99960000000000004</v>
      </c>
      <c r="F21" s="7">
        <v>99.93</v>
      </c>
      <c r="G21" s="7">
        <v>91</v>
      </c>
      <c r="H21" s="66">
        <v>0.8</v>
      </c>
      <c r="I21" s="7" t="s">
        <v>84</v>
      </c>
      <c r="J21" s="7">
        <v>0</v>
      </c>
      <c r="K21" s="7">
        <v>0</v>
      </c>
      <c r="L21" s="7">
        <v>1</v>
      </c>
      <c r="M21" s="7">
        <v>1.27</v>
      </c>
      <c r="N21" s="7">
        <v>92</v>
      </c>
      <c r="O21" s="7">
        <v>3</v>
      </c>
      <c r="P21" s="68">
        <v>629</v>
      </c>
      <c r="Q21" s="68">
        <v>51767</v>
      </c>
      <c r="R21" s="67">
        <v>1</v>
      </c>
      <c r="S21" s="7" t="s">
        <v>0</v>
      </c>
      <c r="T21" s="7">
        <v>0.54</v>
      </c>
      <c r="U21" s="7">
        <v>1.04</v>
      </c>
      <c r="V21" s="66">
        <v>9.2999999999999999E-2</v>
      </c>
      <c r="W21" s="66">
        <v>8.8900000000000007E-2</v>
      </c>
    </row>
    <row r="22" spans="1:23">
      <c r="A22" s="2" t="s">
        <v>110</v>
      </c>
      <c r="B22" s="66">
        <v>1</v>
      </c>
      <c r="C22" s="66">
        <v>1</v>
      </c>
      <c r="D22" s="66">
        <v>0.9667</v>
      </c>
      <c r="E22" s="66">
        <v>0.99819999999999998</v>
      </c>
      <c r="F22" s="66">
        <v>0.999</v>
      </c>
      <c r="G22" s="66">
        <v>0.91700000000000004</v>
      </c>
      <c r="H22" s="66">
        <v>0.79910000000000003</v>
      </c>
      <c r="I22" s="7" t="s">
        <v>84</v>
      </c>
      <c r="J22" s="7">
        <v>0</v>
      </c>
      <c r="K22" s="7">
        <v>0</v>
      </c>
      <c r="L22" s="7">
        <v>0.37</v>
      </c>
      <c r="M22" s="7">
        <v>0.09</v>
      </c>
      <c r="N22" s="66">
        <v>1.198</v>
      </c>
      <c r="O22" s="7">
        <v>3</v>
      </c>
      <c r="P22" s="68">
        <v>655</v>
      </c>
      <c r="Q22" s="68">
        <v>30435</v>
      </c>
      <c r="R22" s="7" t="s">
        <v>0</v>
      </c>
      <c r="S22" s="7" t="s">
        <v>0</v>
      </c>
      <c r="T22" s="7">
        <v>3.75</v>
      </c>
      <c r="U22" s="7"/>
      <c r="V22" s="66">
        <v>0</v>
      </c>
      <c r="W22" s="66">
        <v>1.17E-2</v>
      </c>
    </row>
    <row r="23" spans="1:23">
      <c r="A23" s="2" t="s">
        <v>111</v>
      </c>
      <c r="B23" s="66">
        <v>0.99629999999999996</v>
      </c>
      <c r="C23" s="66">
        <v>1</v>
      </c>
      <c r="D23" s="66">
        <v>0.67379999999999995</v>
      </c>
      <c r="E23" s="66">
        <v>0.99950000000000006</v>
      </c>
      <c r="F23" s="7">
        <v>87.6</v>
      </c>
      <c r="G23" s="67">
        <v>0.89</v>
      </c>
      <c r="H23" s="66">
        <v>0.83</v>
      </c>
      <c r="I23" s="7" t="s">
        <v>84</v>
      </c>
      <c r="J23" s="7">
        <v>0</v>
      </c>
      <c r="K23" s="7">
        <v>0</v>
      </c>
      <c r="L23" s="7">
        <v>0.99</v>
      </c>
      <c r="M23" s="7">
        <v>1.48</v>
      </c>
      <c r="N23" s="66">
        <v>1.1000000000000001</v>
      </c>
      <c r="O23" s="7">
        <v>3</v>
      </c>
      <c r="P23" s="68">
        <v>670</v>
      </c>
      <c r="Q23" s="68">
        <v>31590</v>
      </c>
      <c r="R23" s="67">
        <v>1</v>
      </c>
      <c r="S23" s="67">
        <v>1</v>
      </c>
      <c r="T23" s="7">
        <v>1.1299999999999999</v>
      </c>
      <c r="U23" s="7">
        <v>1.22</v>
      </c>
      <c r="V23" s="66">
        <v>8.5199999999999998E-2</v>
      </c>
      <c r="W23" s="66">
        <v>2.0400000000000001E-2</v>
      </c>
    </row>
    <row r="24" spans="1:23">
      <c r="A24" s="2" t="s">
        <v>112</v>
      </c>
      <c r="B24" s="66">
        <v>1</v>
      </c>
      <c r="C24" s="66">
        <v>1</v>
      </c>
      <c r="D24" s="66">
        <v>0.89380000000000004</v>
      </c>
      <c r="E24" s="66">
        <v>0.99990000000000001</v>
      </c>
      <c r="F24" s="66">
        <v>0.99890000000000001</v>
      </c>
      <c r="G24" s="67">
        <v>0.79</v>
      </c>
      <c r="H24" s="66">
        <v>0.82899999999999996</v>
      </c>
      <c r="I24" s="7" t="s">
        <v>84</v>
      </c>
      <c r="J24" s="7">
        <v>0</v>
      </c>
      <c r="K24" s="7">
        <v>0</v>
      </c>
      <c r="L24" s="7">
        <v>0.92</v>
      </c>
      <c r="M24" s="7">
        <v>0.64</v>
      </c>
      <c r="N24" s="66">
        <v>0.67600000000000005</v>
      </c>
      <c r="O24" s="7">
        <v>1</v>
      </c>
      <c r="P24" s="68">
        <v>598</v>
      </c>
      <c r="Q24" s="68">
        <v>10121</v>
      </c>
      <c r="R24" s="7" t="s">
        <v>0</v>
      </c>
      <c r="S24" s="7" t="s">
        <v>0</v>
      </c>
      <c r="T24" s="7">
        <v>0.99</v>
      </c>
      <c r="U24" s="7">
        <v>1.27</v>
      </c>
      <c r="V24" s="66">
        <v>9.1899999999999996E-2</v>
      </c>
      <c r="W24" s="66">
        <v>8.1199999999999994E-2</v>
      </c>
    </row>
    <row r="25" spans="1:23">
      <c r="A25" s="2" t="s">
        <v>113</v>
      </c>
      <c r="B25" s="66">
        <v>1</v>
      </c>
      <c r="C25" s="66">
        <v>1</v>
      </c>
      <c r="D25" s="66">
        <v>0.95909999999999995</v>
      </c>
      <c r="E25" s="66">
        <v>0.999</v>
      </c>
      <c r="F25" s="67">
        <v>1</v>
      </c>
      <c r="G25" s="67">
        <v>0.96</v>
      </c>
      <c r="H25" s="66">
        <v>0.83</v>
      </c>
      <c r="I25" s="7" t="s">
        <v>84</v>
      </c>
      <c r="J25" s="7">
        <v>2</v>
      </c>
      <c r="K25" s="7">
        <v>0</v>
      </c>
      <c r="L25" s="7">
        <v>1.73</v>
      </c>
      <c r="M25" s="7">
        <v>1.36</v>
      </c>
      <c r="N25" s="66">
        <v>1.0455000000000001</v>
      </c>
      <c r="O25" s="7">
        <v>1</v>
      </c>
      <c r="P25" s="68">
        <v>804</v>
      </c>
      <c r="Q25" s="68">
        <v>10856</v>
      </c>
      <c r="R25" s="67">
        <v>1</v>
      </c>
      <c r="S25" s="7" t="s">
        <v>0</v>
      </c>
      <c r="T25" s="7">
        <v>1.08</v>
      </c>
      <c r="U25" s="7">
        <v>2.75</v>
      </c>
      <c r="V25" s="66">
        <v>9.1899999999999996E-2</v>
      </c>
      <c r="W25" s="66">
        <v>2.6499999999999999E-2</v>
      </c>
    </row>
    <row r="26" spans="1:23">
      <c r="A26" s="2" t="s">
        <v>114</v>
      </c>
      <c r="B26" s="66">
        <v>1</v>
      </c>
      <c r="C26" s="66">
        <v>1</v>
      </c>
      <c r="D26" s="66">
        <v>0.94810000000000005</v>
      </c>
      <c r="E26" s="66">
        <v>0.99980000000000002</v>
      </c>
      <c r="F26" s="67">
        <v>1</v>
      </c>
      <c r="G26" s="7" t="s">
        <v>115</v>
      </c>
      <c r="H26" s="66">
        <v>0.77429999999999999</v>
      </c>
      <c r="I26" s="7" t="s">
        <v>84</v>
      </c>
      <c r="J26" s="7">
        <v>0</v>
      </c>
      <c r="K26" s="7">
        <v>0</v>
      </c>
      <c r="L26" s="7">
        <v>1.24</v>
      </c>
      <c r="M26" s="7">
        <v>3.25</v>
      </c>
      <c r="N26" s="7" t="s">
        <v>176</v>
      </c>
      <c r="O26" s="7">
        <v>1</v>
      </c>
      <c r="P26" s="68">
        <v>543</v>
      </c>
      <c r="Q26" s="68">
        <v>14874</v>
      </c>
      <c r="R26" s="7" t="s">
        <v>0</v>
      </c>
      <c r="S26" s="7" t="s">
        <v>0</v>
      </c>
      <c r="T26" s="7">
        <v>1.99</v>
      </c>
      <c r="U26" s="7">
        <v>0.21</v>
      </c>
      <c r="V26" s="66">
        <v>9.1899999999999996E-2</v>
      </c>
      <c r="W26" s="66">
        <v>7.1800000000000003E-2</v>
      </c>
    </row>
    <row r="27" spans="1:23">
      <c r="A27" s="2" t="s">
        <v>117</v>
      </c>
      <c r="B27" s="66">
        <v>1</v>
      </c>
      <c r="C27" s="66">
        <v>1</v>
      </c>
      <c r="D27" s="66">
        <v>1</v>
      </c>
      <c r="E27" s="66">
        <v>0.99909999999999999</v>
      </c>
      <c r="F27" s="66">
        <v>0.94340000000000002</v>
      </c>
      <c r="G27" s="66">
        <v>0.90510000000000002</v>
      </c>
      <c r="H27" s="66">
        <v>0.75249999999999995</v>
      </c>
      <c r="I27" s="7" t="s">
        <v>84</v>
      </c>
      <c r="J27" s="7">
        <v>0</v>
      </c>
      <c r="K27" s="7">
        <v>0</v>
      </c>
      <c r="L27" s="7">
        <v>0.09</v>
      </c>
      <c r="M27" s="7">
        <v>0.04</v>
      </c>
      <c r="N27" s="7">
        <v>1</v>
      </c>
      <c r="O27" s="7">
        <v>2</v>
      </c>
      <c r="P27" s="68">
        <v>575</v>
      </c>
      <c r="Q27" s="68">
        <v>34879</v>
      </c>
      <c r="R27" s="7" t="s">
        <v>0</v>
      </c>
      <c r="S27" s="7" t="s">
        <v>0</v>
      </c>
      <c r="T27" s="7">
        <v>1.22</v>
      </c>
      <c r="U27" s="7">
        <v>0.03</v>
      </c>
      <c r="V27" s="66">
        <v>8.5199999999999998E-2</v>
      </c>
      <c r="W27" s="66">
        <v>5.7700000000000001E-2</v>
      </c>
    </row>
    <row r="28" spans="1:23">
      <c r="A28" s="2" t="s">
        <v>11</v>
      </c>
      <c r="B28" s="66">
        <v>1</v>
      </c>
      <c r="C28" s="66">
        <v>0.98099999999999998</v>
      </c>
      <c r="D28" s="66">
        <v>0.99960000000000004</v>
      </c>
      <c r="E28" s="66">
        <v>0.99539999999999995</v>
      </c>
      <c r="F28" s="7">
        <v>82.22</v>
      </c>
      <c r="G28" s="7">
        <v>83.93</v>
      </c>
      <c r="H28" s="66">
        <v>0.76329999999999998</v>
      </c>
      <c r="I28" s="7" t="s">
        <v>84</v>
      </c>
      <c r="J28" s="7">
        <v>0</v>
      </c>
      <c r="K28" s="7">
        <v>0</v>
      </c>
      <c r="L28" s="7">
        <v>2.66</v>
      </c>
      <c r="M28" s="7">
        <v>5.63</v>
      </c>
      <c r="N28" s="7" t="s">
        <v>86</v>
      </c>
      <c r="O28" s="7">
        <v>1</v>
      </c>
      <c r="P28" s="68">
        <v>305</v>
      </c>
      <c r="Q28" s="68">
        <v>23523</v>
      </c>
      <c r="R28" s="7" t="s">
        <v>0</v>
      </c>
      <c r="S28" s="7" t="s">
        <v>0</v>
      </c>
      <c r="T28" s="7">
        <v>1.96</v>
      </c>
      <c r="U28" s="7">
        <v>0.7</v>
      </c>
      <c r="V28" s="66">
        <v>0.09</v>
      </c>
      <c r="W28" s="66">
        <v>6.5699999999999995E-2</v>
      </c>
    </row>
    <row r="29" spans="1:23">
      <c r="A29" s="2" t="s">
        <v>119</v>
      </c>
      <c r="B29" s="66">
        <v>0.99780000000000002</v>
      </c>
      <c r="C29" s="66">
        <v>0.99980000000000002</v>
      </c>
      <c r="D29" s="66">
        <v>0.70179999999999998</v>
      </c>
      <c r="E29" s="66">
        <v>0.99350000000000005</v>
      </c>
      <c r="F29" s="67">
        <v>0.77</v>
      </c>
      <c r="G29" s="66">
        <v>0.82599999999999996</v>
      </c>
      <c r="H29" s="66">
        <v>0.78</v>
      </c>
      <c r="I29" s="7" t="s">
        <v>84</v>
      </c>
      <c r="J29" s="7">
        <v>33</v>
      </c>
      <c r="K29" s="7">
        <v>0.26700000000000002</v>
      </c>
      <c r="L29" s="7">
        <v>2.54</v>
      </c>
      <c r="M29" s="7">
        <v>7.27</v>
      </c>
      <c r="N29" s="66">
        <v>1.002</v>
      </c>
      <c r="O29" s="7">
        <v>4</v>
      </c>
      <c r="P29" s="68">
        <v>1024</v>
      </c>
      <c r="Q29" s="68">
        <v>11286</v>
      </c>
      <c r="R29" s="67">
        <v>1</v>
      </c>
      <c r="S29" s="67">
        <v>0.97</v>
      </c>
      <c r="T29" s="7">
        <v>0.72</v>
      </c>
      <c r="U29" s="7">
        <v>1.72</v>
      </c>
      <c r="V29" s="66">
        <v>0.09</v>
      </c>
      <c r="W29" s="66">
        <v>0.1056</v>
      </c>
    </row>
    <row r="30" spans="1:23">
      <c r="A30" s="2" t="s">
        <v>120</v>
      </c>
      <c r="B30" s="66">
        <v>1</v>
      </c>
      <c r="C30" s="7" t="s">
        <v>0</v>
      </c>
      <c r="D30" s="66">
        <v>1</v>
      </c>
      <c r="E30" s="66">
        <v>0.94279999999999997</v>
      </c>
      <c r="F30" s="67">
        <v>1</v>
      </c>
      <c r="G30" s="67">
        <v>0.93</v>
      </c>
      <c r="H30" s="66">
        <v>0.7238</v>
      </c>
      <c r="I30" s="7" t="s">
        <v>84</v>
      </c>
      <c r="J30" s="7">
        <v>0</v>
      </c>
      <c r="K30" s="7">
        <v>0</v>
      </c>
      <c r="L30" s="7">
        <v>3.67</v>
      </c>
      <c r="M30" s="7">
        <v>9.86</v>
      </c>
      <c r="N30" s="66">
        <v>1.08</v>
      </c>
      <c r="O30" s="7" t="s">
        <v>0</v>
      </c>
      <c r="P30" s="7" t="s">
        <v>0</v>
      </c>
      <c r="Q30" s="7" t="s">
        <v>0</v>
      </c>
      <c r="R30" s="7" t="s">
        <v>0</v>
      </c>
      <c r="S30" s="7" t="s">
        <v>0</v>
      </c>
      <c r="T30" s="7">
        <v>1.02</v>
      </c>
      <c r="U30" s="7"/>
      <c r="V30" s="7"/>
      <c r="W30" s="7"/>
    </row>
    <row r="31" spans="1:23">
      <c r="A31" s="2" t="s">
        <v>25</v>
      </c>
      <c r="B31" s="66">
        <v>1</v>
      </c>
      <c r="C31" s="66">
        <v>0.99560000000000004</v>
      </c>
      <c r="D31" s="66">
        <v>0.746</v>
      </c>
      <c r="E31" s="66">
        <v>0.99880000000000002</v>
      </c>
      <c r="F31" s="7">
        <v>89.88</v>
      </c>
      <c r="G31" s="7">
        <v>95</v>
      </c>
      <c r="H31" s="66">
        <v>0.72</v>
      </c>
      <c r="I31" s="7" t="s">
        <v>84</v>
      </c>
      <c r="J31" s="7">
        <v>1</v>
      </c>
      <c r="K31" s="7">
        <v>0.17100000000000001</v>
      </c>
      <c r="L31" s="7">
        <v>0.72</v>
      </c>
      <c r="M31" s="7">
        <v>0.83</v>
      </c>
      <c r="N31" s="7">
        <v>89</v>
      </c>
      <c r="O31" s="7">
        <v>4</v>
      </c>
      <c r="P31" s="68">
        <v>714</v>
      </c>
      <c r="Q31" s="68">
        <v>41819</v>
      </c>
      <c r="R31" s="67">
        <v>1</v>
      </c>
      <c r="S31" s="67">
        <v>1</v>
      </c>
      <c r="T31" s="7">
        <v>0.81</v>
      </c>
      <c r="U31" s="7">
        <v>1.98</v>
      </c>
      <c r="V31" s="66">
        <v>8.9800000000000005E-2</v>
      </c>
      <c r="W31" s="66">
        <v>7.2400000000000006E-2</v>
      </c>
    </row>
    <row r="32" spans="1:23">
      <c r="A32" s="2" t="s">
        <v>122</v>
      </c>
      <c r="B32" s="66">
        <v>1</v>
      </c>
      <c r="C32" s="66">
        <v>0.99509999999999998</v>
      </c>
      <c r="D32" s="66">
        <v>0.92530000000000001</v>
      </c>
      <c r="E32" s="66">
        <v>0.999</v>
      </c>
      <c r="F32" s="7">
        <v>99.95</v>
      </c>
      <c r="G32" s="7" t="s">
        <v>39</v>
      </c>
      <c r="H32" s="66">
        <v>0.84</v>
      </c>
      <c r="I32" s="7" t="s">
        <v>84</v>
      </c>
      <c r="J32" s="7">
        <v>0</v>
      </c>
      <c r="K32" s="7">
        <v>0</v>
      </c>
      <c r="L32" s="7">
        <v>1.1000000000000001</v>
      </c>
      <c r="M32" s="7">
        <v>1.81</v>
      </c>
      <c r="N32" s="66">
        <v>0.93</v>
      </c>
      <c r="O32" s="7">
        <v>3</v>
      </c>
      <c r="P32" s="68">
        <v>852</v>
      </c>
      <c r="Q32" s="68">
        <v>11219</v>
      </c>
      <c r="R32" s="67">
        <v>1</v>
      </c>
      <c r="S32" s="7" t="s">
        <v>0</v>
      </c>
      <c r="T32" s="7">
        <v>0.84</v>
      </c>
      <c r="U32" s="7">
        <v>1.42</v>
      </c>
      <c r="V32" s="66">
        <v>8.7800000000000003E-2</v>
      </c>
      <c r="W32" s="66">
        <v>9.69E-2</v>
      </c>
    </row>
    <row r="33" spans="1:23">
      <c r="A33" s="2" t="s">
        <v>13</v>
      </c>
      <c r="B33" s="66">
        <v>1</v>
      </c>
      <c r="C33" s="66">
        <v>0.99519999999999997</v>
      </c>
      <c r="D33" s="66">
        <v>0.64649999999999996</v>
      </c>
      <c r="E33" s="66">
        <v>0.99570000000000003</v>
      </c>
      <c r="F33" s="66">
        <v>0.99060000000000004</v>
      </c>
      <c r="G33" s="71" t="s">
        <v>123</v>
      </c>
      <c r="H33" s="66">
        <v>0.82</v>
      </c>
      <c r="I33" s="7" t="s">
        <v>84</v>
      </c>
      <c r="J33" s="7">
        <v>0</v>
      </c>
      <c r="K33" s="7">
        <v>0</v>
      </c>
      <c r="L33" s="7">
        <v>0.87</v>
      </c>
      <c r="M33" s="7">
        <v>1.57</v>
      </c>
      <c r="N33" s="7" t="s">
        <v>177</v>
      </c>
      <c r="O33" s="7">
        <v>3</v>
      </c>
      <c r="P33" s="68">
        <v>562</v>
      </c>
      <c r="Q33" s="68">
        <v>46486</v>
      </c>
      <c r="R33" s="7" t="s">
        <v>0</v>
      </c>
      <c r="S33" s="67">
        <v>1</v>
      </c>
      <c r="T33" s="7">
        <v>1.69</v>
      </c>
      <c r="U33" s="7">
        <v>1.1200000000000001</v>
      </c>
      <c r="V33" s="66">
        <v>9.1899999999999996E-2</v>
      </c>
      <c r="W33" s="66">
        <v>7.2499999999999995E-2</v>
      </c>
    </row>
    <row r="34" spans="1:23">
      <c r="A34" s="2" t="s">
        <v>125</v>
      </c>
      <c r="B34" s="66">
        <v>0.98839999999999995</v>
      </c>
      <c r="C34" s="66">
        <v>0.98619999999999997</v>
      </c>
      <c r="D34" s="66">
        <v>0.87970000000000004</v>
      </c>
      <c r="E34" s="66">
        <v>0.99980000000000002</v>
      </c>
      <c r="F34" s="7">
        <v>99.28</v>
      </c>
      <c r="G34" s="7" t="s">
        <v>39</v>
      </c>
      <c r="H34" s="66">
        <v>0.82</v>
      </c>
      <c r="I34" s="7" t="s">
        <v>84</v>
      </c>
      <c r="J34" s="7">
        <v>1</v>
      </c>
      <c r="K34" s="7">
        <v>0.505</v>
      </c>
      <c r="L34" s="7">
        <v>0.92</v>
      </c>
      <c r="M34" s="7">
        <v>0.53</v>
      </c>
      <c r="N34" s="7" t="s">
        <v>88</v>
      </c>
      <c r="O34" s="7">
        <v>2</v>
      </c>
      <c r="P34" s="68">
        <v>519</v>
      </c>
      <c r="Q34" s="68">
        <v>25789</v>
      </c>
      <c r="R34" s="67">
        <v>1</v>
      </c>
      <c r="S34" s="7" t="s">
        <v>0</v>
      </c>
      <c r="T34" s="7">
        <v>1.19</v>
      </c>
      <c r="U34" s="7">
        <v>0.46</v>
      </c>
      <c r="V34" s="66">
        <v>8.5199999999999998E-2</v>
      </c>
      <c r="W34" s="66">
        <v>0.1014</v>
      </c>
    </row>
    <row r="35" spans="1:23">
      <c r="A35" s="2" t="s">
        <v>126</v>
      </c>
      <c r="B35" s="66">
        <v>0.91169999999999995</v>
      </c>
      <c r="C35" s="66">
        <v>1</v>
      </c>
      <c r="D35" s="66">
        <v>0.82269999999999999</v>
      </c>
      <c r="E35" s="66">
        <v>0.99790000000000001</v>
      </c>
      <c r="F35" s="66">
        <v>0.99770000000000003</v>
      </c>
      <c r="G35" s="66">
        <v>0.77700000000000002</v>
      </c>
      <c r="H35" s="66">
        <v>0.83</v>
      </c>
      <c r="I35" s="7" t="s">
        <v>127</v>
      </c>
      <c r="J35" s="7">
        <v>0</v>
      </c>
      <c r="K35" s="7">
        <v>0</v>
      </c>
      <c r="L35" s="7">
        <v>1.53</v>
      </c>
      <c r="M35" s="7">
        <v>4.67</v>
      </c>
      <c r="N35" s="7" t="s">
        <v>86</v>
      </c>
      <c r="O35" s="7">
        <v>2</v>
      </c>
      <c r="P35" s="68">
        <v>500</v>
      </c>
      <c r="Q35" s="68">
        <v>24061</v>
      </c>
      <c r="R35" s="7" t="s">
        <v>0</v>
      </c>
      <c r="S35" s="7" t="s">
        <v>0</v>
      </c>
      <c r="T35" s="7">
        <v>0.97</v>
      </c>
      <c r="U35" s="7">
        <v>1.1499999999999999</v>
      </c>
      <c r="V35" s="66">
        <v>8.7800000000000003E-2</v>
      </c>
      <c r="W35" s="66">
        <v>5.4899999999999997E-2</v>
      </c>
    </row>
    <row r="36" spans="1:23">
      <c r="A36" s="2" t="s">
        <v>128</v>
      </c>
      <c r="B36" s="66">
        <v>1</v>
      </c>
      <c r="C36" s="66">
        <v>1</v>
      </c>
      <c r="D36" s="66">
        <v>0.89900000000000002</v>
      </c>
      <c r="E36" s="66">
        <v>0.99919999999999998</v>
      </c>
      <c r="F36" s="66">
        <v>0.99970000000000003</v>
      </c>
      <c r="G36" s="67">
        <v>0.77</v>
      </c>
      <c r="H36" s="66">
        <v>0.82399999999999995</v>
      </c>
      <c r="I36" s="7" t="s">
        <v>84</v>
      </c>
      <c r="J36" s="7">
        <v>0</v>
      </c>
      <c r="K36" s="7">
        <v>0</v>
      </c>
      <c r="L36" s="7">
        <v>1.4</v>
      </c>
      <c r="M36" s="7">
        <v>5.79</v>
      </c>
      <c r="N36" s="7" t="s">
        <v>99</v>
      </c>
      <c r="O36" s="7">
        <v>2</v>
      </c>
      <c r="P36" s="68">
        <v>718</v>
      </c>
      <c r="Q36" s="68">
        <v>28361</v>
      </c>
      <c r="R36" s="7" t="s">
        <v>0</v>
      </c>
      <c r="S36" s="7" t="s">
        <v>0</v>
      </c>
      <c r="T36" s="7">
        <v>1.58</v>
      </c>
      <c r="U36" s="7">
        <v>1.24</v>
      </c>
      <c r="V36" s="66">
        <v>8.9800000000000005E-2</v>
      </c>
      <c r="W36" s="66">
        <v>6.0699999999999997E-2</v>
      </c>
    </row>
    <row r="37" spans="1:23">
      <c r="A37" s="2" t="s">
        <v>12</v>
      </c>
      <c r="B37" s="66">
        <v>0.98860000000000003</v>
      </c>
      <c r="C37" s="66">
        <v>1</v>
      </c>
      <c r="D37" s="66">
        <v>0.73409999999999997</v>
      </c>
      <c r="E37" s="66">
        <v>0.99819999999999998</v>
      </c>
      <c r="F37" s="66">
        <v>0.995</v>
      </c>
      <c r="G37" s="7" t="s">
        <v>39</v>
      </c>
      <c r="H37" s="66">
        <v>0.84</v>
      </c>
      <c r="I37" s="7" t="s">
        <v>84</v>
      </c>
      <c r="J37" s="7">
        <v>3</v>
      </c>
      <c r="K37" s="7">
        <v>0.98</v>
      </c>
      <c r="L37" s="7">
        <v>1.05</v>
      </c>
      <c r="M37" s="7">
        <v>0.86</v>
      </c>
      <c r="N37" s="7" t="s">
        <v>129</v>
      </c>
      <c r="O37" s="7">
        <v>3</v>
      </c>
      <c r="P37" s="68">
        <v>563</v>
      </c>
      <c r="Q37" s="68">
        <v>29714</v>
      </c>
      <c r="R37" s="67">
        <v>1</v>
      </c>
      <c r="S37" s="67">
        <v>1</v>
      </c>
      <c r="T37" s="7">
        <v>1.9</v>
      </c>
      <c r="U37" s="7">
        <v>1.1299999999999999</v>
      </c>
      <c r="V37" s="66">
        <v>8.7800000000000003E-2</v>
      </c>
      <c r="W37" s="66">
        <v>7.9000000000000001E-2</v>
      </c>
    </row>
    <row r="38" spans="1:23">
      <c r="A38" s="2" t="s">
        <v>130</v>
      </c>
      <c r="B38" s="66">
        <v>1</v>
      </c>
      <c r="C38" s="66">
        <v>1</v>
      </c>
      <c r="D38" s="66">
        <v>0.73170000000000002</v>
      </c>
      <c r="E38" s="66">
        <v>1</v>
      </c>
      <c r="F38" s="7" t="s">
        <v>178</v>
      </c>
      <c r="G38" s="7" t="s">
        <v>39</v>
      </c>
      <c r="H38" s="66">
        <v>0.82</v>
      </c>
      <c r="I38" s="7" t="s">
        <v>84</v>
      </c>
      <c r="J38" s="7">
        <v>0</v>
      </c>
      <c r="K38" s="7">
        <v>0</v>
      </c>
      <c r="L38" s="7">
        <v>1.1499999999999999</v>
      </c>
      <c r="M38" s="7">
        <v>1.52</v>
      </c>
      <c r="N38" s="7" t="s">
        <v>175</v>
      </c>
      <c r="O38" s="7">
        <v>2</v>
      </c>
      <c r="P38" s="68">
        <v>682</v>
      </c>
      <c r="Q38" s="68">
        <v>10157</v>
      </c>
      <c r="R38" s="67">
        <v>1</v>
      </c>
      <c r="S38" s="7" t="s">
        <v>0</v>
      </c>
      <c r="T38" s="7">
        <v>1.65</v>
      </c>
      <c r="U38" s="7">
        <v>1.37</v>
      </c>
      <c r="V38" s="66">
        <v>9.1899999999999996E-2</v>
      </c>
      <c r="W38" s="66">
        <v>6.8599999999999994E-2</v>
      </c>
    </row>
    <row r="39" spans="1:23">
      <c r="A39" s="2" t="s">
        <v>131</v>
      </c>
      <c r="B39" s="66">
        <v>0.98119999999999996</v>
      </c>
      <c r="C39" s="66">
        <v>0.98870000000000002</v>
      </c>
      <c r="D39" s="66">
        <v>0.73640000000000005</v>
      </c>
      <c r="E39" s="66">
        <v>0.99939999999999996</v>
      </c>
      <c r="F39" s="66">
        <v>0.996</v>
      </c>
      <c r="G39" s="67">
        <v>0.96</v>
      </c>
      <c r="H39" s="66">
        <v>0.83</v>
      </c>
      <c r="I39" s="7" t="s">
        <v>84</v>
      </c>
      <c r="J39" s="7">
        <v>0</v>
      </c>
      <c r="K39" s="7">
        <v>0</v>
      </c>
      <c r="L39" s="7">
        <v>0.53</v>
      </c>
      <c r="M39" s="7">
        <v>0.98</v>
      </c>
      <c r="N39" s="66">
        <v>0.88</v>
      </c>
      <c r="O39" s="7">
        <v>2</v>
      </c>
      <c r="P39" s="68">
        <v>644</v>
      </c>
      <c r="Q39" s="68">
        <v>27641</v>
      </c>
      <c r="R39" s="7" t="s">
        <v>0</v>
      </c>
      <c r="S39" s="67">
        <v>1</v>
      </c>
      <c r="T39" s="7">
        <v>1.38</v>
      </c>
      <c r="U39" s="7">
        <v>1.1200000000000001</v>
      </c>
      <c r="V39" s="66">
        <v>9.6600000000000005E-2</v>
      </c>
      <c r="W39" s="66">
        <v>6.3299999999999995E-2</v>
      </c>
    </row>
    <row r="40" spans="1:23">
      <c r="A40" s="2" t="s">
        <v>15</v>
      </c>
      <c r="B40" s="66">
        <v>0.85940000000000005</v>
      </c>
      <c r="C40" s="66">
        <v>1</v>
      </c>
      <c r="D40" s="66">
        <v>0.82840000000000003</v>
      </c>
      <c r="E40" s="66">
        <v>0.99060000000000004</v>
      </c>
      <c r="F40" s="66">
        <v>0.97929999999999995</v>
      </c>
      <c r="G40" s="67">
        <v>0.95</v>
      </c>
      <c r="H40" s="66">
        <v>0.82</v>
      </c>
      <c r="I40" s="7" t="s">
        <v>84</v>
      </c>
      <c r="J40" s="7">
        <v>1</v>
      </c>
      <c r="K40" s="7">
        <v>0.311</v>
      </c>
      <c r="L40" s="7">
        <v>2.0099999999999998</v>
      </c>
      <c r="M40" s="7">
        <v>2.15</v>
      </c>
      <c r="N40" s="66">
        <v>1.0399</v>
      </c>
      <c r="O40" s="7">
        <v>3</v>
      </c>
      <c r="P40" s="68">
        <v>758</v>
      </c>
      <c r="Q40" s="68">
        <v>13139</v>
      </c>
      <c r="R40" s="67">
        <v>1</v>
      </c>
      <c r="S40" s="67">
        <v>1</v>
      </c>
      <c r="T40" s="7">
        <v>2</v>
      </c>
      <c r="U40" s="7">
        <v>0.94</v>
      </c>
      <c r="V40" s="66">
        <v>9.2999999999999999E-2</v>
      </c>
      <c r="W40" s="66">
        <v>4.7399999999999998E-2</v>
      </c>
    </row>
    <row r="41" spans="1:23">
      <c r="A41" s="2" t="s">
        <v>17</v>
      </c>
      <c r="B41" s="66">
        <v>0.99209999999999998</v>
      </c>
      <c r="C41" s="66">
        <v>1</v>
      </c>
      <c r="D41" s="66">
        <v>0.95609999999999995</v>
      </c>
      <c r="E41" s="66">
        <v>0.99870000000000003</v>
      </c>
      <c r="F41" s="7">
        <v>18</v>
      </c>
      <c r="G41" s="7">
        <v>79</v>
      </c>
      <c r="H41" s="66">
        <v>0.82799999999999996</v>
      </c>
      <c r="I41" s="7" t="s">
        <v>84</v>
      </c>
      <c r="J41" s="7">
        <v>0</v>
      </c>
      <c r="K41" s="7">
        <v>0</v>
      </c>
      <c r="L41" s="7">
        <v>0.52</v>
      </c>
      <c r="M41" s="7">
        <v>0.73</v>
      </c>
      <c r="N41" s="7">
        <v>130</v>
      </c>
      <c r="O41" s="7">
        <v>3</v>
      </c>
      <c r="P41" s="68">
        <v>750</v>
      </c>
      <c r="Q41" s="68">
        <v>19566</v>
      </c>
      <c r="R41" s="67">
        <v>1</v>
      </c>
      <c r="S41" s="67">
        <v>1</v>
      </c>
      <c r="T41" s="7">
        <v>0.5</v>
      </c>
      <c r="U41" s="7">
        <v>0.65</v>
      </c>
      <c r="V41" s="66">
        <v>8.9800000000000005E-2</v>
      </c>
      <c r="W41" s="66">
        <v>7.8E-2</v>
      </c>
    </row>
    <row r="42" spans="1:23">
      <c r="A42" s="2" t="s">
        <v>132</v>
      </c>
      <c r="B42" s="66">
        <v>1</v>
      </c>
      <c r="C42" s="66">
        <v>1</v>
      </c>
      <c r="D42" s="66">
        <v>0.82230000000000003</v>
      </c>
      <c r="E42" s="66">
        <v>0.98709999999999998</v>
      </c>
      <c r="F42" s="7">
        <v>2</v>
      </c>
      <c r="G42" s="67">
        <v>0.86</v>
      </c>
      <c r="H42" s="66">
        <v>0.81</v>
      </c>
      <c r="I42" s="7" t="s">
        <v>84</v>
      </c>
      <c r="J42" s="7">
        <v>0</v>
      </c>
      <c r="K42" s="7">
        <v>0</v>
      </c>
      <c r="L42" s="7">
        <v>0.78</v>
      </c>
      <c r="M42" s="7">
        <v>1.08</v>
      </c>
      <c r="N42" s="66">
        <v>1.02</v>
      </c>
      <c r="O42" s="7">
        <v>3</v>
      </c>
      <c r="P42" s="68">
        <v>715</v>
      </c>
      <c r="Q42" s="68">
        <v>30270</v>
      </c>
      <c r="R42" s="7" t="s">
        <v>0</v>
      </c>
      <c r="S42" s="7" t="s">
        <v>0</v>
      </c>
      <c r="T42" s="7">
        <v>1.58</v>
      </c>
      <c r="U42" s="7">
        <v>1.1399999999999999</v>
      </c>
      <c r="V42" s="66">
        <v>9.2999999999999999E-2</v>
      </c>
      <c r="W42" s="66">
        <v>4.6399999999999997E-2</v>
      </c>
    </row>
    <row r="43" spans="1:23">
      <c r="A43" s="2" t="s">
        <v>133</v>
      </c>
      <c r="B43" s="7" t="s">
        <v>0</v>
      </c>
      <c r="C43" s="66">
        <v>1</v>
      </c>
      <c r="D43" s="66">
        <v>1</v>
      </c>
      <c r="E43" s="66">
        <v>0.999</v>
      </c>
      <c r="F43" s="67">
        <v>1</v>
      </c>
      <c r="G43" s="7">
        <v>92</v>
      </c>
      <c r="H43" s="66">
        <v>0.80500000000000005</v>
      </c>
      <c r="I43" s="7" t="s">
        <v>84</v>
      </c>
      <c r="J43" s="7">
        <v>0</v>
      </c>
      <c r="K43" s="7">
        <v>0</v>
      </c>
      <c r="L43" s="7">
        <v>1.26</v>
      </c>
      <c r="M43" s="7">
        <v>5.59</v>
      </c>
      <c r="N43" s="7" t="s">
        <v>97</v>
      </c>
      <c r="O43" s="7">
        <v>1</v>
      </c>
      <c r="P43" s="68">
        <v>706</v>
      </c>
      <c r="Q43" s="68">
        <v>11310</v>
      </c>
      <c r="R43" s="7" t="s">
        <v>0</v>
      </c>
      <c r="S43" s="7" t="s">
        <v>0</v>
      </c>
      <c r="T43" s="7">
        <v>1.45</v>
      </c>
      <c r="U43" s="7">
        <v>0.84</v>
      </c>
      <c r="V43" s="66">
        <v>8.7800000000000003E-2</v>
      </c>
      <c r="W43" s="66">
        <v>8.9899999999999994E-2</v>
      </c>
    </row>
    <row r="44" spans="1:23">
      <c r="A44" s="2" t="s">
        <v>134</v>
      </c>
      <c r="B44" s="66">
        <v>0.83099999999999996</v>
      </c>
      <c r="C44" s="66">
        <v>1</v>
      </c>
      <c r="D44" s="66">
        <v>0.79339999999999999</v>
      </c>
      <c r="E44" s="66">
        <v>0.99539999999999995</v>
      </c>
      <c r="F44" s="66">
        <v>0.95599999999999996</v>
      </c>
      <c r="G44" s="67">
        <v>0.95</v>
      </c>
      <c r="H44" s="66">
        <v>0.82</v>
      </c>
      <c r="I44" s="7" t="s">
        <v>84</v>
      </c>
      <c r="J44" s="7">
        <v>0</v>
      </c>
      <c r="K44" s="7">
        <v>0</v>
      </c>
      <c r="L44" s="7">
        <v>0.85</v>
      </c>
      <c r="M44" s="7">
        <v>0.61</v>
      </c>
      <c r="N44" s="7" t="s">
        <v>107</v>
      </c>
      <c r="O44" s="7">
        <v>3</v>
      </c>
      <c r="P44" s="68">
        <v>712</v>
      </c>
      <c r="Q44" s="68">
        <v>26342</v>
      </c>
      <c r="R44" s="67">
        <v>1</v>
      </c>
      <c r="S44" s="67">
        <v>1</v>
      </c>
      <c r="T44" s="7">
        <v>1.23</v>
      </c>
      <c r="U44" s="7">
        <v>0.88</v>
      </c>
      <c r="V44" s="66">
        <v>9.3600000000000003E-2</v>
      </c>
      <c r="W44" s="66">
        <v>8.4199999999999997E-2</v>
      </c>
    </row>
    <row r="45" spans="1:23">
      <c r="A45" s="2" t="s">
        <v>19</v>
      </c>
      <c r="B45" s="66">
        <v>1</v>
      </c>
      <c r="C45" s="66">
        <v>1</v>
      </c>
      <c r="D45" s="66">
        <v>0.99109999999999998</v>
      </c>
      <c r="E45" s="66">
        <v>0.99839999999999995</v>
      </c>
      <c r="F45" s="7">
        <v>99.9</v>
      </c>
      <c r="G45" s="7">
        <v>76</v>
      </c>
      <c r="H45" s="66">
        <v>0.85499999999999998</v>
      </c>
      <c r="I45" s="7" t="s">
        <v>84</v>
      </c>
      <c r="J45" s="7">
        <v>0</v>
      </c>
      <c r="K45" s="7">
        <v>0</v>
      </c>
      <c r="L45" s="7">
        <v>0.75</v>
      </c>
      <c r="M45" s="7">
        <v>1.01</v>
      </c>
      <c r="N45" s="7">
        <v>102</v>
      </c>
      <c r="O45" s="7">
        <v>2</v>
      </c>
      <c r="P45" s="68">
        <v>535</v>
      </c>
      <c r="Q45" s="68">
        <v>30612</v>
      </c>
      <c r="R45" s="7" t="s">
        <v>0</v>
      </c>
      <c r="S45" s="7" t="s">
        <v>0</v>
      </c>
      <c r="T45" s="7">
        <v>1.41</v>
      </c>
      <c r="U45" s="7">
        <v>1.1200000000000001</v>
      </c>
      <c r="V45" s="66">
        <v>9.3600000000000003E-2</v>
      </c>
      <c r="W45" s="66">
        <v>0.1183</v>
      </c>
    </row>
    <row r="46" spans="1:23">
      <c r="A46" s="2" t="s">
        <v>136</v>
      </c>
      <c r="B46" s="66">
        <v>1</v>
      </c>
      <c r="C46" s="66">
        <v>1</v>
      </c>
      <c r="D46" s="66">
        <v>0.98640000000000005</v>
      </c>
      <c r="E46" s="66">
        <v>0.99990000000000001</v>
      </c>
      <c r="F46" s="7">
        <v>99.97</v>
      </c>
      <c r="G46" s="7" t="s">
        <v>39</v>
      </c>
      <c r="H46" s="66">
        <v>0.84</v>
      </c>
      <c r="I46" s="7" t="s">
        <v>84</v>
      </c>
      <c r="J46" s="7">
        <v>0</v>
      </c>
      <c r="K46" s="7">
        <v>0</v>
      </c>
      <c r="L46" s="7">
        <v>0.82</v>
      </c>
      <c r="M46" s="7">
        <v>1.1299999999999999</v>
      </c>
      <c r="N46" s="7" t="s">
        <v>137</v>
      </c>
      <c r="O46" s="7">
        <v>3</v>
      </c>
      <c r="P46" s="68">
        <v>725</v>
      </c>
      <c r="Q46" s="68">
        <v>43062</v>
      </c>
      <c r="R46" s="7" t="s">
        <v>0</v>
      </c>
      <c r="S46" s="7" t="s">
        <v>0</v>
      </c>
      <c r="T46" s="7">
        <v>0.37</v>
      </c>
      <c r="U46" s="7"/>
      <c r="V46" s="66">
        <v>9.8500000000000004E-2</v>
      </c>
      <c r="W46" s="66">
        <v>2.7699999999999999E-2</v>
      </c>
    </row>
    <row r="47" spans="1:23">
      <c r="A47" s="2" t="s">
        <v>138</v>
      </c>
      <c r="B47" s="66">
        <v>1</v>
      </c>
      <c r="C47" s="66">
        <v>1</v>
      </c>
      <c r="D47" s="66">
        <v>0.92030000000000001</v>
      </c>
      <c r="E47" s="66">
        <v>0.99909999999999999</v>
      </c>
      <c r="F47" s="7">
        <v>68</v>
      </c>
      <c r="G47" s="66">
        <v>0.94040000000000001</v>
      </c>
      <c r="H47" s="66">
        <v>0.83</v>
      </c>
      <c r="I47" s="7" t="s">
        <v>84</v>
      </c>
      <c r="J47" s="7">
        <v>0</v>
      </c>
      <c r="K47" s="7">
        <v>0</v>
      </c>
      <c r="L47" s="7">
        <v>1.5</v>
      </c>
      <c r="M47" s="7">
        <v>1.46</v>
      </c>
      <c r="N47" s="66">
        <v>0.98299999999999998</v>
      </c>
      <c r="O47" s="7">
        <v>2</v>
      </c>
      <c r="P47" s="68">
        <v>578</v>
      </c>
      <c r="Q47" s="68">
        <v>34172</v>
      </c>
      <c r="R47" s="7" t="s">
        <v>0</v>
      </c>
      <c r="S47" s="7" t="s">
        <v>0</v>
      </c>
      <c r="T47" s="7">
        <v>1.33</v>
      </c>
      <c r="U47" s="7">
        <v>1.32</v>
      </c>
      <c r="V47" s="66">
        <v>0.09</v>
      </c>
      <c r="W47" s="66">
        <v>5.33E-2</v>
      </c>
    </row>
    <row r="48" spans="1:23">
      <c r="A48" s="2" t="s">
        <v>139</v>
      </c>
      <c r="B48" s="66">
        <v>1</v>
      </c>
      <c r="C48" s="66">
        <v>0.9829</v>
      </c>
      <c r="D48" s="66">
        <v>0.97629999999999995</v>
      </c>
      <c r="E48" s="66">
        <v>0.99970000000000003</v>
      </c>
      <c r="F48" s="66">
        <v>0.99</v>
      </c>
      <c r="G48" s="66">
        <v>0.81</v>
      </c>
      <c r="H48" s="66">
        <v>0.82</v>
      </c>
      <c r="I48" s="7" t="s">
        <v>84</v>
      </c>
      <c r="J48" s="7">
        <v>0</v>
      </c>
      <c r="K48" s="7">
        <v>0</v>
      </c>
      <c r="L48" s="7">
        <v>0.53</v>
      </c>
      <c r="M48" s="7">
        <v>0.56000000000000005</v>
      </c>
      <c r="N48" s="7" t="s">
        <v>140</v>
      </c>
      <c r="O48" s="7">
        <v>2</v>
      </c>
      <c r="P48" s="68">
        <v>520</v>
      </c>
      <c r="Q48" s="68">
        <v>11673</v>
      </c>
      <c r="R48" s="7" t="s">
        <v>0</v>
      </c>
      <c r="S48" s="7" t="s">
        <v>0</v>
      </c>
      <c r="T48" s="7">
        <v>1.9</v>
      </c>
      <c r="U48" s="7">
        <v>0.78</v>
      </c>
      <c r="V48" s="66">
        <v>9.1899999999999996E-2</v>
      </c>
      <c r="W48" s="66">
        <v>9.6100000000000005E-2</v>
      </c>
    </row>
    <row r="49" spans="1:23">
      <c r="A49" s="2" t="s">
        <v>141</v>
      </c>
      <c r="B49" s="66">
        <v>0.98309999999999997</v>
      </c>
      <c r="C49" s="66">
        <v>0.99819999999999998</v>
      </c>
      <c r="D49" s="66">
        <v>0.84019999999999995</v>
      </c>
      <c r="E49" s="66">
        <v>0.99870000000000003</v>
      </c>
      <c r="F49" s="7">
        <v>6</v>
      </c>
      <c r="G49" s="7" t="s">
        <v>39</v>
      </c>
      <c r="H49" s="66">
        <v>0.82</v>
      </c>
      <c r="I49" s="7" t="s">
        <v>84</v>
      </c>
      <c r="J49" s="7">
        <v>1</v>
      </c>
      <c r="K49" s="7">
        <v>0.17499999999999999</v>
      </c>
      <c r="L49" s="7">
        <v>1.45</v>
      </c>
      <c r="M49" s="7">
        <v>1.08</v>
      </c>
      <c r="N49" s="66">
        <v>0.71</v>
      </c>
      <c r="O49" s="7">
        <v>3</v>
      </c>
      <c r="P49" s="68">
        <v>579</v>
      </c>
      <c r="Q49" s="68">
        <v>37650</v>
      </c>
      <c r="R49" s="7" t="s">
        <v>0</v>
      </c>
      <c r="S49" s="67">
        <v>1</v>
      </c>
      <c r="T49" s="7">
        <v>0.21</v>
      </c>
      <c r="U49" s="7"/>
      <c r="V49" s="66">
        <v>8.9800000000000005E-2</v>
      </c>
      <c r="W49" s="66">
        <v>2.81E-2</v>
      </c>
    </row>
    <row r="50" spans="1:23">
      <c r="A50" s="2" t="s">
        <v>142</v>
      </c>
      <c r="B50" s="66">
        <v>1</v>
      </c>
      <c r="C50" s="66">
        <v>1</v>
      </c>
      <c r="D50" s="66">
        <v>0.68879999999999997</v>
      </c>
      <c r="E50" s="66">
        <v>0.99960000000000004</v>
      </c>
      <c r="F50" s="7">
        <v>99.76</v>
      </c>
      <c r="G50" s="7">
        <v>92</v>
      </c>
      <c r="H50" s="66">
        <v>0.85</v>
      </c>
      <c r="I50" s="7" t="s">
        <v>84</v>
      </c>
      <c r="J50" s="7">
        <v>2</v>
      </c>
      <c r="K50" s="7">
        <v>0.27100000000000002</v>
      </c>
      <c r="L50" s="7">
        <v>2.12</v>
      </c>
      <c r="M50" s="7">
        <v>3.14</v>
      </c>
      <c r="N50" s="7">
        <v>90</v>
      </c>
      <c r="O50" s="7">
        <v>3</v>
      </c>
      <c r="P50" s="68">
        <v>673</v>
      </c>
      <c r="Q50" s="68">
        <v>30791</v>
      </c>
      <c r="R50" s="7" t="s">
        <v>0</v>
      </c>
      <c r="S50" s="7" t="s">
        <v>0</v>
      </c>
      <c r="T50" s="7">
        <v>0.99</v>
      </c>
      <c r="U50" s="7">
        <v>2.0699999999999998</v>
      </c>
      <c r="V50" s="66">
        <v>0.09</v>
      </c>
      <c r="W50" s="66">
        <v>8.7499999999999994E-2</v>
      </c>
    </row>
    <row r="51" spans="1:23">
      <c r="A51" s="2" t="s">
        <v>21</v>
      </c>
      <c r="B51" s="66">
        <v>1</v>
      </c>
      <c r="C51" s="66">
        <v>0.99480000000000002</v>
      </c>
      <c r="D51" s="66">
        <v>0.98260000000000003</v>
      </c>
      <c r="E51" s="66">
        <v>0.999</v>
      </c>
      <c r="F51" s="66">
        <v>0.99909999999999999</v>
      </c>
      <c r="G51" s="67">
        <v>0.86</v>
      </c>
      <c r="H51" s="66">
        <v>0.82299999999999995</v>
      </c>
      <c r="I51" s="7" t="s">
        <v>84</v>
      </c>
      <c r="J51" s="7">
        <v>0</v>
      </c>
      <c r="K51" s="7">
        <v>0</v>
      </c>
      <c r="L51" s="7">
        <v>0.38</v>
      </c>
      <c r="M51" s="7">
        <v>0.57999999999999996</v>
      </c>
      <c r="N51" s="66">
        <v>0.58299999999999996</v>
      </c>
      <c r="O51" s="7">
        <v>3</v>
      </c>
      <c r="P51" s="68">
        <v>603</v>
      </c>
      <c r="Q51" s="68">
        <v>32337</v>
      </c>
      <c r="R51" s="7" t="s">
        <v>0</v>
      </c>
      <c r="S51" s="7" t="s">
        <v>0</v>
      </c>
      <c r="T51" s="7">
        <v>1.1100000000000001</v>
      </c>
      <c r="U51" s="7">
        <v>0.71</v>
      </c>
      <c r="V51" s="66">
        <v>8.7800000000000003E-2</v>
      </c>
      <c r="W51" s="66">
        <v>7.8100000000000003E-2</v>
      </c>
    </row>
    <row r="52" spans="1:23">
      <c r="A52" s="2" t="s">
        <v>143</v>
      </c>
      <c r="B52" s="66">
        <v>1</v>
      </c>
      <c r="C52" s="66">
        <v>1</v>
      </c>
      <c r="D52" s="66">
        <v>0.77810000000000001</v>
      </c>
      <c r="E52" s="66">
        <v>0.99639999999999995</v>
      </c>
      <c r="F52" s="66">
        <v>0.99550000000000005</v>
      </c>
      <c r="G52" s="7" t="s">
        <v>144</v>
      </c>
      <c r="H52" s="66">
        <v>0.84</v>
      </c>
      <c r="I52" s="7" t="s">
        <v>84</v>
      </c>
      <c r="J52" s="7">
        <v>0</v>
      </c>
      <c r="K52" s="7">
        <v>0</v>
      </c>
      <c r="L52" s="7">
        <v>0.08</v>
      </c>
      <c r="M52" s="7">
        <v>0.12</v>
      </c>
      <c r="N52" s="66">
        <v>1.1299999999999999</v>
      </c>
      <c r="O52" s="7">
        <v>2</v>
      </c>
      <c r="P52" s="68">
        <v>572</v>
      </c>
      <c r="Q52" s="68">
        <v>31636</v>
      </c>
      <c r="R52" s="7" t="s">
        <v>0</v>
      </c>
      <c r="S52" s="7" t="s">
        <v>0</v>
      </c>
      <c r="T52" s="7">
        <v>0.76</v>
      </c>
      <c r="U52" s="7">
        <v>0.44</v>
      </c>
      <c r="V52" s="66">
        <v>8.7800000000000003E-2</v>
      </c>
      <c r="W52" s="66">
        <v>6.0900000000000003E-2</v>
      </c>
    </row>
    <row r="53" spans="1:23">
      <c r="A53" s="2" t="s">
        <v>145</v>
      </c>
      <c r="B53" s="66">
        <v>1</v>
      </c>
      <c r="C53" s="66">
        <v>1</v>
      </c>
      <c r="D53" s="66">
        <v>0.91520000000000001</v>
      </c>
      <c r="E53" s="66">
        <v>0.99960000000000004</v>
      </c>
      <c r="F53" s="7">
        <v>100</v>
      </c>
      <c r="G53" s="7">
        <v>83.51</v>
      </c>
      <c r="H53" s="66">
        <v>0.8</v>
      </c>
      <c r="I53" s="7" t="s">
        <v>84</v>
      </c>
      <c r="J53" s="7">
        <v>0</v>
      </c>
      <c r="K53" s="7">
        <v>0</v>
      </c>
      <c r="L53" s="7">
        <v>1.1399999999999999</v>
      </c>
      <c r="M53" s="7">
        <v>1.34</v>
      </c>
      <c r="N53" s="66">
        <v>1.2230000000000001</v>
      </c>
      <c r="O53" s="7">
        <v>2</v>
      </c>
      <c r="P53" s="68">
        <v>850</v>
      </c>
      <c r="Q53" s="68">
        <v>3392</v>
      </c>
      <c r="R53" s="67">
        <v>1</v>
      </c>
      <c r="S53" s="7" t="s">
        <v>0</v>
      </c>
      <c r="T53" s="7">
        <v>0.74</v>
      </c>
      <c r="U53" s="7">
        <v>0.46</v>
      </c>
      <c r="V53" s="66">
        <v>0.09</v>
      </c>
      <c r="W53" s="66">
        <v>8.0699999999999994E-2</v>
      </c>
    </row>
    <row r="54" spans="1:23">
      <c r="A54" s="2" t="s">
        <v>18</v>
      </c>
      <c r="B54" s="66">
        <v>0.98740000000000006</v>
      </c>
      <c r="C54" s="66">
        <v>1</v>
      </c>
      <c r="D54" s="66">
        <v>0.87509999999999999</v>
      </c>
      <c r="E54" s="66">
        <v>0.99960000000000004</v>
      </c>
      <c r="F54" s="7" t="s">
        <v>146</v>
      </c>
      <c r="G54" s="7" t="s">
        <v>39</v>
      </c>
      <c r="H54" s="66">
        <v>0.84</v>
      </c>
      <c r="I54" s="7" t="s">
        <v>84</v>
      </c>
      <c r="J54" s="7">
        <v>0</v>
      </c>
      <c r="K54" s="7">
        <v>0</v>
      </c>
      <c r="L54" s="7">
        <v>1.85</v>
      </c>
      <c r="M54" s="7">
        <v>0.75</v>
      </c>
      <c r="N54" s="7">
        <v>95.6</v>
      </c>
      <c r="O54" s="7">
        <v>3</v>
      </c>
      <c r="P54" s="68">
        <v>641</v>
      </c>
      <c r="Q54" s="68">
        <v>28793</v>
      </c>
      <c r="R54" s="7" t="s">
        <v>0</v>
      </c>
      <c r="S54" s="7" t="s">
        <v>0</v>
      </c>
      <c r="T54" s="7">
        <v>1.99</v>
      </c>
      <c r="U54" s="7">
        <v>0.79</v>
      </c>
      <c r="V54" s="66">
        <v>8.8499999999999995E-2</v>
      </c>
      <c r="W54" s="66">
        <v>7.9799999999999996E-2</v>
      </c>
    </row>
    <row r="55" spans="1:23">
      <c r="A55" s="2" t="s">
        <v>147</v>
      </c>
      <c r="B55" s="66">
        <v>1</v>
      </c>
      <c r="C55" s="66">
        <v>0.99360000000000004</v>
      </c>
      <c r="D55" s="7" t="s">
        <v>0</v>
      </c>
      <c r="E55" s="66">
        <v>0.998</v>
      </c>
      <c r="F55" s="7">
        <v>97.2</v>
      </c>
      <c r="G55" s="7" t="s">
        <v>179</v>
      </c>
      <c r="H55" s="66">
        <v>0.83699999999999997</v>
      </c>
      <c r="I55" s="7" t="s">
        <v>84</v>
      </c>
      <c r="J55" s="7">
        <v>0</v>
      </c>
      <c r="K55" s="7">
        <v>0</v>
      </c>
      <c r="L55" s="7">
        <v>1.02</v>
      </c>
      <c r="M55" s="7">
        <v>1.69</v>
      </c>
      <c r="N55" s="7" t="s">
        <v>180</v>
      </c>
      <c r="O55" s="7">
        <v>3</v>
      </c>
      <c r="P55" s="68">
        <v>695</v>
      </c>
      <c r="Q55" s="68">
        <v>40648</v>
      </c>
      <c r="R55" s="67">
        <v>1</v>
      </c>
      <c r="S55" s="7" t="s">
        <v>0</v>
      </c>
      <c r="T55" s="7">
        <v>2.16</v>
      </c>
      <c r="U55" s="7">
        <v>0.42</v>
      </c>
      <c r="V55" s="66">
        <v>8.9800000000000005E-2</v>
      </c>
      <c r="W55" s="66">
        <v>2.4199999999999999E-2</v>
      </c>
    </row>
    <row r="56" spans="1:23">
      <c r="A56" s="2" t="s">
        <v>16</v>
      </c>
      <c r="B56" s="66">
        <v>0.99729999999999996</v>
      </c>
      <c r="C56" s="66">
        <v>0.99850000000000005</v>
      </c>
      <c r="D56" s="66">
        <v>0.69889999999999997</v>
      </c>
      <c r="E56" s="66">
        <v>0.99199999999999999</v>
      </c>
      <c r="F56" s="67">
        <v>0.92</v>
      </c>
      <c r="G56" s="67">
        <v>0.95</v>
      </c>
      <c r="H56" s="66">
        <v>0.7</v>
      </c>
      <c r="I56" s="7" t="s">
        <v>84</v>
      </c>
      <c r="J56" s="7">
        <v>24</v>
      </c>
      <c r="K56" s="7">
        <v>0.83099999999999996</v>
      </c>
      <c r="L56" s="7">
        <v>1.42</v>
      </c>
      <c r="M56" s="7">
        <v>0.9</v>
      </c>
      <c r="N56" s="66">
        <v>0.17</v>
      </c>
      <c r="O56" s="7">
        <v>5</v>
      </c>
      <c r="P56" s="68">
        <v>1159</v>
      </c>
      <c r="Q56" s="68">
        <v>31120</v>
      </c>
      <c r="R56" s="67">
        <v>1</v>
      </c>
      <c r="S56" s="67">
        <v>1</v>
      </c>
      <c r="T56" s="7">
        <v>0.71</v>
      </c>
      <c r="U56" s="7">
        <v>1.19</v>
      </c>
      <c r="V56" s="66">
        <v>8.5199999999999998E-2</v>
      </c>
      <c r="W56" s="66">
        <v>5.8999999999999997E-2</v>
      </c>
    </row>
    <row r="57" spans="1:23">
      <c r="A57" s="2" t="s">
        <v>150</v>
      </c>
      <c r="B57" s="66">
        <v>1</v>
      </c>
      <c r="C57" s="66">
        <v>1</v>
      </c>
      <c r="D57" s="66">
        <v>0.99970000000000003</v>
      </c>
      <c r="E57" s="66">
        <v>0.99950000000000006</v>
      </c>
      <c r="F57" s="7">
        <v>99.9</v>
      </c>
      <c r="G57" s="67">
        <v>0.81</v>
      </c>
      <c r="H57" s="66">
        <v>0.84199999999999997</v>
      </c>
      <c r="I57" s="7" t="s">
        <v>84</v>
      </c>
      <c r="J57" s="7">
        <v>0</v>
      </c>
      <c r="K57" s="7">
        <v>0</v>
      </c>
      <c r="L57" s="7">
        <v>2.39</v>
      </c>
      <c r="M57" s="7">
        <v>2.86</v>
      </c>
      <c r="N57" s="7" t="s">
        <v>86</v>
      </c>
      <c r="O57" s="7">
        <v>1</v>
      </c>
      <c r="P57" s="68">
        <v>459</v>
      </c>
      <c r="Q57" s="68">
        <v>22464</v>
      </c>
      <c r="R57" s="67">
        <v>1</v>
      </c>
      <c r="S57" s="7" t="s">
        <v>0</v>
      </c>
      <c r="T57" s="7">
        <v>1.7</v>
      </c>
      <c r="U57" s="7">
        <v>0.4</v>
      </c>
      <c r="V57" s="66">
        <v>9.1899999999999996E-2</v>
      </c>
      <c r="W57" s="66">
        <v>6.7199999999999996E-2</v>
      </c>
    </row>
    <row r="58" spans="1:23">
      <c r="A58" s="2" t="s">
        <v>151</v>
      </c>
      <c r="B58" s="66">
        <v>1</v>
      </c>
      <c r="C58" s="66">
        <v>0.99680000000000002</v>
      </c>
      <c r="D58" s="66">
        <v>0.8659</v>
      </c>
      <c r="E58" s="66">
        <v>0.99970000000000003</v>
      </c>
      <c r="F58" s="66">
        <v>0.999</v>
      </c>
      <c r="G58" s="67">
        <v>0.96</v>
      </c>
      <c r="H58" s="66">
        <v>0.82</v>
      </c>
      <c r="I58" s="7" t="s">
        <v>84</v>
      </c>
      <c r="J58" s="7">
        <v>3</v>
      </c>
      <c r="K58" s="7">
        <v>1.82</v>
      </c>
      <c r="L58" s="7">
        <v>1.02</v>
      </c>
      <c r="M58" s="7">
        <v>0.8</v>
      </c>
      <c r="N58" s="66">
        <v>1.0183</v>
      </c>
      <c r="O58" s="7">
        <v>3</v>
      </c>
      <c r="P58" s="68">
        <v>797</v>
      </c>
      <c r="Q58" s="68">
        <v>28166</v>
      </c>
      <c r="R58" s="67">
        <v>1</v>
      </c>
      <c r="S58" s="67">
        <v>1</v>
      </c>
      <c r="T58" s="7">
        <v>1.04</v>
      </c>
      <c r="U58" s="7">
        <v>1.24</v>
      </c>
      <c r="V58" s="66">
        <v>9.1899999999999996E-2</v>
      </c>
      <c r="W58" s="66">
        <v>7.9399999999999998E-2</v>
      </c>
    </row>
    <row r="59" spans="1:23">
      <c r="A59" s="2" t="s">
        <v>20</v>
      </c>
      <c r="B59" s="66">
        <v>0.94520000000000004</v>
      </c>
      <c r="C59" s="66">
        <v>0.98280000000000001</v>
      </c>
      <c r="D59" s="66">
        <v>0.86150000000000004</v>
      </c>
      <c r="E59" s="66">
        <v>0.99990000000000001</v>
      </c>
      <c r="F59" s="7">
        <v>77</v>
      </c>
      <c r="G59" s="7">
        <v>96</v>
      </c>
      <c r="H59" s="66">
        <v>0.83</v>
      </c>
      <c r="I59" s="7" t="s">
        <v>84</v>
      </c>
      <c r="J59" s="7">
        <v>0</v>
      </c>
      <c r="K59" s="7">
        <v>0</v>
      </c>
      <c r="L59" s="7">
        <v>2.02</v>
      </c>
      <c r="M59" s="7">
        <v>2.36</v>
      </c>
      <c r="N59" s="7" t="s">
        <v>86</v>
      </c>
      <c r="O59" s="7">
        <v>1</v>
      </c>
      <c r="P59" s="68">
        <v>494</v>
      </c>
      <c r="Q59" s="68">
        <v>24038</v>
      </c>
      <c r="R59" s="7" t="s">
        <v>0</v>
      </c>
      <c r="S59" s="7" t="s">
        <v>0</v>
      </c>
      <c r="T59" s="7">
        <v>1.73</v>
      </c>
      <c r="U59" s="7">
        <v>0.97</v>
      </c>
      <c r="V59" s="66">
        <v>8.7800000000000003E-2</v>
      </c>
      <c r="W59" s="66">
        <v>9.3600000000000003E-2</v>
      </c>
    </row>
    <row r="60" spans="1:23">
      <c r="A60" s="2" t="s">
        <v>152</v>
      </c>
      <c r="B60" s="66">
        <v>0.96879999999999999</v>
      </c>
      <c r="C60" s="66">
        <v>0.99490000000000001</v>
      </c>
      <c r="D60" s="66">
        <v>0.86329999999999996</v>
      </c>
      <c r="E60" s="66">
        <v>0.99470000000000003</v>
      </c>
      <c r="F60" s="66">
        <v>0.99809999999999999</v>
      </c>
      <c r="G60" s="67">
        <v>0.8</v>
      </c>
      <c r="H60" s="66">
        <v>0.83499999999999996</v>
      </c>
      <c r="I60" s="7" t="s">
        <v>84</v>
      </c>
      <c r="J60" s="7">
        <v>0</v>
      </c>
      <c r="K60" s="7">
        <v>0</v>
      </c>
      <c r="L60" s="7">
        <v>0.34</v>
      </c>
      <c r="M60" s="7">
        <v>0.51</v>
      </c>
      <c r="N60" s="66">
        <v>0.97</v>
      </c>
      <c r="O60" s="7">
        <v>3</v>
      </c>
      <c r="P60" s="68">
        <v>849</v>
      </c>
      <c r="Q60" s="68">
        <v>15607</v>
      </c>
      <c r="R60" s="7" t="s">
        <v>0</v>
      </c>
      <c r="S60" s="7" t="s">
        <v>0</v>
      </c>
      <c r="T60" s="7">
        <v>0.81</v>
      </c>
      <c r="U60" s="7">
        <v>1.56</v>
      </c>
      <c r="V60" s="66">
        <v>9.1899999999999996E-2</v>
      </c>
      <c r="W60" s="66">
        <v>5.33E-2</v>
      </c>
    </row>
    <row r="61" spans="1:23">
      <c r="A61" s="2" t="s">
        <v>153</v>
      </c>
      <c r="B61" s="66">
        <v>0.95430000000000004</v>
      </c>
      <c r="C61" s="66">
        <v>0.97330000000000005</v>
      </c>
      <c r="D61" s="66">
        <v>0.86729999999999996</v>
      </c>
      <c r="E61" s="66">
        <v>0.99609999999999999</v>
      </c>
      <c r="F61" s="7">
        <v>98.19</v>
      </c>
      <c r="G61" s="7">
        <v>94</v>
      </c>
      <c r="H61" s="66">
        <v>0.83</v>
      </c>
      <c r="I61" s="7" t="s">
        <v>84</v>
      </c>
      <c r="J61" s="7">
        <v>0</v>
      </c>
      <c r="K61" s="7">
        <v>0</v>
      </c>
      <c r="L61" s="7">
        <v>0.5</v>
      </c>
      <c r="M61" s="7">
        <v>1.92</v>
      </c>
      <c r="N61" s="7" t="s">
        <v>86</v>
      </c>
      <c r="O61" s="7">
        <v>3</v>
      </c>
      <c r="P61" s="68">
        <v>588</v>
      </c>
      <c r="Q61" s="68">
        <v>24427</v>
      </c>
      <c r="R61" s="67">
        <v>1</v>
      </c>
      <c r="S61" s="67">
        <v>1</v>
      </c>
      <c r="T61" s="7">
        <v>1.26</v>
      </c>
      <c r="U61" s="7">
        <v>0.7</v>
      </c>
      <c r="V61" s="66">
        <v>0.09</v>
      </c>
      <c r="W61" s="66">
        <v>8.77E-2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Z63"/>
  <sheetViews>
    <sheetView showGridLines="0" workbookViewId="0">
      <pane xSplit="1" topLeftCell="B1" activePane="topRight" state="frozen"/>
      <selection pane="topRight" activeCell="A2" sqref="A2:XFD2"/>
    </sheetView>
  </sheetViews>
  <sheetFormatPr defaultColWidth="12.5703125" defaultRowHeight="15.75" customHeight="1"/>
  <cols>
    <col min="1" max="1" width="37.85546875" customWidth="1"/>
    <col min="2" max="2" width="26.42578125" customWidth="1"/>
    <col min="3" max="3" width="23.85546875" customWidth="1"/>
    <col min="4" max="4" width="24" customWidth="1"/>
    <col min="5" max="5" width="23" customWidth="1"/>
    <col min="6" max="6" width="21.28515625" customWidth="1"/>
    <col min="7" max="7" width="21.140625" customWidth="1"/>
    <col min="8" max="8" width="31.7109375" customWidth="1"/>
    <col min="9" max="9" width="33.42578125" customWidth="1"/>
    <col min="10" max="10" width="29.28515625" customWidth="1"/>
    <col min="11" max="11" width="30" customWidth="1"/>
    <col min="12" max="12" width="36.42578125" customWidth="1"/>
  </cols>
  <sheetData>
    <row r="1" spans="1:26">
      <c r="A1" s="79"/>
      <c r="B1" s="80" t="s">
        <v>203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2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 s="107" customFormat="1" ht="89.25">
      <c r="A2" s="103" t="s">
        <v>61</v>
      </c>
      <c r="B2" s="104" t="s">
        <v>154</v>
      </c>
      <c r="C2" s="105" t="s">
        <v>155</v>
      </c>
      <c r="D2" s="105" t="s">
        <v>156</v>
      </c>
      <c r="E2" s="105" t="s">
        <v>157</v>
      </c>
      <c r="F2" s="105" t="s">
        <v>158</v>
      </c>
      <c r="G2" s="105" t="s">
        <v>159</v>
      </c>
      <c r="H2" s="105" t="s">
        <v>160</v>
      </c>
      <c r="I2" s="105" t="s">
        <v>161</v>
      </c>
      <c r="J2" s="105" t="s">
        <v>162</v>
      </c>
      <c r="K2" s="105" t="s">
        <v>163</v>
      </c>
      <c r="L2" s="105" t="s">
        <v>164</v>
      </c>
      <c r="M2" s="105" t="s">
        <v>181</v>
      </c>
      <c r="N2" s="106" t="s">
        <v>182</v>
      </c>
    </row>
    <row r="3" spans="1:26">
      <c r="A3" s="79" t="s">
        <v>6</v>
      </c>
      <c r="B3" s="83">
        <v>0.90339999999999998</v>
      </c>
      <c r="C3" s="84">
        <v>0.98440000000000005</v>
      </c>
      <c r="D3" s="84">
        <v>0.66930000000000001</v>
      </c>
      <c r="E3" s="84">
        <v>0.995</v>
      </c>
      <c r="F3" s="84">
        <v>0.82730000000000004</v>
      </c>
      <c r="G3" s="84">
        <v>0.82</v>
      </c>
      <c r="H3" s="84">
        <v>1.18</v>
      </c>
      <c r="I3" s="84">
        <v>0.95</v>
      </c>
      <c r="J3" s="84">
        <v>686</v>
      </c>
      <c r="K3" s="84">
        <v>14730</v>
      </c>
      <c r="L3" s="84">
        <v>4.8000000000000001E-2</v>
      </c>
      <c r="M3" s="84">
        <v>0.67</v>
      </c>
      <c r="N3" s="85">
        <v>1.2</v>
      </c>
    </row>
    <row r="4" spans="1:26">
      <c r="A4" s="86" t="s">
        <v>85</v>
      </c>
      <c r="B4" s="87">
        <v>1</v>
      </c>
      <c r="C4" s="88">
        <v>1</v>
      </c>
      <c r="D4" s="88">
        <v>0.84840000000000004</v>
      </c>
      <c r="E4" s="88">
        <v>0.99870000000000003</v>
      </c>
      <c r="F4" s="88">
        <v>0.99929999999999997</v>
      </c>
      <c r="G4" s="88">
        <v>0.83</v>
      </c>
      <c r="H4" s="88">
        <v>2.93</v>
      </c>
      <c r="I4" s="88">
        <v>6.79</v>
      </c>
      <c r="J4" s="88">
        <v>2212</v>
      </c>
      <c r="K4" s="88">
        <v>12203</v>
      </c>
      <c r="L4" s="88">
        <v>9.2499999999999999E-2</v>
      </c>
      <c r="M4" s="88">
        <v>0.77</v>
      </c>
      <c r="N4" s="89">
        <v>1.3</v>
      </c>
    </row>
    <row r="5" spans="1:26">
      <c r="A5" s="86" t="s">
        <v>87</v>
      </c>
      <c r="B5" s="87">
        <v>1</v>
      </c>
      <c r="C5" s="88" t="e">
        <v>#DIV/0!</v>
      </c>
      <c r="D5" s="88">
        <v>1</v>
      </c>
      <c r="E5" s="88">
        <v>1</v>
      </c>
      <c r="F5" s="88">
        <v>1</v>
      </c>
      <c r="G5" s="88">
        <v>0.83</v>
      </c>
      <c r="H5" s="88">
        <v>0.71</v>
      </c>
      <c r="I5" s="88">
        <v>1.07</v>
      </c>
      <c r="J5" s="88">
        <v>1028</v>
      </c>
      <c r="K5" s="88">
        <v>18173</v>
      </c>
      <c r="L5" s="88">
        <v>7.2900000000000006E-2</v>
      </c>
      <c r="M5" s="88">
        <v>1.41</v>
      </c>
      <c r="N5" s="89">
        <v>0.12</v>
      </c>
    </row>
    <row r="6" spans="1:26">
      <c r="A6" s="86" t="s">
        <v>7</v>
      </c>
      <c r="B6" s="87">
        <v>1</v>
      </c>
      <c r="C6" s="88">
        <v>1</v>
      </c>
      <c r="D6" s="88">
        <v>0.82669999999999999</v>
      </c>
      <c r="E6" s="88">
        <v>0.99980000000000002</v>
      </c>
      <c r="F6" s="88">
        <v>0.99990000000000001</v>
      </c>
      <c r="G6" s="88">
        <v>0.87</v>
      </c>
      <c r="H6" s="88">
        <v>2.02</v>
      </c>
      <c r="I6" s="88">
        <v>1.95</v>
      </c>
      <c r="J6" s="88">
        <v>710</v>
      </c>
      <c r="K6" s="88">
        <v>21695</v>
      </c>
      <c r="L6" s="88">
        <v>0.108</v>
      </c>
      <c r="M6" s="88">
        <v>1.0900000000000001</v>
      </c>
      <c r="N6" s="89">
        <v>0.72</v>
      </c>
    </row>
    <row r="7" spans="1:26">
      <c r="A7" s="86" t="s">
        <v>90</v>
      </c>
      <c r="B7" s="87">
        <v>1</v>
      </c>
      <c r="C7" s="88">
        <v>0.99880000000000002</v>
      </c>
      <c r="D7" s="88">
        <v>0.81100000000000005</v>
      </c>
      <c r="E7" s="88">
        <v>0.99880000000000002</v>
      </c>
      <c r="F7" s="88">
        <v>79</v>
      </c>
      <c r="G7" s="88">
        <v>0.85</v>
      </c>
      <c r="H7" s="88">
        <v>1.1200000000000001</v>
      </c>
      <c r="I7" s="88">
        <v>0.26</v>
      </c>
      <c r="J7" s="88">
        <v>576</v>
      </c>
      <c r="K7" s="88">
        <v>43868</v>
      </c>
      <c r="L7" s="88">
        <v>3.7600000000000001E-2</v>
      </c>
      <c r="M7" s="88">
        <v>1.62</v>
      </c>
      <c r="N7" s="89">
        <v>1.38</v>
      </c>
    </row>
    <row r="8" spans="1:26">
      <c r="A8" s="86" t="s">
        <v>10</v>
      </c>
      <c r="B8" s="87">
        <v>1</v>
      </c>
      <c r="C8" s="88">
        <v>1</v>
      </c>
      <c r="D8" s="88">
        <v>0.62150000000000005</v>
      </c>
      <c r="E8" s="88">
        <v>0.99970000000000003</v>
      </c>
      <c r="F8" s="88">
        <v>0.90900000000000003</v>
      </c>
      <c r="G8" s="88">
        <v>0.83</v>
      </c>
      <c r="H8" s="88">
        <v>0.7</v>
      </c>
      <c r="I8" s="88">
        <v>1</v>
      </c>
      <c r="J8" s="88">
        <v>655</v>
      </c>
      <c r="K8" s="88">
        <v>29692</v>
      </c>
      <c r="L8" s="88">
        <v>1.3299999999999999E-2</v>
      </c>
      <c r="M8" s="88">
        <v>1.88</v>
      </c>
      <c r="N8" s="89">
        <v>0.73</v>
      </c>
    </row>
    <row r="9" spans="1:26">
      <c r="A9" s="86" t="s">
        <v>91</v>
      </c>
      <c r="B9" s="87">
        <v>0.94910000000000005</v>
      </c>
      <c r="C9" s="88">
        <v>1</v>
      </c>
      <c r="D9" s="88">
        <v>0.79790000000000005</v>
      </c>
      <c r="E9" s="88">
        <v>0.99950000000000006</v>
      </c>
      <c r="F9" s="88">
        <v>0.99919999999999998</v>
      </c>
      <c r="G9" s="88">
        <v>0.83</v>
      </c>
      <c r="H9" s="88">
        <v>2.19</v>
      </c>
      <c r="I9" s="88">
        <v>2.73</v>
      </c>
      <c r="J9" s="88">
        <v>868</v>
      </c>
      <c r="K9" s="88">
        <v>16581</v>
      </c>
      <c r="L9" s="88">
        <v>0.05</v>
      </c>
      <c r="M9" s="88">
        <v>0.34</v>
      </c>
      <c r="N9" s="89">
        <v>2.8</v>
      </c>
    </row>
    <row r="10" spans="1:26">
      <c r="A10" s="86" t="s">
        <v>92</v>
      </c>
      <c r="B10" s="87">
        <v>1</v>
      </c>
      <c r="C10" s="88">
        <v>0.99690000000000001</v>
      </c>
      <c r="D10" s="88">
        <v>0.69899999999999995</v>
      </c>
      <c r="E10" s="88">
        <v>0.99880000000000002</v>
      </c>
      <c r="F10" s="88">
        <v>0.99429999999999996</v>
      </c>
      <c r="G10" s="88">
        <v>0.85699999999999998</v>
      </c>
      <c r="H10" s="88">
        <v>0.2</v>
      </c>
      <c r="I10" s="88">
        <v>0.27</v>
      </c>
      <c r="J10" s="88">
        <v>675</v>
      </c>
      <c r="K10" s="88">
        <v>30739</v>
      </c>
      <c r="L10" s="88">
        <v>7.8600000000000003E-2</v>
      </c>
      <c r="M10" s="88">
        <v>1.42</v>
      </c>
      <c r="N10" s="89">
        <v>0.93</v>
      </c>
    </row>
    <row r="11" spans="1:26">
      <c r="A11" s="86" t="s">
        <v>93</v>
      </c>
      <c r="B11" s="87">
        <v>1</v>
      </c>
      <c r="C11" s="88">
        <v>1</v>
      </c>
      <c r="D11" s="88">
        <v>0.97570000000000001</v>
      </c>
      <c r="E11" s="88">
        <v>0.99980000000000002</v>
      </c>
      <c r="F11" s="88">
        <v>100</v>
      </c>
      <c r="G11" s="88">
        <v>0.79</v>
      </c>
      <c r="H11" s="88">
        <v>2.33</v>
      </c>
      <c r="I11" s="88">
        <v>5.87</v>
      </c>
      <c r="J11" s="88">
        <v>858</v>
      </c>
      <c r="K11" s="88">
        <v>19432</v>
      </c>
      <c r="L11" s="88">
        <v>3.5700000000000003E-2</v>
      </c>
      <c r="M11" s="88">
        <v>3.54</v>
      </c>
      <c r="N11" s="89"/>
    </row>
    <row r="12" spans="1:26">
      <c r="A12" s="86" t="s">
        <v>95</v>
      </c>
      <c r="B12" s="87">
        <v>1</v>
      </c>
      <c r="C12" s="88">
        <v>1</v>
      </c>
      <c r="D12" s="88">
        <v>0.9546</v>
      </c>
      <c r="E12" s="88">
        <v>0.99950000000000006</v>
      </c>
      <c r="F12" s="88">
        <v>0.92479999999999996</v>
      </c>
      <c r="G12" s="88">
        <v>0.84</v>
      </c>
      <c r="H12" s="88">
        <v>0.01</v>
      </c>
      <c r="I12" s="88">
        <v>0.03</v>
      </c>
      <c r="J12" s="88">
        <v>511</v>
      </c>
      <c r="K12" s="88">
        <v>33299</v>
      </c>
      <c r="L12" s="88">
        <v>0.1135</v>
      </c>
      <c r="M12" s="88">
        <v>2.04</v>
      </c>
      <c r="N12" s="89">
        <v>0.06</v>
      </c>
    </row>
    <row r="13" spans="1:26">
      <c r="A13" s="86" t="s">
        <v>96</v>
      </c>
      <c r="B13" s="87">
        <v>0.995</v>
      </c>
      <c r="C13" s="88">
        <v>0.99070000000000003</v>
      </c>
      <c r="D13" s="88">
        <v>0.95079999999999998</v>
      </c>
      <c r="E13" s="88">
        <v>0.99950000000000006</v>
      </c>
      <c r="F13" s="88" t="e">
        <v>#DIV/0!</v>
      </c>
      <c r="G13" s="88">
        <v>0.83</v>
      </c>
      <c r="H13" s="88">
        <v>1.1499999999999999</v>
      </c>
      <c r="I13" s="88">
        <v>3.34</v>
      </c>
      <c r="J13" s="88">
        <v>380</v>
      </c>
      <c r="K13" s="88">
        <v>28537</v>
      </c>
      <c r="L13" s="88">
        <v>0.1176</v>
      </c>
      <c r="M13" s="88">
        <v>2.67</v>
      </c>
      <c r="N13" s="89">
        <v>0.21</v>
      </c>
    </row>
    <row r="14" spans="1:26">
      <c r="A14" s="86" t="s">
        <v>8</v>
      </c>
      <c r="B14" s="87">
        <v>0.93740000000000001</v>
      </c>
      <c r="C14" s="88">
        <v>0.98799999999999999</v>
      </c>
      <c r="D14" s="88">
        <v>0.61890000000000001</v>
      </c>
      <c r="E14" s="88">
        <v>0.996</v>
      </c>
      <c r="F14" s="88">
        <v>89.3</v>
      </c>
      <c r="G14" s="88">
        <v>0.84</v>
      </c>
      <c r="H14" s="88">
        <v>1.01</v>
      </c>
      <c r="I14" s="88">
        <v>1.37</v>
      </c>
      <c r="J14" s="88">
        <v>630</v>
      </c>
      <c r="K14" s="88">
        <v>27593</v>
      </c>
      <c r="L14" s="88">
        <v>6.8000000000000005E-2</v>
      </c>
      <c r="M14" s="88">
        <v>1.29</v>
      </c>
      <c r="N14" s="89">
        <v>1.07</v>
      </c>
    </row>
    <row r="15" spans="1:26">
      <c r="A15" s="86" t="s">
        <v>174</v>
      </c>
      <c r="B15" s="87">
        <v>0.95940000000000003</v>
      </c>
      <c r="C15" s="88">
        <v>0.99939999999999996</v>
      </c>
      <c r="D15" s="88">
        <v>0.87109999999999999</v>
      </c>
      <c r="E15" s="88">
        <v>0.99990000000000001</v>
      </c>
      <c r="F15" s="88">
        <v>99.6</v>
      </c>
      <c r="G15" s="88">
        <v>0.82</v>
      </c>
      <c r="H15" s="88">
        <v>1.38</v>
      </c>
      <c r="I15" s="88">
        <v>0.71</v>
      </c>
      <c r="J15" s="88">
        <v>657</v>
      </c>
      <c r="K15" s="88">
        <v>28895</v>
      </c>
      <c r="L15" s="88">
        <v>8.3400000000000002E-2</v>
      </c>
      <c r="M15" s="88">
        <v>1.55</v>
      </c>
      <c r="N15" s="89">
        <v>1.1499999999999999</v>
      </c>
    </row>
    <row r="16" spans="1:26">
      <c r="A16" s="86" t="s">
        <v>102</v>
      </c>
      <c r="B16" s="87">
        <v>0.96909999999999996</v>
      </c>
      <c r="C16" s="88">
        <v>0.99829999999999997</v>
      </c>
      <c r="D16" s="88">
        <v>0.79110000000000003</v>
      </c>
      <c r="E16" s="88">
        <v>0.99809999999999999</v>
      </c>
      <c r="F16" s="88">
        <v>74</v>
      </c>
      <c r="G16" s="88">
        <v>0.81</v>
      </c>
      <c r="H16" s="88">
        <v>1.18</v>
      </c>
      <c r="I16" s="88">
        <v>1.47</v>
      </c>
      <c r="J16" s="88">
        <v>553</v>
      </c>
      <c r="K16" s="88">
        <v>11008</v>
      </c>
      <c r="L16" s="88">
        <v>8.2299999999999998E-2</v>
      </c>
      <c r="M16" s="88">
        <v>1.23</v>
      </c>
      <c r="N16" s="89">
        <v>1.3</v>
      </c>
    </row>
    <row r="17" spans="1:14">
      <c r="A17" s="86" t="s">
        <v>9</v>
      </c>
      <c r="B17" s="87">
        <v>1</v>
      </c>
      <c r="C17" s="88">
        <v>1</v>
      </c>
      <c r="D17" s="88">
        <v>0.64739999999999998</v>
      </c>
      <c r="E17" s="88">
        <v>0.99950000000000006</v>
      </c>
      <c r="F17" s="88">
        <v>0.99099999999999999</v>
      </c>
      <c r="G17" s="88">
        <v>0.82</v>
      </c>
      <c r="H17" s="88">
        <v>2.11</v>
      </c>
      <c r="I17" s="88">
        <v>0.86</v>
      </c>
      <c r="J17" s="88">
        <v>692</v>
      </c>
      <c r="K17" s="88">
        <v>13236</v>
      </c>
      <c r="L17" s="88">
        <v>5.2499999999999998E-2</v>
      </c>
      <c r="M17" s="88">
        <v>2.0699999999999998</v>
      </c>
      <c r="N17" s="89">
        <v>0.76</v>
      </c>
    </row>
    <row r="18" spans="1:14">
      <c r="A18" s="86" t="s">
        <v>104</v>
      </c>
      <c r="B18" s="87">
        <v>0.91710000000000003</v>
      </c>
      <c r="C18" s="88">
        <v>0.99509999999999998</v>
      </c>
      <c r="D18" s="88">
        <v>0.75680000000000003</v>
      </c>
      <c r="E18" s="88">
        <v>0.99960000000000004</v>
      </c>
      <c r="F18" s="88">
        <v>0.999</v>
      </c>
      <c r="G18" s="88">
        <v>0.82799999999999996</v>
      </c>
      <c r="H18" s="88">
        <v>0.91</v>
      </c>
      <c r="I18" s="88">
        <v>1.46</v>
      </c>
      <c r="J18" s="88">
        <v>608</v>
      </c>
      <c r="K18" s="88">
        <v>29415</v>
      </c>
      <c r="L18" s="88">
        <v>-1.77E-2</v>
      </c>
      <c r="M18" s="88">
        <v>1.25</v>
      </c>
      <c r="N18" s="89">
        <v>1.29</v>
      </c>
    </row>
    <row r="19" spans="1:14">
      <c r="A19" s="86" t="s">
        <v>105</v>
      </c>
      <c r="B19" s="87">
        <v>0.9859</v>
      </c>
      <c r="C19" s="88">
        <v>1</v>
      </c>
      <c r="D19" s="88">
        <v>0.95920000000000005</v>
      </c>
      <c r="E19" s="88">
        <v>0.99750000000000005</v>
      </c>
      <c r="F19" s="88">
        <v>99.58</v>
      </c>
      <c r="G19" s="88">
        <v>0.85099999999999998</v>
      </c>
      <c r="H19" s="88">
        <v>0.28999999999999998</v>
      </c>
      <c r="I19" s="88">
        <v>0.78</v>
      </c>
      <c r="J19" s="88">
        <v>680</v>
      </c>
      <c r="K19" s="88">
        <v>36142</v>
      </c>
      <c r="L19" s="88">
        <v>8.3500000000000005E-2</v>
      </c>
      <c r="M19" s="88">
        <v>0.67</v>
      </c>
      <c r="N19" s="89">
        <v>0.9</v>
      </c>
    </row>
    <row r="20" spans="1:14">
      <c r="A20" s="86" t="s">
        <v>106</v>
      </c>
      <c r="B20" s="87">
        <v>1</v>
      </c>
      <c r="C20" s="88">
        <v>0.97099999999999997</v>
      </c>
      <c r="D20" s="88">
        <v>0.6804</v>
      </c>
      <c r="E20" s="88">
        <v>0.99939999999999996</v>
      </c>
      <c r="F20" s="88">
        <v>99.7</v>
      </c>
      <c r="G20" s="88">
        <v>0.85</v>
      </c>
      <c r="H20" s="88">
        <v>0.06</v>
      </c>
      <c r="I20" s="88">
        <v>0.21</v>
      </c>
      <c r="J20" s="88">
        <v>716</v>
      </c>
      <c r="K20" s="88">
        <v>23597</v>
      </c>
      <c r="L20" s="88">
        <v>-6.4500000000000002E-2</v>
      </c>
      <c r="M20" s="88">
        <v>1.01</v>
      </c>
      <c r="N20" s="89"/>
    </row>
    <row r="21" spans="1:14">
      <c r="A21" s="86" t="s">
        <v>108</v>
      </c>
      <c r="B21" s="87">
        <v>0.93269999999999997</v>
      </c>
      <c r="C21" s="88">
        <v>0.9446</v>
      </c>
      <c r="D21" s="88">
        <v>0.65169999999999995</v>
      </c>
      <c r="E21" s="88">
        <v>0.99919999999999998</v>
      </c>
      <c r="F21" s="88">
        <v>0.99150000000000005</v>
      </c>
      <c r="G21" s="88">
        <v>0.83</v>
      </c>
      <c r="H21" s="88">
        <v>0.95</v>
      </c>
      <c r="I21" s="88">
        <v>1.23</v>
      </c>
      <c r="J21" s="88">
        <v>577</v>
      </c>
      <c r="K21" s="88">
        <v>10979</v>
      </c>
      <c r="L21" s="88">
        <v>6.1400000000000003E-2</v>
      </c>
      <c r="M21" s="88">
        <v>0.72</v>
      </c>
      <c r="N21" s="89">
        <v>1.32</v>
      </c>
    </row>
    <row r="22" spans="1:14">
      <c r="A22" s="86" t="s">
        <v>109</v>
      </c>
      <c r="B22" s="87">
        <v>0.95309999999999995</v>
      </c>
      <c r="C22" s="88">
        <v>0.97689999999999999</v>
      </c>
      <c r="D22" s="88">
        <v>0.98860000000000003</v>
      </c>
      <c r="E22" s="88">
        <v>0.99960000000000004</v>
      </c>
      <c r="F22" s="88">
        <v>99.93</v>
      </c>
      <c r="G22" s="88">
        <v>0.8</v>
      </c>
      <c r="H22" s="88">
        <v>1</v>
      </c>
      <c r="I22" s="88">
        <v>1.27</v>
      </c>
      <c r="J22" s="88">
        <v>629</v>
      </c>
      <c r="K22" s="88">
        <v>51767</v>
      </c>
      <c r="L22" s="88">
        <v>8.8900000000000007E-2</v>
      </c>
      <c r="M22" s="88">
        <v>0.54</v>
      </c>
      <c r="N22" s="89">
        <v>1.04</v>
      </c>
    </row>
    <row r="23" spans="1:14">
      <c r="A23" s="86" t="s">
        <v>110</v>
      </c>
      <c r="B23" s="87">
        <v>1</v>
      </c>
      <c r="C23" s="88">
        <v>1</v>
      </c>
      <c r="D23" s="88">
        <v>0.9667</v>
      </c>
      <c r="E23" s="88">
        <v>0.99819999999999998</v>
      </c>
      <c r="F23" s="88">
        <v>0.999</v>
      </c>
      <c r="G23" s="88">
        <v>0.79910000000000003</v>
      </c>
      <c r="H23" s="88">
        <v>0.37</v>
      </c>
      <c r="I23" s="88">
        <v>0.09</v>
      </c>
      <c r="J23" s="88">
        <v>655</v>
      </c>
      <c r="K23" s="88">
        <v>30435</v>
      </c>
      <c r="L23" s="88">
        <v>1.17E-2</v>
      </c>
      <c r="M23" s="88">
        <v>3.75</v>
      </c>
      <c r="N23" s="89"/>
    </row>
    <row r="24" spans="1:14">
      <c r="A24" s="86" t="s">
        <v>111</v>
      </c>
      <c r="B24" s="87">
        <v>0.99629999999999996</v>
      </c>
      <c r="C24" s="88">
        <v>1</v>
      </c>
      <c r="D24" s="88">
        <v>0.67379999999999995</v>
      </c>
      <c r="E24" s="88">
        <v>0.99950000000000006</v>
      </c>
      <c r="F24" s="88">
        <v>87.6</v>
      </c>
      <c r="G24" s="88">
        <v>0.83</v>
      </c>
      <c r="H24" s="88">
        <v>0.99</v>
      </c>
      <c r="I24" s="88">
        <v>1.48</v>
      </c>
      <c r="J24" s="88">
        <v>670</v>
      </c>
      <c r="K24" s="88">
        <v>31590</v>
      </c>
      <c r="L24" s="88">
        <v>2.0400000000000001E-2</v>
      </c>
      <c r="M24" s="88">
        <v>1.1299999999999999</v>
      </c>
      <c r="N24" s="89">
        <v>1.22</v>
      </c>
    </row>
    <row r="25" spans="1:14">
      <c r="A25" s="86" t="s">
        <v>112</v>
      </c>
      <c r="B25" s="87">
        <v>1</v>
      </c>
      <c r="C25" s="88">
        <v>1</v>
      </c>
      <c r="D25" s="88">
        <v>0.89380000000000004</v>
      </c>
      <c r="E25" s="88">
        <v>0.99990000000000001</v>
      </c>
      <c r="F25" s="88">
        <v>0.99890000000000001</v>
      </c>
      <c r="G25" s="88">
        <v>0.82899999999999996</v>
      </c>
      <c r="H25" s="88">
        <v>0.92</v>
      </c>
      <c r="I25" s="88">
        <v>0.64</v>
      </c>
      <c r="J25" s="88">
        <v>598</v>
      </c>
      <c r="K25" s="88">
        <v>10121</v>
      </c>
      <c r="L25" s="88">
        <v>8.1199999999999994E-2</v>
      </c>
      <c r="M25" s="88">
        <v>0.99</v>
      </c>
      <c r="N25" s="89">
        <v>1.27</v>
      </c>
    </row>
    <row r="26" spans="1:14">
      <c r="A26" s="86" t="s">
        <v>113</v>
      </c>
      <c r="B26" s="87">
        <v>1</v>
      </c>
      <c r="C26" s="88">
        <v>1</v>
      </c>
      <c r="D26" s="88">
        <v>0.95909999999999995</v>
      </c>
      <c r="E26" s="88">
        <v>0.999</v>
      </c>
      <c r="F26" s="88">
        <v>1</v>
      </c>
      <c r="G26" s="88">
        <v>0.83</v>
      </c>
      <c r="H26" s="88">
        <v>1.73</v>
      </c>
      <c r="I26" s="88">
        <v>1.36</v>
      </c>
      <c r="J26" s="88">
        <v>804</v>
      </c>
      <c r="K26" s="88">
        <v>10856</v>
      </c>
      <c r="L26" s="88">
        <v>2.6499999999999999E-2</v>
      </c>
      <c r="M26" s="88">
        <v>1.08</v>
      </c>
      <c r="N26" s="89">
        <v>2.75</v>
      </c>
    </row>
    <row r="27" spans="1:14">
      <c r="A27" s="86" t="s">
        <v>114</v>
      </c>
      <c r="B27" s="87">
        <v>1</v>
      </c>
      <c r="C27" s="88">
        <v>1</v>
      </c>
      <c r="D27" s="88">
        <v>0.94810000000000005</v>
      </c>
      <c r="E27" s="88">
        <v>0.99980000000000002</v>
      </c>
      <c r="F27" s="88">
        <v>1</v>
      </c>
      <c r="G27" s="88">
        <v>0.77429999999999999</v>
      </c>
      <c r="H27" s="88">
        <v>1.24</v>
      </c>
      <c r="I27" s="88">
        <v>3.25</v>
      </c>
      <c r="J27" s="88">
        <v>543</v>
      </c>
      <c r="K27" s="88">
        <v>14874</v>
      </c>
      <c r="L27" s="88">
        <v>7.1800000000000003E-2</v>
      </c>
      <c r="M27" s="88">
        <v>1.99</v>
      </c>
      <c r="N27" s="89">
        <v>0.21</v>
      </c>
    </row>
    <row r="28" spans="1:14">
      <c r="A28" s="86" t="s">
        <v>117</v>
      </c>
      <c r="B28" s="87">
        <v>1</v>
      </c>
      <c r="C28" s="88">
        <v>1</v>
      </c>
      <c r="D28" s="88">
        <v>1</v>
      </c>
      <c r="E28" s="88">
        <v>0.99909999999999999</v>
      </c>
      <c r="F28" s="88">
        <v>0.94340000000000002</v>
      </c>
      <c r="G28" s="88">
        <v>0.75249999999999995</v>
      </c>
      <c r="H28" s="88">
        <v>0.09</v>
      </c>
      <c r="I28" s="88">
        <v>0.04</v>
      </c>
      <c r="J28" s="88">
        <v>575</v>
      </c>
      <c r="K28" s="88">
        <v>34879</v>
      </c>
      <c r="L28" s="88">
        <v>5.7700000000000001E-2</v>
      </c>
      <c r="M28" s="88">
        <v>1.22</v>
      </c>
      <c r="N28" s="89">
        <v>0.03</v>
      </c>
    </row>
    <row r="29" spans="1:14">
      <c r="A29" s="86" t="s">
        <v>11</v>
      </c>
      <c r="B29" s="87">
        <v>1</v>
      </c>
      <c r="C29" s="88">
        <v>0.98099999999999998</v>
      </c>
      <c r="D29" s="88">
        <v>0.99960000000000004</v>
      </c>
      <c r="E29" s="88">
        <v>0.99539999999999995</v>
      </c>
      <c r="F29" s="88">
        <v>82.22</v>
      </c>
      <c r="G29" s="88">
        <v>0.76329999999999998</v>
      </c>
      <c r="H29" s="88">
        <v>2.66</v>
      </c>
      <c r="I29" s="88">
        <v>5.63</v>
      </c>
      <c r="J29" s="88">
        <v>305</v>
      </c>
      <c r="K29" s="88">
        <v>23523</v>
      </c>
      <c r="L29" s="88">
        <v>6.5699999999999995E-2</v>
      </c>
      <c r="M29" s="88">
        <v>1.96</v>
      </c>
      <c r="N29" s="89">
        <v>0.7</v>
      </c>
    </row>
    <row r="30" spans="1:14">
      <c r="A30" s="86" t="s">
        <v>119</v>
      </c>
      <c r="B30" s="87">
        <v>0.99780000000000002</v>
      </c>
      <c r="C30" s="88">
        <v>0.99980000000000002</v>
      </c>
      <c r="D30" s="88">
        <v>0.70179999999999998</v>
      </c>
      <c r="E30" s="88">
        <v>0.99350000000000005</v>
      </c>
      <c r="F30" s="88">
        <v>0.77</v>
      </c>
      <c r="G30" s="88">
        <v>0.78</v>
      </c>
      <c r="H30" s="88">
        <v>2.54</v>
      </c>
      <c r="I30" s="88">
        <v>7.27</v>
      </c>
      <c r="J30" s="88">
        <v>1024</v>
      </c>
      <c r="K30" s="88">
        <v>11286</v>
      </c>
      <c r="L30" s="88">
        <v>0.1056</v>
      </c>
      <c r="M30" s="88">
        <v>0.72</v>
      </c>
      <c r="N30" s="89">
        <v>1.72</v>
      </c>
    </row>
    <row r="31" spans="1:14">
      <c r="A31" s="86" t="s">
        <v>120</v>
      </c>
      <c r="B31" s="87">
        <v>1</v>
      </c>
      <c r="C31" s="88" t="e">
        <v>#DIV/0!</v>
      </c>
      <c r="D31" s="88">
        <v>1</v>
      </c>
      <c r="E31" s="88">
        <v>0.94279999999999997</v>
      </c>
      <c r="F31" s="88">
        <v>1</v>
      </c>
      <c r="G31" s="88">
        <v>0.7238</v>
      </c>
      <c r="H31" s="88">
        <v>3.67</v>
      </c>
      <c r="I31" s="88">
        <v>9.86</v>
      </c>
      <c r="J31" s="88" t="e">
        <v>#DIV/0!</v>
      </c>
      <c r="K31" s="88" t="e">
        <v>#DIV/0!</v>
      </c>
      <c r="L31" s="88"/>
      <c r="M31" s="88">
        <v>1.02</v>
      </c>
      <c r="N31" s="89"/>
    </row>
    <row r="32" spans="1:14">
      <c r="A32" s="86" t="s">
        <v>25</v>
      </c>
      <c r="B32" s="87">
        <v>1</v>
      </c>
      <c r="C32" s="88">
        <v>0.99560000000000004</v>
      </c>
      <c r="D32" s="88">
        <v>0.746</v>
      </c>
      <c r="E32" s="88">
        <v>0.99880000000000002</v>
      </c>
      <c r="F32" s="88">
        <v>89.88</v>
      </c>
      <c r="G32" s="88">
        <v>0.72</v>
      </c>
      <c r="H32" s="88">
        <v>0.72</v>
      </c>
      <c r="I32" s="88">
        <v>0.83</v>
      </c>
      <c r="J32" s="88">
        <v>714</v>
      </c>
      <c r="K32" s="88">
        <v>41819</v>
      </c>
      <c r="L32" s="88">
        <v>7.2400000000000006E-2</v>
      </c>
      <c r="M32" s="88">
        <v>0.81</v>
      </c>
      <c r="N32" s="89">
        <v>1.98</v>
      </c>
    </row>
    <row r="33" spans="1:14">
      <c r="A33" s="86" t="s">
        <v>122</v>
      </c>
      <c r="B33" s="87">
        <v>1</v>
      </c>
      <c r="C33" s="88">
        <v>0.99509999999999998</v>
      </c>
      <c r="D33" s="88">
        <v>0.92530000000000001</v>
      </c>
      <c r="E33" s="88">
        <v>0.999</v>
      </c>
      <c r="F33" s="88">
        <v>99.95</v>
      </c>
      <c r="G33" s="88">
        <v>0.84</v>
      </c>
      <c r="H33" s="88">
        <v>1.1000000000000001</v>
      </c>
      <c r="I33" s="88">
        <v>1.81</v>
      </c>
      <c r="J33" s="88">
        <v>852</v>
      </c>
      <c r="K33" s="88">
        <v>11219</v>
      </c>
      <c r="L33" s="88">
        <v>9.69E-2</v>
      </c>
      <c r="M33" s="88">
        <v>0.84</v>
      </c>
      <c r="N33" s="89">
        <v>1.42</v>
      </c>
    </row>
    <row r="34" spans="1:14">
      <c r="A34" s="86" t="s">
        <v>13</v>
      </c>
      <c r="B34" s="87">
        <v>1</v>
      </c>
      <c r="C34" s="88">
        <v>0.99519999999999997</v>
      </c>
      <c r="D34" s="88">
        <v>0.64649999999999996</v>
      </c>
      <c r="E34" s="88">
        <v>0.99570000000000003</v>
      </c>
      <c r="F34" s="88">
        <v>0.99060000000000004</v>
      </c>
      <c r="G34" s="88">
        <v>0.82</v>
      </c>
      <c r="H34" s="88">
        <v>0.87</v>
      </c>
      <c r="I34" s="88">
        <v>1.57</v>
      </c>
      <c r="J34" s="88">
        <v>562</v>
      </c>
      <c r="K34" s="88">
        <v>46486</v>
      </c>
      <c r="L34" s="88">
        <v>7.2499999999999995E-2</v>
      </c>
      <c r="M34" s="88">
        <v>1.69</v>
      </c>
      <c r="N34" s="89">
        <v>1.1200000000000001</v>
      </c>
    </row>
    <row r="35" spans="1:14">
      <c r="A35" s="86" t="s">
        <v>125</v>
      </c>
      <c r="B35" s="87">
        <v>0.98839999999999995</v>
      </c>
      <c r="C35" s="88">
        <v>0.98619999999999997</v>
      </c>
      <c r="D35" s="88">
        <v>0.87970000000000004</v>
      </c>
      <c r="E35" s="88">
        <v>0.99980000000000002</v>
      </c>
      <c r="F35" s="88">
        <v>99.28</v>
      </c>
      <c r="G35" s="88">
        <v>0.82</v>
      </c>
      <c r="H35" s="88">
        <v>0.92</v>
      </c>
      <c r="I35" s="88">
        <v>0.53</v>
      </c>
      <c r="J35" s="88">
        <v>519</v>
      </c>
      <c r="K35" s="88">
        <v>25789</v>
      </c>
      <c r="L35" s="88">
        <v>0.1014</v>
      </c>
      <c r="M35" s="88">
        <v>1.19</v>
      </c>
      <c r="N35" s="89">
        <v>0.46</v>
      </c>
    </row>
    <row r="36" spans="1:14">
      <c r="A36" s="86" t="s">
        <v>126</v>
      </c>
      <c r="B36" s="87">
        <v>0.91169999999999995</v>
      </c>
      <c r="C36" s="88">
        <v>1</v>
      </c>
      <c r="D36" s="88">
        <v>0.82269999999999999</v>
      </c>
      <c r="E36" s="88">
        <v>0.99790000000000001</v>
      </c>
      <c r="F36" s="88">
        <v>0.99770000000000003</v>
      </c>
      <c r="G36" s="88">
        <v>0.83</v>
      </c>
      <c r="H36" s="88">
        <v>1.53</v>
      </c>
      <c r="I36" s="88">
        <v>4.67</v>
      </c>
      <c r="J36" s="88">
        <v>500</v>
      </c>
      <c r="K36" s="88">
        <v>24061</v>
      </c>
      <c r="L36" s="88">
        <v>5.4899999999999997E-2</v>
      </c>
      <c r="M36" s="88">
        <v>0.97</v>
      </c>
      <c r="N36" s="89">
        <v>1.1499999999999999</v>
      </c>
    </row>
    <row r="37" spans="1:14">
      <c r="A37" s="86" t="s">
        <v>128</v>
      </c>
      <c r="B37" s="87">
        <v>1</v>
      </c>
      <c r="C37" s="88">
        <v>1</v>
      </c>
      <c r="D37" s="88">
        <v>0.89900000000000002</v>
      </c>
      <c r="E37" s="88">
        <v>0.99919999999999998</v>
      </c>
      <c r="F37" s="88">
        <v>0.99970000000000003</v>
      </c>
      <c r="G37" s="88">
        <v>0.82399999999999995</v>
      </c>
      <c r="H37" s="88">
        <v>1.4</v>
      </c>
      <c r="I37" s="88">
        <v>5.79</v>
      </c>
      <c r="J37" s="88">
        <v>718</v>
      </c>
      <c r="K37" s="88">
        <v>28361</v>
      </c>
      <c r="L37" s="88">
        <v>6.0699999999999997E-2</v>
      </c>
      <c r="M37" s="88">
        <v>1.58</v>
      </c>
      <c r="N37" s="89">
        <v>1.24</v>
      </c>
    </row>
    <row r="38" spans="1:14">
      <c r="A38" s="86" t="s">
        <v>12</v>
      </c>
      <c r="B38" s="87">
        <v>0.98860000000000003</v>
      </c>
      <c r="C38" s="88">
        <v>1</v>
      </c>
      <c r="D38" s="88">
        <v>0.73409999999999997</v>
      </c>
      <c r="E38" s="88">
        <v>0.99819999999999998</v>
      </c>
      <c r="F38" s="88">
        <v>0.995</v>
      </c>
      <c r="G38" s="88">
        <v>0.84</v>
      </c>
      <c r="H38" s="88">
        <v>1.05</v>
      </c>
      <c r="I38" s="88">
        <v>0.86</v>
      </c>
      <c r="J38" s="88">
        <v>563</v>
      </c>
      <c r="K38" s="88">
        <v>29714</v>
      </c>
      <c r="L38" s="88">
        <v>7.9000000000000001E-2</v>
      </c>
      <c r="M38" s="88">
        <v>1.9</v>
      </c>
      <c r="N38" s="89">
        <v>1.1299999999999999</v>
      </c>
    </row>
    <row r="39" spans="1:14">
      <c r="A39" s="86" t="s">
        <v>130</v>
      </c>
      <c r="B39" s="87">
        <v>1</v>
      </c>
      <c r="C39" s="88">
        <v>1</v>
      </c>
      <c r="D39" s="88">
        <v>0.73170000000000002</v>
      </c>
      <c r="E39" s="88">
        <v>1</v>
      </c>
      <c r="F39" s="88" t="e">
        <v>#DIV/0!</v>
      </c>
      <c r="G39" s="88">
        <v>0.82</v>
      </c>
      <c r="H39" s="88">
        <v>1.1499999999999999</v>
      </c>
      <c r="I39" s="88">
        <v>1.52</v>
      </c>
      <c r="J39" s="88">
        <v>682</v>
      </c>
      <c r="K39" s="88">
        <v>10157</v>
      </c>
      <c r="L39" s="88">
        <v>6.8599999999999994E-2</v>
      </c>
      <c r="M39" s="88">
        <v>1.65</v>
      </c>
      <c r="N39" s="89">
        <v>1.37</v>
      </c>
    </row>
    <row r="40" spans="1:14">
      <c r="A40" s="86" t="s">
        <v>131</v>
      </c>
      <c r="B40" s="87">
        <v>0.98119999999999996</v>
      </c>
      <c r="C40" s="88">
        <v>0.98870000000000002</v>
      </c>
      <c r="D40" s="88">
        <v>0.73640000000000005</v>
      </c>
      <c r="E40" s="88">
        <v>0.99939999999999996</v>
      </c>
      <c r="F40" s="88">
        <v>0.996</v>
      </c>
      <c r="G40" s="88">
        <v>0.83</v>
      </c>
      <c r="H40" s="88">
        <v>0.53</v>
      </c>
      <c r="I40" s="88">
        <v>0.98</v>
      </c>
      <c r="J40" s="88">
        <v>644</v>
      </c>
      <c r="K40" s="88">
        <v>27641</v>
      </c>
      <c r="L40" s="88">
        <v>6.3299999999999995E-2</v>
      </c>
      <c r="M40" s="88">
        <v>1.38</v>
      </c>
      <c r="N40" s="89">
        <v>1.1200000000000001</v>
      </c>
    </row>
    <row r="41" spans="1:14">
      <c r="A41" s="86" t="s">
        <v>15</v>
      </c>
      <c r="B41" s="87">
        <v>0.85940000000000005</v>
      </c>
      <c r="C41" s="88">
        <v>1</v>
      </c>
      <c r="D41" s="88">
        <v>0.82840000000000003</v>
      </c>
      <c r="E41" s="88">
        <v>0.99060000000000004</v>
      </c>
      <c r="F41" s="88">
        <v>0.97929999999999995</v>
      </c>
      <c r="G41" s="88">
        <v>0.82</v>
      </c>
      <c r="H41" s="88">
        <v>2.0099999999999998</v>
      </c>
      <c r="I41" s="88">
        <v>2.15</v>
      </c>
      <c r="J41" s="88">
        <v>758</v>
      </c>
      <c r="K41" s="88">
        <v>13139</v>
      </c>
      <c r="L41" s="88">
        <v>4.7399999999999998E-2</v>
      </c>
      <c r="M41" s="88">
        <v>2</v>
      </c>
      <c r="N41" s="89">
        <v>0.94</v>
      </c>
    </row>
    <row r="42" spans="1:14">
      <c r="A42" s="86" t="s">
        <v>17</v>
      </c>
      <c r="B42" s="87">
        <v>0.99209999999999998</v>
      </c>
      <c r="C42" s="88">
        <v>1</v>
      </c>
      <c r="D42" s="88">
        <v>0.95609999999999995</v>
      </c>
      <c r="E42" s="88">
        <v>0.99870000000000003</v>
      </c>
      <c r="F42" s="88">
        <v>18</v>
      </c>
      <c r="G42" s="88">
        <v>0.82799999999999996</v>
      </c>
      <c r="H42" s="88">
        <v>0.52</v>
      </c>
      <c r="I42" s="88">
        <v>0.73</v>
      </c>
      <c r="J42" s="88">
        <v>750</v>
      </c>
      <c r="K42" s="88">
        <v>19566</v>
      </c>
      <c r="L42" s="88">
        <v>7.8E-2</v>
      </c>
      <c r="M42" s="88">
        <v>0.5</v>
      </c>
      <c r="N42" s="89">
        <v>0.65</v>
      </c>
    </row>
    <row r="43" spans="1:14">
      <c r="A43" s="86" t="s">
        <v>132</v>
      </c>
      <c r="B43" s="87">
        <v>1</v>
      </c>
      <c r="C43" s="88">
        <v>1</v>
      </c>
      <c r="D43" s="88">
        <v>0.82230000000000003</v>
      </c>
      <c r="E43" s="88">
        <v>0.98709999999999998</v>
      </c>
      <c r="F43" s="88">
        <v>2</v>
      </c>
      <c r="G43" s="88">
        <v>0.81</v>
      </c>
      <c r="H43" s="88">
        <v>0.78</v>
      </c>
      <c r="I43" s="88">
        <v>1.08</v>
      </c>
      <c r="J43" s="88">
        <v>715</v>
      </c>
      <c r="K43" s="88">
        <v>30270</v>
      </c>
      <c r="L43" s="88">
        <v>4.6399999999999997E-2</v>
      </c>
      <c r="M43" s="88">
        <v>1.58</v>
      </c>
      <c r="N43" s="89">
        <v>1.1399999999999999</v>
      </c>
    </row>
    <row r="44" spans="1:14">
      <c r="A44" s="86" t="s">
        <v>133</v>
      </c>
      <c r="B44" s="87" t="e">
        <v>#DIV/0!</v>
      </c>
      <c r="C44" s="88">
        <v>1</v>
      </c>
      <c r="D44" s="88">
        <v>1</v>
      </c>
      <c r="E44" s="88">
        <v>0.999</v>
      </c>
      <c r="F44" s="88">
        <v>1</v>
      </c>
      <c r="G44" s="88">
        <v>0.80500000000000005</v>
      </c>
      <c r="H44" s="88">
        <v>1.26</v>
      </c>
      <c r="I44" s="88">
        <v>5.59</v>
      </c>
      <c r="J44" s="88">
        <v>706</v>
      </c>
      <c r="K44" s="88">
        <v>11310</v>
      </c>
      <c r="L44" s="88">
        <v>8.9899999999999994E-2</v>
      </c>
      <c r="M44" s="88">
        <v>1.45</v>
      </c>
      <c r="N44" s="89">
        <v>0.84</v>
      </c>
    </row>
    <row r="45" spans="1:14">
      <c r="A45" s="86" t="s">
        <v>134</v>
      </c>
      <c r="B45" s="87">
        <v>0.83099999999999996</v>
      </c>
      <c r="C45" s="88">
        <v>1</v>
      </c>
      <c r="D45" s="88">
        <v>0.79339999999999999</v>
      </c>
      <c r="E45" s="88">
        <v>0.99539999999999995</v>
      </c>
      <c r="F45" s="88">
        <v>0.95599999999999996</v>
      </c>
      <c r="G45" s="88">
        <v>0.82</v>
      </c>
      <c r="H45" s="88">
        <v>0.85</v>
      </c>
      <c r="I45" s="88">
        <v>0.61</v>
      </c>
      <c r="J45" s="88">
        <v>712</v>
      </c>
      <c r="K45" s="88">
        <v>26342</v>
      </c>
      <c r="L45" s="88">
        <v>8.4199999999999997E-2</v>
      </c>
      <c r="M45" s="88">
        <v>1.23</v>
      </c>
      <c r="N45" s="89">
        <v>0.88</v>
      </c>
    </row>
    <row r="46" spans="1:14">
      <c r="A46" s="86" t="s">
        <v>19</v>
      </c>
      <c r="B46" s="87">
        <v>1</v>
      </c>
      <c r="C46" s="88">
        <v>1</v>
      </c>
      <c r="D46" s="88">
        <v>0.99109999999999998</v>
      </c>
      <c r="E46" s="88">
        <v>0.99839999999999995</v>
      </c>
      <c r="F46" s="88">
        <v>99.9</v>
      </c>
      <c r="G46" s="88">
        <v>0.85499999999999998</v>
      </c>
      <c r="H46" s="88">
        <v>0.75</v>
      </c>
      <c r="I46" s="88">
        <v>1.01</v>
      </c>
      <c r="J46" s="88">
        <v>535</v>
      </c>
      <c r="K46" s="88">
        <v>30612</v>
      </c>
      <c r="L46" s="88">
        <v>0.1183</v>
      </c>
      <c r="M46" s="88">
        <v>1.41</v>
      </c>
      <c r="N46" s="89">
        <v>1.1200000000000001</v>
      </c>
    </row>
    <row r="47" spans="1:14">
      <c r="A47" s="86" t="s">
        <v>136</v>
      </c>
      <c r="B47" s="87">
        <v>1</v>
      </c>
      <c r="C47" s="88">
        <v>1</v>
      </c>
      <c r="D47" s="88">
        <v>0.98640000000000005</v>
      </c>
      <c r="E47" s="88">
        <v>0.99990000000000001</v>
      </c>
      <c r="F47" s="88">
        <v>99.97</v>
      </c>
      <c r="G47" s="88">
        <v>0.84</v>
      </c>
      <c r="H47" s="88">
        <v>0.82</v>
      </c>
      <c r="I47" s="88">
        <v>1.1299999999999999</v>
      </c>
      <c r="J47" s="88">
        <v>725</v>
      </c>
      <c r="K47" s="88">
        <v>43062</v>
      </c>
      <c r="L47" s="88">
        <v>2.7699999999999999E-2</v>
      </c>
      <c r="M47" s="88">
        <v>0.37</v>
      </c>
      <c r="N47" s="89"/>
    </row>
    <row r="48" spans="1:14">
      <c r="A48" s="86" t="s">
        <v>138</v>
      </c>
      <c r="B48" s="87">
        <v>1</v>
      </c>
      <c r="C48" s="88">
        <v>1</v>
      </c>
      <c r="D48" s="88">
        <v>0.92030000000000001</v>
      </c>
      <c r="E48" s="88">
        <v>0.99909999999999999</v>
      </c>
      <c r="F48" s="88">
        <v>68</v>
      </c>
      <c r="G48" s="88">
        <v>0.83</v>
      </c>
      <c r="H48" s="88">
        <v>1.5</v>
      </c>
      <c r="I48" s="88">
        <v>1.46</v>
      </c>
      <c r="J48" s="88">
        <v>578</v>
      </c>
      <c r="K48" s="88">
        <v>34172</v>
      </c>
      <c r="L48" s="88">
        <v>5.33E-2</v>
      </c>
      <c r="M48" s="88">
        <v>1.33</v>
      </c>
      <c r="N48" s="89">
        <v>1.32</v>
      </c>
    </row>
    <row r="49" spans="1:14">
      <c r="A49" s="86" t="s">
        <v>139</v>
      </c>
      <c r="B49" s="87">
        <v>1</v>
      </c>
      <c r="C49" s="88">
        <v>0.9829</v>
      </c>
      <c r="D49" s="88">
        <v>0.97629999999999995</v>
      </c>
      <c r="E49" s="88">
        <v>0.99970000000000003</v>
      </c>
      <c r="F49" s="88">
        <v>0.99</v>
      </c>
      <c r="G49" s="88">
        <v>0.82</v>
      </c>
      <c r="H49" s="88">
        <v>0.53</v>
      </c>
      <c r="I49" s="88">
        <v>0.56000000000000005</v>
      </c>
      <c r="J49" s="88">
        <v>520</v>
      </c>
      <c r="K49" s="88">
        <v>11673</v>
      </c>
      <c r="L49" s="88">
        <v>9.6100000000000005E-2</v>
      </c>
      <c r="M49" s="88">
        <v>1.9</v>
      </c>
      <c r="N49" s="89">
        <v>0.78</v>
      </c>
    </row>
    <row r="50" spans="1:14">
      <c r="A50" s="86" t="s">
        <v>141</v>
      </c>
      <c r="B50" s="87">
        <v>0.98309999999999997</v>
      </c>
      <c r="C50" s="88">
        <v>0.99819999999999998</v>
      </c>
      <c r="D50" s="88">
        <v>0.84019999999999995</v>
      </c>
      <c r="E50" s="88">
        <v>0.99870000000000003</v>
      </c>
      <c r="F50" s="88">
        <v>6</v>
      </c>
      <c r="G50" s="88">
        <v>0.82</v>
      </c>
      <c r="H50" s="88">
        <v>1.45</v>
      </c>
      <c r="I50" s="88">
        <v>1.08</v>
      </c>
      <c r="J50" s="88">
        <v>579</v>
      </c>
      <c r="K50" s="88">
        <v>37650</v>
      </c>
      <c r="L50" s="88">
        <v>2.81E-2</v>
      </c>
      <c r="M50" s="88">
        <v>0.21</v>
      </c>
      <c r="N50" s="89"/>
    </row>
    <row r="51" spans="1:14">
      <c r="A51" s="86" t="s">
        <v>142</v>
      </c>
      <c r="B51" s="87">
        <v>1</v>
      </c>
      <c r="C51" s="88">
        <v>1</v>
      </c>
      <c r="D51" s="88">
        <v>0.68879999999999997</v>
      </c>
      <c r="E51" s="88">
        <v>0.99960000000000004</v>
      </c>
      <c r="F51" s="88">
        <v>99.76</v>
      </c>
      <c r="G51" s="88">
        <v>0.85</v>
      </c>
      <c r="H51" s="88">
        <v>2.12</v>
      </c>
      <c r="I51" s="88">
        <v>3.14</v>
      </c>
      <c r="J51" s="88">
        <v>673</v>
      </c>
      <c r="K51" s="88">
        <v>30791</v>
      </c>
      <c r="L51" s="88">
        <v>8.7499999999999994E-2</v>
      </c>
      <c r="M51" s="88">
        <v>0.99</v>
      </c>
      <c r="N51" s="89">
        <v>2.0699999999999998</v>
      </c>
    </row>
    <row r="52" spans="1:14">
      <c r="A52" s="86" t="s">
        <v>21</v>
      </c>
      <c r="B52" s="87">
        <v>1</v>
      </c>
      <c r="C52" s="88">
        <v>0.99480000000000002</v>
      </c>
      <c r="D52" s="88">
        <v>0.98260000000000003</v>
      </c>
      <c r="E52" s="88">
        <v>0.999</v>
      </c>
      <c r="F52" s="88">
        <v>0.99909999999999999</v>
      </c>
      <c r="G52" s="88">
        <v>0.82299999999999995</v>
      </c>
      <c r="H52" s="88">
        <v>0.38</v>
      </c>
      <c r="I52" s="88">
        <v>0.57999999999999996</v>
      </c>
      <c r="J52" s="88">
        <v>603</v>
      </c>
      <c r="K52" s="88">
        <v>32337</v>
      </c>
      <c r="L52" s="88">
        <v>7.8100000000000003E-2</v>
      </c>
      <c r="M52" s="88">
        <v>1.1100000000000001</v>
      </c>
      <c r="N52" s="89">
        <v>0.71</v>
      </c>
    </row>
    <row r="53" spans="1:14">
      <c r="A53" s="86" t="s">
        <v>143</v>
      </c>
      <c r="B53" s="87">
        <v>1</v>
      </c>
      <c r="C53" s="88">
        <v>1</v>
      </c>
      <c r="D53" s="88">
        <v>0.77810000000000001</v>
      </c>
      <c r="E53" s="88">
        <v>0.99639999999999995</v>
      </c>
      <c r="F53" s="88">
        <v>0.99550000000000005</v>
      </c>
      <c r="G53" s="88">
        <v>0.84</v>
      </c>
      <c r="H53" s="88">
        <v>0.08</v>
      </c>
      <c r="I53" s="88">
        <v>0.12</v>
      </c>
      <c r="J53" s="88">
        <v>572</v>
      </c>
      <c r="K53" s="88">
        <v>31636</v>
      </c>
      <c r="L53" s="88">
        <v>6.0900000000000003E-2</v>
      </c>
      <c r="M53" s="88">
        <v>0.76</v>
      </c>
      <c r="N53" s="89">
        <v>0.44</v>
      </c>
    </row>
    <row r="54" spans="1:14">
      <c r="A54" s="86" t="s">
        <v>145</v>
      </c>
      <c r="B54" s="87">
        <v>1</v>
      </c>
      <c r="C54" s="88">
        <v>1</v>
      </c>
      <c r="D54" s="88">
        <v>0.91520000000000001</v>
      </c>
      <c r="E54" s="88">
        <v>0.99960000000000004</v>
      </c>
      <c r="F54" s="88">
        <v>100</v>
      </c>
      <c r="G54" s="88">
        <v>0.8</v>
      </c>
      <c r="H54" s="88">
        <v>1.1399999999999999</v>
      </c>
      <c r="I54" s="88">
        <v>1.34</v>
      </c>
      <c r="J54" s="88">
        <v>850</v>
      </c>
      <c r="K54" s="88">
        <v>3392</v>
      </c>
      <c r="L54" s="88">
        <v>8.0699999999999994E-2</v>
      </c>
      <c r="M54" s="88">
        <v>0.74</v>
      </c>
      <c r="N54" s="89">
        <v>0.46</v>
      </c>
    </row>
    <row r="55" spans="1:14">
      <c r="A55" s="86" t="s">
        <v>18</v>
      </c>
      <c r="B55" s="87">
        <v>0.98740000000000006</v>
      </c>
      <c r="C55" s="88">
        <v>1</v>
      </c>
      <c r="D55" s="88">
        <v>0.87509999999999999</v>
      </c>
      <c r="E55" s="88">
        <v>0.99960000000000004</v>
      </c>
      <c r="F55" s="88" t="e">
        <v>#DIV/0!</v>
      </c>
      <c r="G55" s="88">
        <v>0.84</v>
      </c>
      <c r="H55" s="88">
        <v>1.85</v>
      </c>
      <c r="I55" s="88">
        <v>0.75</v>
      </c>
      <c r="J55" s="88">
        <v>641</v>
      </c>
      <c r="K55" s="88">
        <v>28793</v>
      </c>
      <c r="L55" s="88">
        <v>7.9799999999999996E-2</v>
      </c>
      <c r="M55" s="88">
        <v>1.99</v>
      </c>
      <c r="N55" s="89">
        <v>0.79</v>
      </c>
    </row>
    <row r="56" spans="1:14">
      <c r="A56" s="86" t="s">
        <v>147</v>
      </c>
      <c r="B56" s="87">
        <v>1</v>
      </c>
      <c r="C56" s="88">
        <v>0.99360000000000004</v>
      </c>
      <c r="D56" s="88" t="e">
        <v>#DIV/0!</v>
      </c>
      <c r="E56" s="88">
        <v>0.998</v>
      </c>
      <c r="F56" s="88">
        <v>97.2</v>
      </c>
      <c r="G56" s="88">
        <v>0.83699999999999997</v>
      </c>
      <c r="H56" s="88">
        <v>1.02</v>
      </c>
      <c r="I56" s="88">
        <v>1.69</v>
      </c>
      <c r="J56" s="88">
        <v>695</v>
      </c>
      <c r="K56" s="88">
        <v>40648</v>
      </c>
      <c r="L56" s="88">
        <v>2.4199999999999999E-2</v>
      </c>
      <c r="M56" s="88">
        <v>2.16</v>
      </c>
      <c r="N56" s="89">
        <v>0.42</v>
      </c>
    </row>
    <row r="57" spans="1:14">
      <c r="A57" s="86" t="s">
        <v>16</v>
      </c>
      <c r="B57" s="87">
        <v>0.99729999999999996</v>
      </c>
      <c r="C57" s="88">
        <v>0.99850000000000005</v>
      </c>
      <c r="D57" s="88">
        <v>0.69889999999999997</v>
      </c>
      <c r="E57" s="88">
        <v>0.99199999999999999</v>
      </c>
      <c r="F57" s="88">
        <v>0.92</v>
      </c>
      <c r="G57" s="88">
        <v>0.7</v>
      </c>
      <c r="H57" s="88">
        <v>1.42</v>
      </c>
      <c r="I57" s="88">
        <v>0.9</v>
      </c>
      <c r="J57" s="88">
        <v>1159</v>
      </c>
      <c r="K57" s="88">
        <v>31120</v>
      </c>
      <c r="L57" s="88">
        <v>5.8999999999999997E-2</v>
      </c>
      <c r="M57" s="88">
        <v>0.71</v>
      </c>
      <c r="N57" s="89">
        <v>1.19</v>
      </c>
    </row>
    <row r="58" spans="1:14">
      <c r="A58" s="86" t="s">
        <v>150</v>
      </c>
      <c r="B58" s="87">
        <v>1</v>
      </c>
      <c r="C58" s="88">
        <v>1</v>
      </c>
      <c r="D58" s="88">
        <v>0.99970000000000003</v>
      </c>
      <c r="E58" s="88">
        <v>0.99950000000000006</v>
      </c>
      <c r="F58" s="88">
        <v>99.9</v>
      </c>
      <c r="G58" s="88">
        <v>0.84199999999999997</v>
      </c>
      <c r="H58" s="88">
        <v>2.39</v>
      </c>
      <c r="I58" s="88">
        <v>2.86</v>
      </c>
      <c r="J58" s="88">
        <v>459</v>
      </c>
      <c r="K58" s="88">
        <v>22464</v>
      </c>
      <c r="L58" s="88">
        <v>6.7199999999999996E-2</v>
      </c>
      <c r="M58" s="88">
        <v>1.7</v>
      </c>
      <c r="N58" s="89">
        <v>0.4</v>
      </c>
    </row>
    <row r="59" spans="1:14">
      <c r="A59" s="86" t="s">
        <v>151</v>
      </c>
      <c r="B59" s="87">
        <v>1</v>
      </c>
      <c r="C59" s="88">
        <v>0.99680000000000002</v>
      </c>
      <c r="D59" s="88">
        <v>0.8659</v>
      </c>
      <c r="E59" s="88">
        <v>0.99970000000000003</v>
      </c>
      <c r="F59" s="88">
        <v>0.999</v>
      </c>
      <c r="G59" s="88">
        <v>0.82</v>
      </c>
      <c r="H59" s="88">
        <v>1.02</v>
      </c>
      <c r="I59" s="88">
        <v>0.8</v>
      </c>
      <c r="J59" s="88">
        <v>797</v>
      </c>
      <c r="K59" s="88">
        <v>28166</v>
      </c>
      <c r="L59" s="88">
        <v>7.9399999999999998E-2</v>
      </c>
      <c r="M59" s="88">
        <v>1.04</v>
      </c>
      <c r="N59" s="89">
        <v>1.24</v>
      </c>
    </row>
    <row r="60" spans="1:14">
      <c r="A60" s="86" t="s">
        <v>20</v>
      </c>
      <c r="B60" s="87">
        <v>0.94520000000000004</v>
      </c>
      <c r="C60" s="88">
        <v>0.98280000000000001</v>
      </c>
      <c r="D60" s="88">
        <v>0.86150000000000004</v>
      </c>
      <c r="E60" s="88">
        <v>0.99990000000000001</v>
      </c>
      <c r="F60" s="88">
        <v>77</v>
      </c>
      <c r="G60" s="88">
        <v>0.83</v>
      </c>
      <c r="H60" s="88">
        <v>2.02</v>
      </c>
      <c r="I60" s="88">
        <v>2.36</v>
      </c>
      <c r="J60" s="88">
        <v>494</v>
      </c>
      <c r="K60" s="88">
        <v>24038</v>
      </c>
      <c r="L60" s="88">
        <v>9.3600000000000003E-2</v>
      </c>
      <c r="M60" s="88">
        <v>1.73</v>
      </c>
      <c r="N60" s="89">
        <v>0.97</v>
      </c>
    </row>
    <row r="61" spans="1:14">
      <c r="A61" s="86" t="s">
        <v>152</v>
      </c>
      <c r="B61" s="87">
        <v>0.96879999999999999</v>
      </c>
      <c r="C61" s="88">
        <v>0.99490000000000001</v>
      </c>
      <c r="D61" s="88">
        <v>0.86329999999999996</v>
      </c>
      <c r="E61" s="88">
        <v>0.99470000000000003</v>
      </c>
      <c r="F61" s="88">
        <v>0.99809999999999999</v>
      </c>
      <c r="G61" s="88">
        <v>0.83499999999999996</v>
      </c>
      <c r="H61" s="88">
        <v>0.34</v>
      </c>
      <c r="I61" s="88">
        <v>0.51</v>
      </c>
      <c r="J61" s="88">
        <v>849</v>
      </c>
      <c r="K61" s="88">
        <v>15607</v>
      </c>
      <c r="L61" s="88">
        <v>5.33E-2</v>
      </c>
      <c r="M61" s="88">
        <v>0.81</v>
      </c>
      <c r="N61" s="89">
        <v>1.56</v>
      </c>
    </row>
    <row r="62" spans="1:14">
      <c r="A62" s="86" t="s">
        <v>153</v>
      </c>
      <c r="B62" s="87">
        <v>0.95430000000000004</v>
      </c>
      <c r="C62" s="88">
        <v>0.97330000000000005</v>
      </c>
      <c r="D62" s="88">
        <v>0.86729999999999996</v>
      </c>
      <c r="E62" s="88">
        <v>0.99609999999999999</v>
      </c>
      <c r="F62" s="88">
        <v>98.19</v>
      </c>
      <c r="G62" s="88">
        <v>0.83</v>
      </c>
      <c r="H62" s="88">
        <v>0.5</v>
      </c>
      <c r="I62" s="88">
        <v>1.92</v>
      </c>
      <c r="J62" s="88">
        <v>588</v>
      </c>
      <c r="K62" s="88">
        <v>24427</v>
      </c>
      <c r="L62" s="88">
        <v>8.77E-2</v>
      </c>
      <c r="M62" s="88">
        <v>1.26</v>
      </c>
      <c r="N62" s="89">
        <v>0.7</v>
      </c>
    </row>
    <row r="63" spans="1:14" ht="15.75" customHeight="1">
      <c r="A63" s="90" t="s">
        <v>168</v>
      </c>
      <c r="B63" s="91">
        <v>0.98109830508474605</v>
      </c>
      <c r="C63" s="92">
        <v>0.99485344827586208</v>
      </c>
      <c r="D63" s="92">
        <v>0.84568305084745787</v>
      </c>
      <c r="E63" s="92">
        <v>0.99722999999999962</v>
      </c>
      <c r="F63" s="92">
        <v>36.791624561403509</v>
      </c>
      <c r="G63" s="92">
        <v>0.81911666666666683</v>
      </c>
      <c r="H63" s="92">
        <v>1.1943333333333332</v>
      </c>
      <c r="I63" s="92">
        <v>1.9028333333333338</v>
      </c>
      <c r="J63" s="92">
        <v>691.30508474576266</v>
      </c>
      <c r="K63" s="92">
        <v>25179.77966101695</v>
      </c>
      <c r="L63" s="92">
        <v>6.5027118644067822E-2</v>
      </c>
      <c r="M63" s="92">
        <v>1.343833333333333</v>
      </c>
      <c r="N63" s="93">
        <v>1.0331481481481484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 summaryRight="0"/>
  </sheetPr>
  <dimension ref="A1:Z14"/>
  <sheetViews>
    <sheetView showGridLines="0" workbookViewId="0">
      <selection activeCell="G25" sqref="G25"/>
    </sheetView>
  </sheetViews>
  <sheetFormatPr defaultColWidth="12.5703125" defaultRowHeight="15.75" customHeight="1"/>
  <cols>
    <col min="1" max="1" width="37.85546875" customWidth="1"/>
    <col min="2" max="2" width="35.140625" customWidth="1"/>
    <col min="3" max="3" width="28" customWidth="1"/>
    <col min="4" max="4" width="29" customWidth="1"/>
    <col min="5" max="5" width="18.42578125" customWidth="1"/>
    <col min="6" max="6" width="23.140625" customWidth="1"/>
    <col min="7" max="7" width="28.85546875" customWidth="1"/>
    <col min="8" max="8" width="25.28515625" customWidth="1"/>
  </cols>
  <sheetData>
    <row r="1" spans="1:26">
      <c r="A1" s="79"/>
      <c r="B1" s="80" t="s">
        <v>203</v>
      </c>
      <c r="C1" s="81"/>
      <c r="D1" s="81"/>
      <c r="E1" s="81"/>
      <c r="F1" s="81"/>
      <c r="G1" s="81"/>
      <c r="H1" s="81"/>
      <c r="I1" s="82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s="107" customFormat="1" ht="38.25">
      <c r="A2" s="103" t="s">
        <v>61</v>
      </c>
      <c r="B2" s="104" t="s">
        <v>154</v>
      </c>
      <c r="C2" s="105" t="s">
        <v>155</v>
      </c>
      <c r="D2" s="105" t="s">
        <v>156</v>
      </c>
      <c r="E2" s="105" t="s">
        <v>157</v>
      </c>
      <c r="F2" s="105" t="s">
        <v>159</v>
      </c>
      <c r="G2" s="105" t="s">
        <v>162</v>
      </c>
      <c r="H2" s="105" t="s">
        <v>162</v>
      </c>
      <c r="I2" s="106" t="s">
        <v>206</v>
      </c>
    </row>
    <row r="3" spans="1:26">
      <c r="A3" s="79" t="s">
        <v>6</v>
      </c>
      <c r="B3" s="83">
        <v>0.90339999999999998</v>
      </c>
      <c r="C3" s="84">
        <v>0.98440000000000005</v>
      </c>
      <c r="D3" s="84">
        <v>0.66930000000000001</v>
      </c>
      <c r="E3" s="84">
        <v>0.995</v>
      </c>
      <c r="F3" s="84">
        <v>0.82</v>
      </c>
      <c r="G3" s="84">
        <v>686</v>
      </c>
      <c r="H3" s="84">
        <v>686</v>
      </c>
      <c r="I3" s="85">
        <v>0.82730000000000004</v>
      </c>
    </row>
    <row r="4" spans="1:26">
      <c r="A4" s="86" t="s">
        <v>8</v>
      </c>
      <c r="B4" s="87">
        <v>0.93740000000000001</v>
      </c>
      <c r="C4" s="88">
        <v>0.98799999999999999</v>
      </c>
      <c r="D4" s="88">
        <v>0.61890000000000001</v>
      </c>
      <c r="E4" s="88">
        <v>0.996</v>
      </c>
      <c r="F4" s="88">
        <v>0.84</v>
      </c>
      <c r="G4" s="88">
        <v>630</v>
      </c>
      <c r="H4" s="88">
        <v>630</v>
      </c>
      <c r="I4" s="89">
        <v>89.3</v>
      </c>
    </row>
    <row r="5" spans="1:26">
      <c r="A5" s="86" t="s">
        <v>9</v>
      </c>
      <c r="B5" s="87">
        <v>1</v>
      </c>
      <c r="C5" s="88">
        <v>1</v>
      </c>
      <c r="D5" s="88">
        <v>0.64739999999999998</v>
      </c>
      <c r="E5" s="88">
        <v>0.99950000000000006</v>
      </c>
      <c r="F5" s="88">
        <v>0.82</v>
      </c>
      <c r="G5" s="88">
        <v>692</v>
      </c>
      <c r="H5" s="88">
        <v>692</v>
      </c>
      <c r="I5" s="89">
        <v>0.99099999999999999</v>
      </c>
    </row>
    <row r="6" spans="1:26">
      <c r="A6" s="86" t="s">
        <v>11</v>
      </c>
      <c r="B6" s="87">
        <v>1</v>
      </c>
      <c r="C6" s="88">
        <v>0.98099999999999998</v>
      </c>
      <c r="D6" s="88">
        <v>0.99960000000000004</v>
      </c>
      <c r="E6" s="88">
        <v>0.99539999999999995</v>
      </c>
      <c r="F6" s="88">
        <v>0.76329999999999998</v>
      </c>
      <c r="G6" s="88">
        <v>305</v>
      </c>
      <c r="H6" s="88">
        <v>305</v>
      </c>
      <c r="I6" s="89">
        <v>82.22</v>
      </c>
    </row>
    <row r="7" spans="1:26">
      <c r="A7" s="86" t="s">
        <v>13</v>
      </c>
      <c r="B7" s="87">
        <v>1</v>
      </c>
      <c r="C7" s="88">
        <v>0.99519999999999997</v>
      </c>
      <c r="D7" s="88">
        <v>0.64649999999999996</v>
      </c>
      <c r="E7" s="88">
        <v>0.99570000000000003</v>
      </c>
      <c r="F7" s="88">
        <v>0.82</v>
      </c>
      <c r="G7" s="88">
        <v>562</v>
      </c>
      <c r="H7" s="88">
        <v>562</v>
      </c>
      <c r="I7" s="89">
        <v>0.99060000000000004</v>
      </c>
    </row>
    <row r="8" spans="1:26">
      <c r="A8" s="86" t="s">
        <v>12</v>
      </c>
      <c r="B8" s="87">
        <v>0.98860000000000003</v>
      </c>
      <c r="C8" s="88">
        <v>1</v>
      </c>
      <c r="D8" s="88">
        <v>0.73409999999999997</v>
      </c>
      <c r="E8" s="88">
        <v>0.99819999999999998</v>
      </c>
      <c r="F8" s="88">
        <v>0.84</v>
      </c>
      <c r="G8" s="88">
        <v>563</v>
      </c>
      <c r="H8" s="88">
        <v>563</v>
      </c>
      <c r="I8" s="89">
        <v>0.995</v>
      </c>
    </row>
    <row r="9" spans="1:26">
      <c r="A9" s="86" t="s">
        <v>15</v>
      </c>
      <c r="B9" s="87">
        <v>0.85940000000000005</v>
      </c>
      <c r="C9" s="88">
        <v>1</v>
      </c>
      <c r="D9" s="88">
        <v>0.82840000000000003</v>
      </c>
      <c r="E9" s="88">
        <v>0.99060000000000004</v>
      </c>
      <c r="F9" s="88">
        <v>0.82</v>
      </c>
      <c r="G9" s="88">
        <v>758</v>
      </c>
      <c r="H9" s="88">
        <v>758</v>
      </c>
      <c r="I9" s="89">
        <v>0.97929999999999995</v>
      </c>
    </row>
    <row r="10" spans="1:26">
      <c r="A10" s="86" t="s">
        <v>17</v>
      </c>
      <c r="B10" s="87">
        <v>0.99209999999999998</v>
      </c>
      <c r="C10" s="88">
        <v>1</v>
      </c>
      <c r="D10" s="88">
        <v>0.95609999999999995</v>
      </c>
      <c r="E10" s="88">
        <v>0.99870000000000003</v>
      </c>
      <c r="F10" s="88">
        <v>0.82799999999999996</v>
      </c>
      <c r="G10" s="88">
        <v>750</v>
      </c>
      <c r="H10" s="88">
        <v>750</v>
      </c>
      <c r="I10" s="89">
        <v>18</v>
      </c>
    </row>
    <row r="11" spans="1:26">
      <c r="A11" s="86" t="s">
        <v>19</v>
      </c>
      <c r="B11" s="87">
        <v>1</v>
      </c>
      <c r="C11" s="88">
        <v>1</v>
      </c>
      <c r="D11" s="88">
        <v>0.99109999999999998</v>
      </c>
      <c r="E11" s="88">
        <v>0.99839999999999995</v>
      </c>
      <c r="F11" s="88">
        <v>0.85499999999999998</v>
      </c>
      <c r="G11" s="88">
        <v>535</v>
      </c>
      <c r="H11" s="88">
        <v>535</v>
      </c>
      <c r="I11" s="89">
        <v>99.9</v>
      </c>
    </row>
    <row r="12" spans="1:26">
      <c r="A12" s="86" t="s">
        <v>21</v>
      </c>
      <c r="B12" s="87">
        <v>1</v>
      </c>
      <c r="C12" s="88">
        <v>0.99480000000000002</v>
      </c>
      <c r="D12" s="88">
        <v>0.98260000000000003</v>
      </c>
      <c r="E12" s="88">
        <v>0.999</v>
      </c>
      <c r="F12" s="88">
        <v>0.82299999999999995</v>
      </c>
      <c r="G12" s="88">
        <v>603</v>
      </c>
      <c r="H12" s="88">
        <v>603</v>
      </c>
      <c r="I12" s="89">
        <v>0.99909999999999999</v>
      </c>
    </row>
    <row r="13" spans="1:26">
      <c r="A13" s="86" t="s">
        <v>16</v>
      </c>
      <c r="B13" s="87">
        <v>0.99729999999999996</v>
      </c>
      <c r="C13" s="88">
        <v>0.99850000000000005</v>
      </c>
      <c r="D13" s="88">
        <v>0.69889999999999997</v>
      </c>
      <c r="E13" s="88">
        <v>0.99199999999999999</v>
      </c>
      <c r="F13" s="88">
        <v>0.7</v>
      </c>
      <c r="G13" s="88">
        <v>1159</v>
      </c>
      <c r="H13" s="88">
        <v>1159</v>
      </c>
      <c r="I13" s="89">
        <v>0.92</v>
      </c>
    </row>
    <row r="14" spans="1:26" ht="15.75" customHeight="1">
      <c r="A14" s="90" t="s">
        <v>168</v>
      </c>
      <c r="B14" s="91">
        <v>0.97074545454545447</v>
      </c>
      <c r="C14" s="92">
        <v>0.99471818181818172</v>
      </c>
      <c r="D14" s="92">
        <v>0.79753636363636382</v>
      </c>
      <c r="E14" s="92">
        <v>0.99622727272727285</v>
      </c>
      <c r="F14" s="92">
        <v>0.8117545454545454</v>
      </c>
      <c r="G14" s="92">
        <v>658.4545454545455</v>
      </c>
      <c r="H14" s="92">
        <v>658.4545454545455</v>
      </c>
      <c r="I14" s="93">
        <v>26.920209090909097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 summaryRight="0"/>
  </sheetPr>
  <dimension ref="A1:Z10"/>
  <sheetViews>
    <sheetView showGridLines="0" workbookViewId="0">
      <selection activeCell="D19" sqref="D19"/>
    </sheetView>
  </sheetViews>
  <sheetFormatPr defaultColWidth="12.5703125" defaultRowHeight="15.75" customHeight="1"/>
  <cols>
    <col min="1" max="1" width="37.85546875" customWidth="1"/>
    <col min="2" max="2" width="24.85546875" customWidth="1"/>
    <col min="3" max="3" width="20.42578125" customWidth="1"/>
  </cols>
  <sheetData>
    <row r="1" spans="1:26">
      <c r="A1" s="79"/>
      <c r="B1" s="80" t="s">
        <v>203</v>
      </c>
      <c r="C1" s="82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s="107" customFormat="1" ht="51">
      <c r="A2" s="103" t="s">
        <v>61</v>
      </c>
      <c r="B2" s="104" t="s">
        <v>161</v>
      </c>
      <c r="C2" s="106" t="s">
        <v>160</v>
      </c>
    </row>
    <row r="3" spans="1:26">
      <c r="A3" s="79" t="s">
        <v>7</v>
      </c>
      <c r="B3" s="83">
        <v>1.95</v>
      </c>
      <c r="C3" s="85">
        <v>2.02</v>
      </c>
    </row>
    <row r="4" spans="1:26">
      <c r="A4" s="86" t="s">
        <v>10</v>
      </c>
      <c r="B4" s="87">
        <v>1</v>
      </c>
      <c r="C4" s="89">
        <v>0.7</v>
      </c>
    </row>
    <row r="5" spans="1:26">
      <c r="A5" s="86" t="s">
        <v>8</v>
      </c>
      <c r="B5" s="87">
        <v>1.37</v>
      </c>
      <c r="C5" s="89">
        <v>1.01</v>
      </c>
    </row>
    <row r="6" spans="1:26">
      <c r="A6" s="86" t="s">
        <v>122</v>
      </c>
      <c r="B6" s="87">
        <v>1.81</v>
      </c>
      <c r="C6" s="89">
        <v>1.1000000000000001</v>
      </c>
    </row>
    <row r="7" spans="1:26">
      <c r="A7" s="86" t="s">
        <v>12</v>
      </c>
      <c r="B7" s="87">
        <v>0.86</v>
      </c>
      <c r="C7" s="89">
        <v>1.05</v>
      </c>
    </row>
    <row r="8" spans="1:26">
      <c r="A8" s="86" t="s">
        <v>18</v>
      </c>
      <c r="B8" s="87">
        <v>0.75</v>
      </c>
      <c r="C8" s="89">
        <v>1.85</v>
      </c>
    </row>
    <row r="9" spans="1:26">
      <c r="A9" s="86" t="s">
        <v>20</v>
      </c>
      <c r="B9" s="87">
        <v>2.36</v>
      </c>
      <c r="C9" s="89">
        <v>2.02</v>
      </c>
    </row>
    <row r="10" spans="1:26">
      <c r="A10" s="90" t="s">
        <v>168</v>
      </c>
      <c r="B10" s="91">
        <v>1.4428571428571431</v>
      </c>
      <c r="C10" s="93">
        <v>1.3928571428571428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 summaryRight="0"/>
  </sheetPr>
  <dimension ref="A1:E7"/>
  <sheetViews>
    <sheetView showGridLines="0" workbookViewId="0">
      <selection activeCell="D24" sqref="D24"/>
    </sheetView>
  </sheetViews>
  <sheetFormatPr defaultColWidth="12.5703125" defaultRowHeight="15.75" customHeight="1"/>
  <cols>
    <col min="1" max="1" width="37.85546875" customWidth="1"/>
    <col min="2" max="2" width="30" customWidth="1"/>
    <col min="3" max="3" width="30.7109375" customWidth="1"/>
  </cols>
  <sheetData>
    <row r="1" spans="1:5">
      <c r="A1" s="79"/>
      <c r="B1" s="80" t="s">
        <v>203</v>
      </c>
      <c r="C1" s="81"/>
      <c r="D1" s="81"/>
      <c r="E1" s="82"/>
    </row>
    <row r="2" spans="1:5" s="107" customFormat="1" ht="89.25">
      <c r="A2" s="103" t="s">
        <v>61</v>
      </c>
      <c r="B2" s="104" t="s">
        <v>163</v>
      </c>
      <c r="C2" s="105" t="s">
        <v>164</v>
      </c>
      <c r="D2" s="105" t="s">
        <v>181</v>
      </c>
      <c r="E2" s="106" t="s">
        <v>182</v>
      </c>
    </row>
    <row r="3" spans="1:5">
      <c r="A3" s="79" t="s">
        <v>6</v>
      </c>
      <c r="B3" s="83">
        <v>14730</v>
      </c>
      <c r="C3" s="84">
        <v>4.8000000000000001E-2</v>
      </c>
      <c r="D3" s="84">
        <v>0.67</v>
      </c>
      <c r="E3" s="85">
        <v>1.2</v>
      </c>
    </row>
    <row r="4" spans="1:5">
      <c r="A4" s="86" t="s">
        <v>8</v>
      </c>
      <c r="B4" s="87">
        <v>27593</v>
      </c>
      <c r="C4" s="88">
        <v>6.8000000000000005E-2</v>
      </c>
      <c r="D4" s="88">
        <v>1.29</v>
      </c>
      <c r="E4" s="89">
        <v>1.07</v>
      </c>
    </row>
    <row r="5" spans="1:5">
      <c r="A5" s="86" t="s">
        <v>12</v>
      </c>
      <c r="B5" s="87">
        <v>29714</v>
      </c>
      <c r="C5" s="88">
        <v>7.9000000000000001E-2</v>
      </c>
      <c r="D5" s="88">
        <v>1.9</v>
      </c>
      <c r="E5" s="89">
        <v>1.1299999999999999</v>
      </c>
    </row>
    <row r="6" spans="1:5">
      <c r="A6" s="86" t="s">
        <v>16</v>
      </c>
      <c r="B6" s="87">
        <v>31120</v>
      </c>
      <c r="C6" s="88">
        <v>5.8999999999999997E-2</v>
      </c>
      <c r="D6" s="88">
        <v>0.71</v>
      </c>
      <c r="E6" s="89">
        <v>1.19</v>
      </c>
    </row>
    <row r="7" spans="1:5" ht="15.75" customHeight="1">
      <c r="A7" s="90" t="s">
        <v>168</v>
      </c>
      <c r="B7" s="91">
        <v>25789.25</v>
      </c>
      <c r="C7" s="92">
        <v>6.3500000000000001E-2</v>
      </c>
      <c r="D7" s="92">
        <v>1.1425000000000001</v>
      </c>
      <c r="E7" s="93">
        <v>1.1475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 summaryRight="0"/>
  </sheetPr>
  <dimension ref="A1:Z59"/>
  <sheetViews>
    <sheetView workbookViewId="0">
      <pane xSplit="1" topLeftCell="B1" activePane="topRight" state="frozen"/>
      <selection pane="topRight" sqref="A1:XFD1"/>
    </sheetView>
  </sheetViews>
  <sheetFormatPr defaultColWidth="12.5703125" defaultRowHeight="15.75" customHeight="1"/>
  <cols>
    <col min="1" max="1" width="37.85546875" customWidth="1"/>
    <col min="2" max="2" width="28.7109375" customWidth="1"/>
    <col min="3" max="3" width="29.42578125" customWidth="1"/>
    <col min="4" max="4" width="27.42578125" customWidth="1"/>
    <col min="5" max="5" width="12.7109375" customWidth="1"/>
    <col min="6" max="6" width="19.7109375" customWidth="1"/>
    <col min="7" max="7" width="29.85546875" customWidth="1"/>
    <col min="8" max="8" width="20.42578125" customWidth="1"/>
    <col min="9" max="9" width="33.85546875" customWidth="1"/>
    <col min="10" max="10" width="27.28515625" customWidth="1"/>
    <col min="11" max="11" width="11.140625" customWidth="1"/>
    <col min="12" max="12" width="29" customWidth="1"/>
    <col min="13" max="13" width="31.42578125" customWidth="1"/>
    <col min="14" max="14" width="23" customWidth="1"/>
    <col min="15" max="15" width="17.5703125" customWidth="1"/>
    <col min="16" max="16" width="19" customWidth="1"/>
    <col min="17" max="17" width="19.7109375" customWidth="1"/>
    <col min="18" max="18" width="27.85546875" customWidth="1"/>
    <col min="19" max="19" width="33.7109375" customWidth="1"/>
    <col min="20" max="20" width="24.42578125" customWidth="1"/>
    <col min="21" max="21" width="28.42578125" customWidth="1"/>
    <col min="22" max="22" width="21" customWidth="1"/>
    <col min="23" max="23" width="12.42578125" customWidth="1"/>
  </cols>
  <sheetData>
    <row r="1" spans="1:26" ht="51">
      <c r="A1" s="73" t="s">
        <v>61</v>
      </c>
      <c r="B1" s="63" t="s">
        <v>62</v>
      </c>
      <c r="C1" s="63" t="s">
        <v>63</v>
      </c>
      <c r="D1" s="63" t="s">
        <v>64</v>
      </c>
      <c r="E1" s="63" t="s">
        <v>65</v>
      </c>
      <c r="F1" s="63" t="s">
        <v>66</v>
      </c>
      <c r="G1" s="63" t="s">
        <v>67</v>
      </c>
      <c r="H1" s="63" t="s">
        <v>68</v>
      </c>
      <c r="I1" s="63" t="s">
        <v>69</v>
      </c>
      <c r="J1" s="75" t="s">
        <v>70</v>
      </c>
      <c r="K1" s="75" t="s">
        <v>169</v>
      </c>
      <c r="L1" s="63" t="s">
        <v>72</v>
      </c>
      <c r="M1" s="63" t="s">
        <v>73</v>
      </c>
      <c r="N1" s="63" t="s">
        <v>184</v>
      </c>
      <c r="O1" s="63" t="s">
        <v>3</v>
      </c>
      <c r="P1" s="63" t="s">
        <v>75</v>
      </c>
      <c r="Q1" s="63" t="s">
        <v>76</v>
      </c>
      <c r="R1" s="63" t="s">
        <v>185</v>
      </c>
      <c r="S1" s="63" t="s">
        <v>79</v>
      </c>
      <c r="T1" s="63" t="s">
        <v>80</v>
      </c>
      <c r="U1" s="63" t="s">
        <v>171</v>
      </c>
      <c r="V1" s="63" t="s">
        <v>82</v>
      </c>
      <c r="W1" s="63" t="s">
        <v>83</v>
      </c>
      <c r="X1" s="73" t="s">
        <v>61</v>
      </c>
      <c r="Y1" s="73" t="s">
        <v>61</v>
      </c>
      <c r="Z1" s="73" t="s">
        <v>61</v>
      </c>
    </row>
    <row r="2" spans="1:26">
      <c r="A2" s="2" t="s">
        <v>6</v>
      </c>
      <c r="B2" s="66">
        <v>0.90400000000000003</v>
      </c>
      <c r="C2" s="66">
        <v>0.99299999999999999</v>
      </c>
      <c r="D2" s="66">
        <v>0.70699999999999996</v>
      </c>
      <c r="E2" s="66">
        <v>0.99580000000000002</v>
      </c>
      <c r="F2" s="66">
        <v>0.8347</v>
      </c>
      <c r="G2" s="66">
        <v>0.92</v>
      </c>
      <c r="H2" s="66">
        <v>0.82</v>
      </c>
      <c r="I2" s="7" t="s">
        <v>84</v>
      </c>
      <c r="J2" s="7">
        <v>11</v>
      </c>
      <c r="K2" s="7">
        <v>0.222</v>
      </c>
      <c r="L2" s="7">
        <v>1.1499999999999999</v>
      </c>
      <c r="M2" s="7">
        <v>0.98</v>
      </c>
      <c r="N2" s="66">
        <v>0.90259999999999996</v>
      </c>
      <c r="O2" s="7">
        <v>3</v>
      </c>
      <c r="P2" s="68">
        <v>691</v>
      </c>
      <c r="Q2" s="68">
        <v>14252</v>
      </c>
      <c r="R2" s="67">
        <v>1</v>
      </c>
      <c r="S2" s="67">
        <v>1</v>
      </c>
      <c r="T2" s="7">
        <v>0.65</v>
      </c>
      <c r="U2" s="7">
        <v>1.1299999999999999</v>
      </c>
      <c r="V2" s="66">
        <v>8.9499999999999996E-2</v>
      </c>
      <c r="W2" s="66">
        <v>6.1800000000000001E-2</v>
      </c>
    </row>
    <row r="3" spans="1:26">
      <c r="A3" s="2" t="s">
        <v>85</v>
      </c>
      <c r="B3" s="66">
        <v>1</v>
      </c>
      <c r="C3" s="66">
        <v>1</v>
      </c>
      <c r="D3" s="66">
        <v>0.88360000000000005</v>
      </c>
      <c r="E3" s="66">
        <v>0.99819999999999998</v>
      </c>
      <c r="F3" s="66">
        <v>0.99950000000000006</v>
      </c>
      <c r="G3" s="67">
        <v>0.93</v>
      </c>
      <c r="H3" s="66">
        <v>0.83</v>
      </c>
      <c r="I3" s="7" t="s">
        <v>84</v>
      </c>
      <c r="J3" s="7">
        <v>0</v>
      </c>
      <c r="K3" s="7">
        <v>0</v>
      </c>
      <c r="L3" s="7">
        <v>1.77</v>
      </c>
      <c r="M3" s="7">
        <v>3.61</v>
      </c>
      <c r="N3" s="7" t="s">
        <v>86</v>
      </c>
      <c r="O3" s="7">
        <v>5</v>
      </c>
      <c r="P3" s="68">
        <v>2338</v>
      </c>
      <c r="Q3" s="68">
        <v>13025</v>
      </c>
      <c r="R3" s="7" t="s">
        <v>0</v>
      </c>
      <c r="S3" s="7" t="s">
        <v>0</v>
      </c>
      <c r="T3" s="7">
        <v>0.43</v>
      </c>
      <c r="U3" s="7">
        <v>1.32</v>
      </c>
      <c r="V3" s="66">
        <v>8.5199999999999998E-2</v>
      </c>
      <c r="W3" s="66">
        <v>9.3799999999999994E-2</v>
      </c>
    </row>
    <row r="4" spans="1:26">
      <c r="A4" s="2" t="s">
        <v>87</v>
      </c>
      <c r="B4" s="66">
        <v>1</v>
      </c>
      <c r="C4" s="7" t="s">
        <v>0</v>
      </c>
      <c r="D4" s="66">
        <v>1</v>
      </c>
      <c r="E4" s="66">
        <v>0.99980000000000002</v>
      </c>
      <c r="F4" s="67">
        <v>1</v>
      </c>
      <c r="G4" s="67">
        <v>1</v>
      </c>
      <c r="H4" s="66">
        <v>0.82</v>
      </c>
      <c r="I4" s="7" t="s">
        <v>84</v>
      </c>
      <c r="J4" s="7">
        <v>0</v>
      </c>
      <c r="K4" s="7">
        <v>0</v>
      </c>
      <c r="L4" s="7">
        <v>0.66</v>
      </c>
      <c r="M4" s="7">
        <v>2.38</v>
      </c>
      <c r="N4" s="7" t="s">
        <v>88</v>
      </c>
      <c r="O4" s="7">
        <v>3</v>
      </c>
      <c r="P4" s="68">
        <v>1024</v>
      </c>
      <c r="Q4" s="68">
        <v>18024</v>
      </c>
      <c r="R4" s="7" t="s">
        <v>0</v>
      </c>
      <c r="S4" s="7" t="s">
        <v>0</v>
      </c>
      <c r="T4" s="7">
        <v>1.73</v>
      </c>
      <c r="U4" s="7">
        <v>0.08</v>
      </c>
      <c r="V4" s="66">
        <v>8.7800000000000003E-2</v>
      </c>
      <c r="W4" s="66">
        <v>0.10920000000000001</v>
      </c>
    </row>
    <row r="5" spans="1:26">
      <c r="A5" s="2" t="s">
        <v>7</v>
      </c>
      <c r="B5" s="66">
        <v>0.93920000000000003</v>
      </c>
      <c r="C5" s="66">
        <v>0.99409999999999998</v>
      </c>
      <c r="D5" s="66">
        <v>0.86260000000000003</v>
      </c>
      <c r="E5" s="66">
        <v>0.99990000000000001</v>
      </c>
      <c r="F5" s="7">
        <v>99.93</v>
      </c>
      <c r="G5" s="7">
        <v>77.8</v>
      </c>
      <c r="H5" s="66">
        <v>0.88</v>
      </c>
      <c r="I5" s="7" t="s">
        <v>84</v>
      </c>
      <c r="J5" s="7">
        <v>0</v>
      </c>
      <c r="K5" s="7">
        <v>0</v>
      </c>
      <c r="L5" s="7">
        <v>1.59</v>
      </c>
      <c r="M5" s="7">
        <v>1.86</v>
      </c>
      <c r="N5" s="7" t="s">
        <v>172</v>
      </c>
      <c r="O5" s="7">
        <v>3</v>
      </c>
      <c r="P5" s="68">
        <v>714</v>
      </c>
      <c r="Q5" s="68">
        <v>21932</v>
      </c>
      <c r="R5" s="7" t="s">
        <v>0</v>
      </c>
      <c r="S5" s="67">
        <v>1</v>
      </c>
      <c r="T5" s="7">
        <v>0.94</v>
      </c>
      <c r="U5" s="7">
        <v>0.6</v>
      </c>
      <c r="V5" s="66">
        <v>8.9800000000000005E-2</v>
      </c>
      <c r="W5" s="66">
        <v>9.3899999999999997E-2</v>
      </c>
    </row>
    <row r="6" spans="1:26">
      <c r="A6" s="2" t="s">
        <v>90</v>
      </c>
      <c r="B6" s="66">
        <v>1</v>
      </c>
      <c r="C6" s="66">
        <v>1</v>
      </c>
      <c r="D6" s="66">
        <v>0.84930000000000005</v>
      </c>
      <c r="E6" s="66">
        <v>0.99950000000000006</v>
      </c>
      <c r="F6" s="66">
        <v>0.83099999999999996</v>
      </c>
      <c r="G6" s="67">
        <v>0.97</v>
      </c>
      <c r="H6" s="66">
        <v>0.84</v>
      </c>
      <c r="I6" s="7" t="s">
        <v>84</v>
      </c>
      <c r="J6" s="7">
        <v>0</v>
      </c>
      <c r="K6" s="7">
        <v>0</v>
      </c>
      <c r="L6" s="7">
        <v>1.41</v>
      </c>
      <c r="M6" s="7">
        <v>0.85</v>
      </c>
      <c r="N6" s="67">
        <v>1.26</v>
      </c>
      <c r="O6" s="7">
        <v>3</v>
      </c>
      <c r="P6" s="68">
        <v>578</v>
      </c>
      <c r="Q6" s="68">
        <v>41447</v>
      </c>
      <c r="R6" s="67">
        <v>1</v>
      </c>
      <c r="S6" s="67">
        <v>1</v>
      </c>
      <c r="T6" s="7">
        <v>1.67</v>
      </c>
      <c r="U6" s="7">
        <v>1.21</v>
      </c>
      <c r="V6" s="66">
        <v>8.7800000000000003E-2</v>
      </c>
      <c r="W6" s="66">
        <v>8.5199999999999998E-2</v>
      </c>
    </row>
    <row r="7" spans="1:26">
      <c r="A7" s="2" t="s">
        <v>10</v>
      </c>
      <c r="B7" s="66">
        <v>1</v>
      </c>
      <c r="C7" s="66">
        <v>1</v>
      </c>
      <c r="D7" s="66">
        <v>0.48880000000000001</v>
      </c>
      <c r="E7" s="66">
        <v>0.99970000000000003</v>
      </c>
      <c r="F7" s="67">
        <v>0.69</v>
      </c>
      <c r="G7" s="67">
        <v>0.96</v>
      </c>
      <c r="H7" s="66">
        <v>0.82</v>
      </c>
      <c r="I7" s="7" t="s">
        <v>84</v>
      </c>
      <c r="J7" s="7">
        <v>1</v>
      </c>
      <c r="K7" s="7">
        <v>0.66100000000000003</v>
      </c>
      <c r="L7" s="7">
        <v>0.87</v>
      </c>
      <c r="M7" s="7">
        <v>1.26</v>
      </c>
      <c r="N7" s="67">
        <v>0.83</v>
      </c>
      <c r="O7" s="7">
        <v>2</v>
      </c>
      <c r="P7" s="68">
        <v>683</v>
      </c>
      <c r="Q7" s="68">
        <v>30949</v>
      </c>
      <c r="R7" s="7" t="s">
        <v>0</v>
      </c>
      <c r="S7" s="67">
        <v>1</v>
      </c>
      <c r="T7" s="7">
        <v>2.02</v>
      </c>
      <c r="U7" s="7">
        <v>0.75</v>
      </c>
      <c r="V7" s="66">
        <v>8.3400000000000002E-2</v>
      </c>
      <c r="W7" s="66">
        <v>5.8400000000000001E-2</v>
      </c>
    </row>
    <row r="8" spans="1:26">
      <c r="A8" s="2" t="s">
        <v>91</v>
      </c>
      <c r="B8" s="66">
        <v>0.91759999999999997</v>
      </c>
      <c r="C8" s="66">
        <v>1</v>
      </c>
      <c r="D8" s="66">
        <v>0.81110000000000004</v>
      </c>
      <c r="E8" s="66">
        <v>0.99829999999999997</v>
      </c>
      <c r="F8" s="66">
        <v>0.99299999999999999</v>
      </c>
      <c r="G8" s="67">
        <v>0.95</v>
      </c>
      <c r="H8" s="66">
        <v>0.83</v>
      </c>
      <c r="I8" s="7" t="s">
        <v>84</v>
      </c>
      <c r="J8" s="7">
        <v>0</v>
      </c>
      <c r="K8" s="7">
        <v>0</v>
      </c>
      <c r="L8" s="7">
        <v>1.78</v>
      </c>
      <c r="M8" s="7">
        <v>2.5</v>
      </c>
      <c r="N8" s="7" t="s">
        <v>86</v>
      </c>
      <c r="O8" s="7">
        <v>4</v>
      </c>
      <c r="P8" s="68">
        <v>905</v>
      </c>
      <c r="Q8" s="68">
        <v>17810</v>
      </c>
      <c r="R8" s="7" t="s">
        <v>0</v>
      </c>
      <c r="S8" s="7" t="s">
        <v>0</v>
      </c>
      <c r="T8" s="7">
        <v>0.24</v>
      </c>
      <c r="U8" s="7">
        <v>2.69</v>
      </c>
      <c r="V8" s="66">
        <v>8.7800000000000003E-2</v>
      </c>
      <c r="W8" s="66">
        <v>3.4700000000000002E-2</v>
      </c>
    </row>
    <row r="9" spans="1:26">
      <c r="A9" s="2" t="s">
        <v>92</v>
      </c>
      <c r="B9" s="66">
        <v>1</v>
      </c>
      <c r="C9" s="66">
        <v>1</v>
      </c>
      <c r="D9" s="66">
        <v>0.90920000000000001</v>
      </c>
      <c r="E9" s="66">
        <v>0.99960000000000004</v>
      </c>
      <c r="F9" s="66">
        <v>0.99029999999999996</v>
      </c>
      <c r="G9" s="7">
        <v>81</v>
      </c>
      <c r="H9" s="66">
        <v>0.83699999999999997</v>
      </c>
      <c r="I9" s="7" t="s">
        <v>84</v>
      </c>
      <c r="J9" s="7">
        <v>0</v>
      </c>
      <c r="K9" s="7">
        <v>0</v>
      </c>
      <c r="L9" s="7">
        <v>0.22</v>
      </c>
      <c r="M9" s="7">
        <v>0.26</v>
      </c>
      <c r="N9" s="7">
        <v>70</v>
      </c>
      <c r="O9" s="7">
        <v>3</v>
      </c>
      <c r="P9" s="68">
        <v>660</v>
      </c>
      <c r="Q9" s="68">
        <v>30457</v>
      </c>
      <c r="R9" s="7" t="s">
        <v>0</v>
      </c>
      <c r="S9" s="7" t="s">
        <v>0</v>
      </c>
      <c r="T9" s="7">
        <v>1.49</v>
      </c>
      <c r="U9" s="7">
        <v>0.86</v>
      </c>
      <c r="V9" s="66">
        <v>0.09</v>
      </c>
      <c r="W9" s="66">
        <v>9.8400000000000001E-2</v>
      </c>
    </row>
    <row r="10" spans="1:26">
      <c r="A10" s="2" t="s">
        <v>93</v>
      </c>
      <c r="B10" s="66">
        <v>1</v>
      </c>
      <c r="C10" s="66">
        <v>1</v>
      </c>
      <c r="D10" s="66">
        <v>0.99160000000000004</v>
      </c>
      <c r="E10" s="66">
        <v>0.99990000000000001</v>
      </c>
      <c r="F10" s="7">
        <v>100</v>
      </c>
      <c r="G10" s="7">
        <v>93</v>
      </c>
      <c r="H10" s="66">
        <v>0.78</v>
      </c>
      <c r="I10" s="7" t="s">
        <v>84</v>
      </c>
      <c r="J10" s="7">
        <v>0</v>
      </c>
      <c r="K10" s="7">
        <v>0</v>
      </c>
      <c r="L10" s="7">
        <v>1.1399999999999999</v>
      </c>
      <c r="M10" s="7">
        <v>2.68</v>
      </c>
      <c r="N10" s="7" t="s">
        <v>186</v>
      </c>
      <c r="O10" s="7">
        <v>4</v>
      </c>
      <c r="P10" s="68">
        <v>781</v>
      </c>
      <c r="Q10" s="68">
        <v>17697</v>
      </c>
      <c r="R10" s="7" t="s">
        <v>0</v>
      </c>
      <c r="S10" s="7" t="s">
        <v>0</v>
      </c>
      <c r="T10" s="7">
        <v>3.11</v>
      </c>
      <c r="U10" s="7"/>
      <c r="V10" s="66">
        <v>8.9800000000000005E-2</v>
      </c>
      <c r="W10" s="66">
        <v>0.24429999999999999</v>
      </c>
    </row>
    <row r="11" spans="1:26">
      <c r="A11" s="2" t="s">
        <v>95</v>
      </c>
      <c r="B11" s="66">
        <v>1</v>
      </c>
      <c r="C11" s="66">
        <v>1</v>
      </c>
      <c r="D11" s="66">
        <v>0.94220000000000004</v>
      </c>
      <c r="E11" s="66">
        <v>0.99970000000000003</v>
      </c>
      <c r="F11" s="7">
        <v>92.48</v>
      </c>
      <c r="G11" s="7">
        <v>88</v>
      </c>
      <c r="H11" s="66">
        <v>0.874</v>
      </c>
      <c r="I11" s="7" t="s">
        <v>84</v>
      </c>
      <c r="J11" s="7">
        <v>0</v>
      </c>
      <c r="K11" s="7">
        <v>0</v>
      </c>
      <c r="L11" s="7">
        <v>0.01</v>
      </c>
      <c r="M11" s="7">
        <v>0.02</v>
      </c>
      <c r="N11" s="7" t="s">
        <v>86</v>
      </c>
      <c r="O11" s="7">
        <v>1</v>
      </c>
      <c r="P11" s="68">
        <v>493</v>
      </c>
      <c r="Q11" s="68">
        <v>31739</v>
      </c>
      <c r="R11" s="7" t="s">
        <v>0</v>
      </c>
      <c r="S11" s="7" t="s">
        <v>0</v>
      </c>
      <c r="T11" s="7">
        <v>2.1</v>
      </c>
      <c r="U11" s="7">
        <v>0.03</v>
      </c>
      <c r="V11" s="66">
        <v>0.09</v>
      </c>
      <c r="W11" s="66">
        <v>0.13250000000000001</v>
      </c>
    </row>
    <row r="12" spans="1:26">
      <c r="A12" s="2" t="s">
        <v>96</v>
      </c>
      <c r="B12" s="66">
        <v>0.99590000000000001</v>
      </c>
      <c r="C12" s="66">
        <v>1</v>
      </c>
      <c r="D12" s="66">
        <v>0.91200000000000003</v>
      </c>
      <c r="E12" s="66">
        <v>0.99970000000000003</v>
      </c>
      <c r="F12" s="7" t="s">
        <v>97</v>
      </c>
      <c r="G12" s="7" t="s">
        <v>187</v>
      </c>
      <c r="H12" s="66">
        <v>0.995</v>
      </c>
      <c r="I12" s="7" t="s">
        <v>84</v>
      </c>
      <c r="J12" s="7">
        <v>0</v>
      </c>
      <c r="K12" s="7">
        <v>0</v>
      </c>
      <c r="L12" s="7">
        <v>0.2</v>
      </c>
      <c r="M12" s="7">
        <v>0.65</v>
      </c>
      <c r="N12" s="7" t="s">
        <v>99</v>
      </c>
      <c r="O12" s="7">
        <v>1</v>
      </c>
      <c r="P12" s="68">
        <v>437</v>
      </c>
      <c r="Q12" s="68">
        <v>31789</v>
      </c>
      <c r="R12" s="7" t="s">
        <v>0</v>
      </c>
      <c r="S12" s="7" t="s">
        <v>0</v>
      </c>
      <c r="T12" s="7">
        <v>3.64</v>
      </c>
      <c r="U12" s="7">
        <v>0.16</v>
      </c>
      <c r="V12" s="66">
        <v>8.7800000000000003E-2</v>
      </c>
      <c r="W12" s="66">
        <v>0.10929999999999999</v>
      </c>
    </row>
    <row r="13" spans="1:26">
      <c r="A13" s="2" t="s">
        <v>8</v>
      </c>
      <c r="B13" s="66">
        <v>0.9597</v>
      </c>
      <c r="C13" s="66">
        <v>0.99960000000000004</v>
      </c>
      <c r="D13" s="66">
        <v>0.75990000000000002</v>
      </c>
      <c r="E13" s="66">
        <v>0.99750000000000005</v>
      </c>
      <c r="F13" s="66">
        <v>0.93</v>
      </c>
      <c r="G13" s="66">
        <v>0.97</v>
      </c>
      <c r="H13" s="66">
        <v>0.87</v>
      </c>
      <c r="I13" s="7" t="s">
        <v>84</v>
      </c>
      <c r="J13" s="7">
        <v>0</v>
      </c>
      <c r="K13" s="7">
        <v>0</v>
      </c>
      <c r="L13" s="7">
        <v>1.1200000000000001</v>
      </c>
      <c r="M13" s="7">
        <v>1.17</v>
      </c>
      <c r="N13" s="66">
        <v>0.94</v>
      </c>
      <c r="O13" s="7">
        <v>3</v>
      </c>
      <c r="P13" s="68">
        <v>652</v>
      </c>
      <c r="Q13" s="68">
        <v>28531</v>
      </c>
      <c r="R13" s="7" t="s">
        <v>0</v>
      </c>
      <c r="S13" s="67">
        <v>1</v>
      </c>
      <c r="T13" s="7">
        <v>1.46</v>
      </c>
      <c r="U13" s="7">
        <v>1.18</v>
      </c>
      <c r="V13" s="66">
        <v>9.4299999999999995E-2</v>
      </c>
      <c r="W13" s="66">
        <v>6.8699999999999997E-2</v>
      </c>
    </row>
    <row r="14" spans="1:26">
      <c r="A14" s="2" t="s">
        <v>174</v>
      </c>
      <c r="B14" s="66">
        <v>0.95340000000000003</v>
      </c>
      <c r="C14" s="66">
        <v>0.99939999999999996</v>
      </c>
      <c r="D14" s="66">
        <v>0.84440000000000004</v>
      </c>
      <c r="E14" s="66">
        <v>0.99990000000000001</v>
      </c>
      <c r="F14" s="7">
        <v>99.65</v>
      </c>
      <c r="G14" s="7" t="s">
        <v>39</v>
      </c>
      <c r="H14" s="66">
        <v>0.84</v>
      </c>
      <c r="I14" s="7" t="s">
        <v>84</v>
      </c>
      <c r="J14" s="7">
        <v>0</v>
      </c>
      <c r="K14" s="7">
        <v>0</v>
      </c>
      <c r="L14" s="7">
        <v>1.19</v>
      </c>
      <c r="M14" s="7">
        <v>0.65</v>
      </c>
      <c r="N14" s="66">
        <v>0.77100000000000002</v>
      </c>
      <c r="O14" s="7">
        <v>2</v>
      </c>
      <c r="P14" s="68">
        <v>677</v>
      </c>
      <c r="Q14" s="68">
        <v>29990</v>
      </c>
      <c r="R14" s="67">
        <v>1</v>
      </c>
      <c r="S14" s="7" t="s">
        <v>0</v>
      </c>
      <c r="T14" s="7">
        <v>1.34</v>
      </c>
      <c r="U14" s="7">
        <v>1.1000000000000001</v>
      </c>
      <c r="V14" s="66">
        <v>8.9800000000000005E-2</v>
      </c>
      <c r="W14" s="66">
        <v>8.3000000000000004E-2</v>
      </c>
    </row>
    <row r="15" spans="1:26">
      <c r="A15" s="2" t="s">
        <v>102</v>
      </c>
      <c r="B15" s="66">
        <v>0.97599999999999998</v>
      </c>
      <c r="C15" s="66">
        <v>0.99709999999999999</v>
      </c>
      <c r="D15" s="66">
        <v>0.81259999999999999</v>
      </c>
      <c r="E15" s="66">
        <v>0.99909999999999999</v>
      </c>
      <c r="F15" s="7">
        <v>85</v>
      </c>
      <c r="G15" s="7">
        <v>92</v>
      </c>
      <c r="H15" s="66">
        <v>0.78</v>
      </c>
      <c r="I15" s="7" t="s">
        <v>84</v>
      </c>
      <c r="J15" s="7">
        <v>1</v>
      </c>
      <c r="K15" s="7">
        <v>0.32900000000000001</v>
      </c>
      <c r="L15" s="7">
        <v>1.02</v>
      </c>
      <c r="M15" s="7">
        <v>1.0900000000000001</v>
      </c>
      <c r="N15" s="7">
        <v>20.2</v>
      </c>
      <c r="O15" s="7">
        <v>1</v>
      </c>
      <c r="P15" s="68">
        <v>558</v>
      </c>
      <c r="Q15" s="68">
        <v>10670</v>
      </c>
      <c r="R15" s="7" t="s">
        <v>0</v>
      </c>
      <c r="S15" s="67">
        <v>1</v>
      </c>
      <c r="T15" s="7">
        <v>1.06</v>
      </c>
      <c r="U15" s="7">
        <v>1.24</v>
      </c>
      <c r="V15" s="66">
        <v>9.1899999999999996E-2</v>
      </c>
      <c r="W15" s="66">
        <v>9.2899999999999996E-2</v>
      </c>
    </row>
    <row r="16" spans="1:26">
      <c r="A16" s="2" t="s">
        <v>9</v>
      </c>
      <c r="B16" s="66">
        <v>1</v>
      </c>
      <c r="C16" s="66">
        <v>1</v>
      </c>
      <c r="D16" s="66">
        <v>0.58899999999999997</v>
      </c>
      <c r="E16" s="66">
        <v>0.99960000000000004</v>
      </c>
      <c r="F16" s="66">
        <v>0.99270000000000003</v>
      </c>
      <c r="G16" s="67">
        <v>0.86</v>
      </c>
      <c r="H16" s="66">
        <v>0.81</v>
      </c>
      <c r="I16" s="7" t="s">
        <v>84</v>
      </c>
      <c r="J16" s="7">
        <v>0</v>
      </c>
      <c r="K16" s="7">
        <v>0</v>
      </c>
      <c r="L16" s="7">
        <v>1.68</v>
      </c>
      <c r="M16" s="7">
        <v>0.86</v>
      </c>
      <c r="N16" s="66">
        <v>0.76800000000000002</v>
      </c>
      <c r="O16" s="7">
        <v>2</v>
      </c>
      <c r="P16" s="68">
        <v>675</v>
      </c>
      <c r="Q16" s="68">
        <v>12989</v>
      </c>
      <c r="R16" s="67">
        <v>1</v>
      </c>
      <c r="S16" s="67">
        <v>1</v>
      </c>
      <c r="T16" s="7">
        <v>2.1800000000000002</v>
      </c>
      <c r="U16" s="7">
        <v>0.69</v>
      </c>
      <c r="V16" s="66">
        <v>8.5199999999999998E-2</v>
      </c>
      <c r="W16" s="66">
        <v>9.3799999999999994E-2</v>
      </c>
    </row>
    <row r="17" spans="1:23">
      <c r="A17" s="2" t="s">
        <v>104</v>
      </c>
      <c r="B17" s="66">
        <v>0.9446</v>
      </c>
      <c r="C17" s="66">
        <v>1</v>
      </c>
      <c r="D17" s="66">
        <v>0.78449999999999998</v>
      </c>
      <c r="E17" s="66">
        <v>0.99960000000000004</v>
      </c>
      <c r="F17" s="66">
        <v>0.99750000000000005</v>
      </c>
      <c r="G17" s="66">
        <v>0.74</v>
      </c>
      <c r="H17" s="66">
        <v>0.83499999999999996</v>
      </c>
      <c r="I17" s="7" t="s">
        <v>84</v>
      </c>
      <c r="J17" s="7">
        <v>0</v>
      </c>
      <c r="K17" s="7">
        <v>0</v>
      </c>
      <c r="L17" s="7">
        <v>1.38</v>
      </c>
      <c r="M17" s="7">
        <v>2.65</v>
      </c>
      <c r="N17" s="7">
        <v>79.48</v>
      </c>
      <c r="O17" s="7">
        <v>2</v>
      </c>
      <c r="P17" s="68">
        <v>584</v>
      </c>
      <c r="Q17" s="68">
        <v>28487</v>
      </c>
      <c r="R17" s="7" t="s">
        <v>0</v>
      </c>
      <c r="S17" s="67">
        <v>1</v>
      </c>
      <c r="T17" s="7">
        <v>1.28</v>
      </c>
      <c r="U17" s="7">
        <v>1.29</v>
      </c>
      <c r="V17" s="66">
        <v>8.9800000000000005E-2</v>
      </c>
      <c r="W17" s="66">
        <v>3.4700000000000002E-2</v>
      </c>
    </row>
    <row r="18" spans="1:23">
      <c r="A18" s="2" t="s">
        <v>105</v>
      </c>
      <c r="B18" s="66">
        <v>0.95840000000000003</v>
      </c>
      <c r="C18" s="66">
        <v>0.99060000000000004</v>
      </c>
      <c r="D18" s="66">
        <v>0.95020000000000004</v>
      </c>
      <c r="E18" s="66">
        <v>0.99850000000000005</v>
      </c>
      <c r="F18" s="7">
        <v>99.26</v>
      </c>
      <c r="G18" s="7" t="s">
        <v>188</v>
      </c>
      <c r="H18" s="66">
        <v>0.84399999999999997</v>
      </c>
      <c r="I18" s="7" t="s">
        <v>84</v>
      </c>
      <c r="J18" s="7">
        <v>1</v>
      </c>
      <c r="K18" s="7">
        <v>0.22600000000000001</v>
      </c>
      <c r="L18" s="7">
        <v>0.87</v>
      </c>
      <c r="M18" s="7">
        <v>2.17</v>
      </c>
      <c r="N18" s="66">
        <v>1.0449999999999999</v>
      </c>
      <c r="O18" s="7">
        <v>3</v>
      </c>
      <c r="P18" s="68">
        <v>676</v>
      </c>
      <c r="Q18" s="68">
        <v>35797</v>
      </c>
      <c r="R18" s="7" t="s">
        <v>0</v>
      </c>
      <c r="S18" s="7" t="s">
        <v>0</v>
      </c>
      <c r="T18" s="7">
        <v>0.73</v>
      </c>
      <c r="U18" s="7">
        <v>0.86</v>
      </c>
      <c r="V18" s="66">
        <v>0.09</v>
      </c>
      <c r="W18" s="66">
        <v>9.06E-2</v>
      </c>
    </row>
    <row r="19" spans="1:23">
      <c r="A19" s="2" t="s">
        <v>106</v>
      </c>
      <c r="B19" s="66">
        <v>1</v>
      </c>
      <c r="C19" s="66">
        <v>1</v>
      </c>
      <c r="D19" s="66">
        <v>0.69650000000000001</v>
      </c>
      <c r="E19" s="66">
        <v>0.99919999999999998</v>
      </c>
      <c r="F19" s="7">
        <v>99.94</v>
      </c>
      <c r="G19" s="7">
        <v>96</v>
      </c>
      <c r="H19" s="66">
        <v>0.85</v>
      </c>
      <c r="I19" s="7" t="s">
        <v>84</v>
      </c>
      <c r="J19" s="7">
        <v>0</v>
      </c>
      <c r="K19" s="7">
        <v>0</v>
      </c>
      <c r="L19" s="7">
        <v>0.15</v>
      </c>
      <c r="M19" s="7">
        <v>0.31</v>
      </c>
      <c r="N19" s="7" t="s">
        <v>175</v>
      </c>
      <c r="O19" s="7">
        <v>2</v>
      </c>
      <c r="P19" s="68">
        <v>713</v>
      </c>
      <c r="Q19" s="68">
        <v>23638</v>
      </c>
      <c r="R19" s="7" t="s">
        <v>0</v>
      </c>
      <c r="S19" s="7" t="s">
        <v>0</v>
      </c>
      <c r="T19" s="7">
        <v>1.0900000000000001</v>
      </c>
      <c r="U19" s="7"/>
      <c r="V19" s="66">
        <v>8.3400000000000002E-2</v>
      </c>
      <c r="W19" s="66">
        <v>0.15060000000000001</v>
      </c>
    </row>
    <row r="20" spans="1:23">
      <c r="A20" s="2" t="s">
        <v>108</v>
      </c>
      <c r="B20" s="66">
        <v>0.90839999999999999</v>
      </c>
      <c r="C20" s="66">
        <v>0.93149999999999999</v>
      </c>
      <c r="D20" s="66">
        <v>0.76619999999999999</v>
      </c>
      <c r="E20" s="66">
        <v>0.99950000000000006</v>
      </c>
      <c r="F20" s="66">
        <v>0.99080000000000001</v>
      </c>
      <c r="G20" s="67">
        <v>0.86</v>
      </c>
      <c r="H20" s="66">
        <v>0.85</v>
      </c>
      <c r="I20" s="7" t="s">
        <v>84</v>
      </c>
      <c r="J20" s="7">
        <v>0</v>
      </c>
      <c r="K20" s="7">
        <v>0</v>
      </c>
      <c r="L20" s="7">
        <v>0.89</v>
      </c>
      <c r="M20" s="7">
        <v>2.02</v>
      </c>
      <c r="N20" s="66">
        <v>0.76129999999999998</v>
      </c>
      <c r="O20" s="69"/>
      <c r="P20" s="68">
        <v>564</v>
      </c>
      <c r="Q20" s="68">
        <v>10789</v>
      </c>
      <c r="R20" s="7" t="s">
        <v>0</v>
      </c>
      <c r="S20" s="7" t="s">
        <v>0</v>
      </c>
      <c r="T20" s="7">
        <v>0.76</v>
      </c>
      <c r="U20" s="7">
        <v>1.25</v>
      </c>
      <c r="V20" s="66">
        <v>0.09</v>
      </c>
      <c r="W20" s="66">
        <v>6.7900000000000002E-2</v>
      </c>
    </row>
    <row r="21" spans="1:23">
      <c r="A21" s="2" t="s">
        <v>109</v>
      </c>
      <c r="B21" s="66">
        <v>0.97889999999999999</v>
      </c>
      <c r="C21" s="66">
        <v>0.98880000000000001</v>
      </c>
      <c r="D21" s="66">
        <v>0.91710000000000003</v>
      </c>
      <c r="E21" s="66">
        <v>0.99980000000000002</v>
      </c>
      <c r="F21" s="7">
        <v>100</v>
      </c>
      <c r="G21" s="7">
        <v>91</v>
      </c>
      <c r="H21" s="66">
        <v>0.77</v>
      </c>
      <c r="I21" s="7" t="s">
        <v>84</v>
      </c>
      <c r="J21" s="7">
        <v>0</v>
      </c>
      <c r="K21" s="7">
        <v>0</v>
      </c>
      <c r="L21" s="7">
        <v>1.63</v>
      </c>
      <c r="M21" s="7">
        <v>1.95</v>
      </c>
      <c r="N21" s="7">
        <v>105</v>
      </c>
      <c r="O21" s="7">
        <v>3</v>
      </c>
      <c r="P21" s="68">
        <v>614</v>
      </c>
      <c r="Q21" s="68">
        <v>50551</v>
      </c>
      <c r="R21" s="67">
        <v>1</v>
      </c>
      <c r="S21" s="67">
        <v>1</v>
      </c>
      <c r="T21" s="7">
        <v>0.51</v>
      </c>
      <c r="U21" s="7">
        <v>0.99</v>
      </c>
      <c r="V21" s="66">
        <v>9.2999999999999999E-2</v>
      </c>
      <c r="W21" s="66">
        <v>9.9299999999999999E-2</v>
      </c>
    </row>
    <row r="22" spans="1:23">
      <c r="A22" s="2" t="s">
        <v>110</v>
      </c>
      <c r="B22" s="66">
        <v>1</v>
      </c>
      <c r="C22" s="66">
        <v>1</v>
      </c>
      <c r="D22" s="66">
        <v>0.90880000000000005</v>
      </c>
      <c r="E22" s="66">
        <v>0.98750000000000004</v>
      </c>
      <c r="F22" s="67">
        <v>1</v>
      </c>
      <c r="G22" s="66">
        <v>0.98399999999999999</v>
      </c>
      <c r="H22" s="66">
        <v>0.84299999999999997</v>
      </c>
      <c r="I22" s="7" t="s">
        <v>84</v>
      </c>
      <c r="J22" s="7">
        <v>0</v>
      </c>
      <c r="K22" s="7">
        <v>0</v>
      </c>
      <c r="L22" s="7">
        <v>0.19</v>
      </c>
      <c r="M22" s="7">
        <v>0.13</v>
      </c>
      <c r="N22" s="66">
        <v>1.0940000000000001</v>
      </c>
      <c r="O22" s="7">
        <v>3</v>
      </c>
      <c r="P22" s="68">
        <v>669</v>
      </c>
      <c r="Q22" s="68">
        <v>30891</v>
      </c>
      <c r="R22" s="7" t="s">
        <v>0</v>
      </c>
      <c r="S22" s="7" t="s">
        <v>0</v>
      </c>
      <c r="T22" s="7">
        <v>3.98</v>
      </c>
      <c r="U22" s="7"/>
      <c r="V22" s="66">
        <v>0</v>
      </c>
      <c r="W22" s="66">
        <v>1.0200000000000001E-2</v>
      </c>
    </row>
    <row r="23" spans="1:23">
      <c r="A23" s="2" t="s">
        <v>111</v>
      </c>
      <c r="B23" s="66">
        <v>0.98950000000000005</v>
      </c>
      <c r="C23" s="66">
        <v>1</v>
      </c>
      <c r="D23" s="66">
        <v>0.64219999999999999</v>
      </c>
      <c r="E23" s="66">
        <v>0.99970000000000003</v>
      </c>
      <c r="F23" s="7">
        <v>87.86</v>
      </c>
      <c r="G23" s="66">
        <v>0.93600000000000005</v>
      </c>
      <c r="H23" s="66">
        <v>0.85</v>
      </c>
      <c r="I23" s="7" t="s">
        <v>84</v>
      </c>
      <c r="J23" s="7">
        <v>0</v>
      </c>
      <c r="K23" s="7">
        <v>0</v>
      </c>
      <c r="L23" s="7">
        <v>1.1599999999999999</v>
      </c>
      <c r="M23" s="7">
        <v>1.1100000000000001</v>
      </c>
      <c r="N23" s="66">
        <v>0.90439999999999998</v>
      </c>
      <c r="O23" s="7">
        <v>3</v>
      </c>
      <c r="P23" s="68">
        <v>679</v>
      </c>
      <c r="Q23" s="68">
        <v>31877</v>
      </c>
      <c r="R23" s="7" t="s">
        <v>0</v>
      </c>
      <c r="S23" s="67">
        <v>1</v>
      </c>
      <c r="T23" s="7">
        <v>1.3</v>
      </c>
      <c r="U23" s="7">
        <v>1.19</v>
      </c>
      <c r="V23" s="66">
        <v>8.5199999999999998E-2</v>
      </c>
      <c r="W23" s="66">
        <v>9.6199999999999994E-2</v>
      </c>
    </row>
    <row r="24" spans="1:23">
      <c r="A24" s="2" t="s">
        <v>112</v>
      </c>
      <c r="B24" s="66">
        <v>1</v>
      </c>
      <c r="C24" s="66">
        <v>1</v>
      </c>
      <c r="D24" s="66">
        <v>0.86809999999999998</v>
      </c>
      <c r="E24" s="66">
        <v>0.99990000000000001</v>
      </c>
      <c r="F24" s="66">
        <v>0.99929999999999997</v>
      </c>
      <c r="G24" s="67">
        <v>0.79</v>
      </c>
      <c r="H24" s="66">
        <v>0.82499999999999996</v>
      </c>
      <c r="I24" s="7" t="s">
        <v>84</v>
      </c>
      <c r="J24" s="7">
        <v>0</v>
      </c>
      <c r="K24" s="7">
        <v>0</v>
      </c>
      <c r="L24" s="7">
        <v>1.27</v>
      </c>
      <c r="M24" s="7">
        <v>1.82</v>
      </c>
      <c r="N24" s="66">
        <v>0.94020000000000004</v>
      </c>
      <c r="O24" s="7">
        <v>1</v>
      </c>
      <c r="P24" s="68">
        <v>602</v>
      </c>
      <c r="Q24" s="68">
        <v>10315</v>
      </c>
      <c r="R24" s="7" t="s">
        <v>0</v>
      </c>
      <c r="S24" s="7" t="s">
        <v>0</v>
      </c>
      <c r="T24" s="7">
        <v>1.03</v>
      </c>
      <c r="U24" s="7">
        <v>1.1499999999999999</v>
      </c>
      <c r="V24" s="66">
        <v>9.1899999999999996E-2</v>
      </c>
      <c r="W24" s="66">
        <v>0.108</v>
      </c>
    </row>
    <row r="25" spans="1:23">
      <c r="A25" s="2" t="s">
        <v>113</v>
      </c>
      <c r="B25" s="66">
        <v>1</v>
      </c>
      <c r="C25" s="66">
        <v>1</v>
      </c>
      <c r="D25" s="66">
        <v>0.96730000000000005</v>
      </c>
      <c r="E25" s="66">
        <v>0.99919999999999998</v>
      </c>
      <c r="F25" s="66">
        <v>0.99960000000000004</v>
      </c>
      <c r="G25" s="67">
        <v>0.96</v>
      </c>
      <c r="H25" s="66">
        <v>0.79</v>
      </c>
      <c r="I25" s="7" t="s">
        <v>84</v>
      </c>
      <c r="J25" s="7">
        <v>0</v>
      </c>
      <c r="K25" s="7">
        <v>0</v>
      </c>
      <c r="L25" s="7">
        <v>1.85</v>
      </c>
      <c r="M25" s="7">
        <v>0.97</v>
      </c>
      <c r="N25" s="66">
        <v>1.1339999999999999</v>
      </c>
      <c r="O25" s="7">
        <v>1</v>
      </c>
      <c r="P25" s="68">
        <v>813</v>
      </c>
      <c r="Q25" s="68">
        <v>10928</v>
      </c>
      <c r="R25" s="67">
        <v>1</v>
      </c>
      <c r="S25" s="7" t="s">
        <v>0</v>
      </c>
      <c r="T25" s="7">
        <v>0.73</v>
      </c>
      <c r="U25" s="7">
        <v>2.14</v>
      </c>
      <c r="V25" s="66">
        <v>8.3400000000000002E-2</v>
      </c>
      <c r="W25" s="66">
        <v>0.105</v>
      </c>
    </row>
    <row r="26" spans="1:23">
      <c r="A26" s="2" t="s">
        <v>114</v>
      </c>
      <c r="B26" s="66">
        <v>1</v>
      </c>
      <c r="C26" s="66">
        <v>1</v>
      </c>
      <c r="D26" s="66">
        <v>0.95020000000000004</v>
      </c>
      <c r="E26" s="66">
        <v>0.99990000000000001</v>
      </c>
      <c r="F26" s="66">
        <v>0.99909999999999999</v>
      </c>
      <c r="G26" s="7" t="s">
        <v>189</v>
      </c>
      <c r="H26" s="66">
        <v>0.79</v>
      </c>
      <c r="I26" s="7" t="s">
        <v>84</v>
      </c>
      <c r="J26" s="7">
        <v>0</v>
      </c>
      <c r="K26" s="7">
        <v>0</v>
      </c>
      <c r="L26" s="7">
        <v>2.1800000000000002</v>
      </c>
      <c r="M26" s="7">
        <v>5.19</v>
      </c>
      <c r="N26" s="7" t="s">
        <v>86</v>
      </c>
      <c r="O26" s="7">
        <v>1</v>
      </c>
      <c r="P26" s="68">
        <v>570</v>
      </c>
      <c r="Q26" s="68">
        <v>15946</v>
      </c>
      <c r="R26" s="7" t="s">
        <v>0</v>
      </c>
      <c r="S26" s="7" t="s">
        <v>0</v>
      </c>
      <c r="T26" s="7">
        <v>2.39</v>
      </c>
      <c r="U26" s="7">
        <v>0.24</v>
      </c>
      <c r="V26" s="66">
        <v>8.3400000000000002E-2</v>
      </c>
      <c r="W26" s="66">
        <v>0.20430000000000001</v>
      </c>
    </row>
    <row r="27" spans="1:23">
      <c r="A27" s="2" t="s">
        <v>117</v>
      </c>
      <c r="B27" s="66">
        <v>1</v>
      </c>
      <c r="C27" s="66">
        <v>1</v>
      </c>
      <c r="D27" s="66">
        <v>0.99880000000000002</v>
      </c>
      <c r="E27" s="66">
        <v>0.99590000000000001</v>
      </c>
      <c r="F27" s="66">
        <v>0.94340000000000002</v>
      </c>
      <c r="G27" s="66">
        <v>0.90510000000000002</v>
      </c>
      <c r="H27" s="66">
        <v>0.7964</v>
      </c>
      <c r="I27" s="7" t="s">
        <v>84</v>
      </c>
      <c r="J27" s="7">
        <v>0</v>
      </c>
      <c r="K27" s="7">
        <v>0</v>
      </c>
      <c r="L27" s="7">
        <v>0.02</v>
      </c>
      <c r="M27" s="7">
        <v>0.02</v>
      </c>
      <c r="N27" s="67">
        <v>1</v>
      </c>
      <c r="O27" s="7">
        <v>2</v>
      </c>
      <c r="P27" s="68">
        <v>604</v>
      </c>
      <c r="Q27" s="68">
        <v>36337</v>
      </c>
      <c r="R27" s="7" t="s">
        <v>0</v>
      </c>
      <c r="S27" s="7" t="s">
        <v>0</v>
      </c>
      <c r="T27" s="7">
        <v>1.29</v>
      </c>
      <c r="U27" s="7">
        <v>0.02</v>
      </c>
      <c r="V27" s="66">
        <v>8.5199999999999998E-2</v>
      </c>
      <c r="W27" s="66">
        <v>1E-3</v>
      </c>
    </row>
    <row r="28" spans="1:23">
      <c r="A28" s="2" t="s">
        <v>11</v>
      </c>
      <c r="B28" s="66">
        <v>1</v>
      </c>
      <c r="C28" s="66">
        <v>1</v>
      </c>
      <c r="D28" s="66">
        <v>0.99919999999999998</v>
      </c>
      <c r="E28" s="66">
        <v>0.99650000000000005</v>
      </c>
      <c r="F28" s="7">
        <v>82</v>
      </c>
      <c r="G28" s="7">
        <v>84</v>
      </c>
      <c r="H28" s="66">
        <v>0.89</v>
      </c>
      <c r="I28" s="7" t="s">
        <v>84</v>
      </c>
      <c r="J28" s="7">
        <v>0</v>
      </c>
      <c r="K28" s="7">
        <v>0</v>
      </c>
      <c r="L28" s="7">
        <v>2.11</v>
      </c>
      <c r="M28" s="7">
        <v>8.1</v>
      </c>
      <c r="N28" s="7" t="s">
        <v>190</v>
      </c>
      <c r="O28" s="7">
        <v>1</v>
      </c>
      <c r="P28" s="68">
        <v>319</v>
      </c>
      <c r="Q28" s="68">
        <v>24699</v>
      </c>
      <c r="R28" s="7" t="s">
        <v>0</v>
      </c>
      <c r="S28" s="7" t="s">
        <v>0</v>
      </c>
      <c r="T28" s="7">
        <v>2.1800000000000002</v>
      </c>
      <c r="U28" s="7">
        <v>0.66</v>
      </c>
      <c r="V28" s="66">
        <v>0.09</v>
      </c>
      <c r="W28" s="66">
        <v>4.58E-2</v>
      </c>
    </row>
    <row r="29" spans="1:23">
      <c r="A29" s="2" t="s">
        <v>119</v>
      </c>
      <c r="B29" s="66">
        <v>0.99980000000000002</v>
      </c>
      <c r="C29" s="66">
        <v>1</v>
      </c>
      <c r="D29" s="66">
        <v>0.70409999999999995</v>
      </c>
      <c r="E29" s="66">
        <v>0.99170000000000003</v>
      </c>
      <c r="F29" s="67">
        <v>0.77</v>
      </c>
      <c r="G29" s="66">
        <v>0.82399999999999995</v>
      </c>
      <c r="H29" s="66">
        <v>0.78</v>
      </c>
      <c r="I29" s="7" t="s">
        <v>84</v>
      </c>
      <c r="J29" s="7">
        <v>15</v>
      </c>
      <c r="K29" s="7">
        <v>0.12</v>
      </c>
      <c r="L29" s="7">
        <v>2.36</v>
      </c>
      <c r="M29" s="7">
        <v>6.5</v>
      </c>
      <c r="N29" s="66">
        <v>1.0089999999999999</v>
      </c>
      <c r="O29" s="7">
        <v>4</v>
      </c>
      <c r="P29" s="68">
        <v>1033</v>
      </c>
      <c r="Q29" s="68">
        <v>11940</v>
      </c>
      <c r="R29" s="67">
        <v>1</v>
      </c>
      <c r="S29" s="67">
        <v>0.99</v>
      </c>
      <c r="T29" s="7">
        <v>0.6</v>
      </c>
      <c r="U29" s="7">
        <v>1.72</v>
      </c>
      <c r="V29" s="66">
        <v>0.09</v>
      </c>
      <c r="W29" s="66">
        <v>0.1099</v>
      </c>
    </row>
    <row r="30" spans="1:23">
      <c r="A30" s="2" t="s">
        <v>120</v>
      </c>
      <c r="B30" s="66">
        <v>1</v>
      </c>
      <c r="C30" s="7" t="s">
        <v>0</v>
      </c>
      <c r="D30" s="66">
        <v>1</v>
      </c>
      <c r="E30" s="66">
        <v>0.89349999999999996</v>
      </c>
      <c r="F30" s="67">
        <v>1</v>
      </c>
      <c r="G30" s="67">
        <v>0.96</v>
      </c>
      <c r="H30" s="66">
        <v>0.73929999999999996</v>
      </c>
      <c r="I30" s="7" t="s">
        <v>84</v>
      </c>
      <c r="J30" s="7">
        <v>0</v>
      </c>
      <c r="K30" s="7">
        <v>0</v>
      </c>
      <c r="L30" s="7">
        <v>3.33</v>
      </c>
      <c r="M30" s="7">
        <v>6.72</v>
      </c>
      <c r="N30" s="67">
        <v>0.88</v>
      </c>
      <c r="O30" s="7" t="s">
        <v>0</v>
      </c>
      <c r="P30" s="7" t="s">
        <v>0</v>
      </c>
      <c r="Q30" s="7" t="s">
        <v>0</v>
      </c>
      <c r="R30" s="7" t="s">
        <v>0</v>
      </c>
      <c r="S30" s="7" t="s">
        <v>0</v>
      </c>
      <c r="T30" s="7">
        <v>0.73</v>
      </c>
      <c r="U30" s="7"/>
      <c r="V30" s="7"/>
      <c r="W30" s="7"/>
    </row>
    <row r="31" spans="1:23">
      <c r="A31" s="2" t="s">
        <v>25</v>
      </c>
      <c r="B31" s="66">
        <v>1</v>
      </c>
      <c r="C31" s="66">
        <v>0.98860000000000003</v>
      </c>
      <c r="D31" s="66">
        <v>0.83140000000000003</v>
      </c>
      <c r="E31" s="66">
        <v>0.99880000000000002</v>
      </c>
      <c r="F31" s="66">
        <v>0.89039999999999997</v>
      </c>
      <c r="G31" s="66">
        <v>0.95</v>
      </c>
      <c r="H31" s="66">
        <v>0.72</v>
      </c>
      <c r="I31" s="7" t="s">
        <v>84</v>
      </c>
      <c r="J31" s="7">
        <v>0</v>
      </c>
      <c r="K31" s="7">
        <v>0</v>
      </c>
      <c r="L31" s="7">
        <v>0.62</v>
      </c>
      <c r="M31" s="7">
        <v>0.83</v>
      </c>
      <c r="N31" s="66">
        <v>0.92</v>
      </c>
      <c r="O31" s="7">
        <v>4</v>
      </c>
      <c r="P31" s="68">
        <v>719</v>
      </c>
      <c r="Q31" s="68">
        <v>42365</v>
      </c>
      <c r="R31" s="67">
        <v>1</v>
      </c>
      <c r="S31" s="67">
        <v>1</v>
      </c>
      <c r="T31" s="7">
        <v>1</v>
      </c>
      <c r="U31" s="7">
        <v>1.92</v>
      </c>
      <c r="V31" s="66">
        <v>8.3400000000000002E-2</v>
      </c>
      <c r="W31" s="66">
        <v>8.4900000000000003E-2</v>
      </c>
    </row>
    <row r="32" spans="1:23">
      <c r="A32" s="2" t="s">
        <v>122</v>
      </c>
      <c r="B32" s="66">
        <v>0.995</v>
      </c>
      <c r="C32" s="66">
        <v>1</v>
      </c>
      <c r="D32" s="66">
        <v>0.90180000000000005</v>
      </c>
      <c r="E32" s="66">
        <v>0.99829999999999997</v>
      </c>
      <c r="F32" s="7">
        <v>99.95</v>
      </c>
      <c r="G32" s="7" t="s">
        <v>191</v>
      </c>
      <c r="H32" s="66">
        <v>0.83</v>
      </c>
      <c r="I32" s="7" t="s">
        <v>84</v>
      </c>
      <c r="J32" s="7">
        <v>0</v>
      </c>
      <c r="K32" s="7">
        <v>0</v>
      </c>
      <c r="L32" s="7">
        <v>0.7</v>
      </c>
      <c r="M32" s="7">
        <v>1.78</v>
      </c>
      <c r="N32" s="67">
        <v>1.0900000000000001</v>
      </c>
      <c r="O32" s="7">
        <v>3</v>
      </c>
      <c r="P32" s="68">
        <v>897</v>
      </c>
      <c r="Q32" s="68">
        <v>12072</v>
      </c>
      <c r="R32" s="7" t="s">
        <v>0</v>
      </c>
      <c r="S32" s="7" t="s">
        <v>0</v>
      </c>
      <c r="T32" s="7">
        <v>0.48</v>
      </c>
      <c r="U32" s="7">
        <v>1.27</v>
      </c>
      <c r="V32" s="66">
        <v>8.7800000000000003E-2</v>
      </c>
      <c r="W32" s="66">
        <v>9.2600000000000002E-2</v>
      </c>
    </row>
    <row r="33" spans="1:23">
      <c r="A33" s="2" t="s">
        <v>13</v>
      </c>
      <c r="B33" s="66">
        <v>1</v>
      </c>
      <c r="C33" s="66">
        <v>0.99590000000000001</v>
      </c>
      <c r="D33" s="66">
        <v>0.77429999999999999</v>
      </c>
      <c r="E33" s="66">
        <v>0.95809999999999995</v>
      </c>
      <c r="F33" s="66">
        <v>0.98680000000000001</v>
      </c>
      <c r="G33" s="7" t="s">
        <v>39</v>
      </c>
      <c r="H33" s="66">
        <v>0.82</v>
      </c>
      <c r="I33" s="7" t="s">
        <v>84</v>
      </c>
      <c r="J33" s="7">
        <v>0</v>
      </c>
      <c r="K33" s="7">
        <v>0</v>
      </c>
      <c r="L33" s="7">
        <v>2.1</v>
      </c>
      <c r="M33" s="7">
        <v>1.41</v>
      </c>
      <c r="N33" s="7" t="s">
        <v>177</v>
      </c>
      <c r="O33" s="7">
        <v>3</v>
      </c>
      <c r="P33" s="68">
        <v>543</v>
      </c>
      <c r="Q33" s="68">
        <v>45552</v>
      </c>
      <c r="R33" s="7" t="s">
        <v>0</v>
      </c>
      <c r="S33" s="67">
        <v>1</v>
      </c>
      <c r="T33" s="7">
        <v>1.69</v>
      </c>
      <c r="U33" s="7">
        <v>1.1000000000000001</v>
      </c>
      <c r="V33" s="66">
        <v>9.1899999999999996E-2</v>
      </c>
      <c r="W33" s="66">
        <v>8.3900000000000002E-2</v>
      </c>
    </row>
    <row r="34" spans="1:23">
      <c r="A34" s="2" t="s">
        <v>125</v>
      </c>
      <c r="B34" s="66">
        <v>0.97119999999999995</v>
      </c>
      <c r="C34" s="66">
        <v>0.98609999999999998</v>
      </c>
      <c r="D34" s="66">
        <v>0.74390000000000001</v>
      </c>
      <c r="E34" s="66">
        <v>0.99890000000000001</v>
      </c>
      <c r="F34" s="7">
        <v>98.84</v>
      </c>
      <c r="G34" s="7" t="s">
        <v>39</v>
      </c>
      <c r="H34" s="66">
        <v>0.84</v>
      </c>
      <c r="I34" s="7" t="s">
        <v>84</v>
      </c>
      <c r="J34" s="7">
        <v>2</v>
      </c>
      <c r="K34" s="7">
        <v>1.004</v>
      </c>
      <c r="L34" s="7">
        <v>0.71</v>
      </c>
      <c r="M34" s="7">
        <v>0.56999999999999995</v>
      </c>
      <c r="N34" s="7" t="s">
        <v>88</v>
      </c>
      <c r="O34" s="7">
        <v>2</v>
      </c>
      <c r="P34" s="68">
        <v>552</v>
      </c>
      <c r="Q34" s="68">
        <v>27618</v>
      </c>
      <c r="R34" s="67">
        <v>1</v>
      </c>
      <c r="S34" s="7" t="s">
        <v>0</v>
      </c>
      <c r="T34" s="7">
        <v>1.1000000000000001</v>
      </c>
      <c r="U34" s="7">
        <v>0.45</v>
      </c>
      <c r="V34" s="66">
        <v>8.5199999999999998E-2</v>
      </c>
      <c r="W34" s="66">
        <v>0.1016</v>
      </c>
    </row>
    <row r="35" spans="1:23">
      <c r="A35" s="2" t="s">
        <v>126</v>
      </c>
      <c r="B35" s="66">
        <v>0.92889999999999995</v>
      </c>
      <c r="C35" s="66">
        <v>0.93620000000000003</v>
      </c>
      <c r="D35" s="66">
        <v>0.95620000000000005</v>
      </c>
      <c r="E35" s="66">
        <v>0.99950000000000006</v>
      </c>
      <c r="F35" s="66">
        <v>0.99460000000000004</v>
      </c>
      <c r="G35" s="66">
        <v>0.77700000000000002</v>
      </c>
      <c r="H35" s="66">
        <v>0.82599999999999996</v>
      </c>
      <c r="I35" s="7" t="s">
        <v>84</v>
      </c>
      <c r="J35" s="7">
        <v>0</v>
      </c>
      <c r="K35" s="7">
        <v>0</v>
      </c>
      <c r="L35" s="7">
        <v>0.6</v>
      </c>
      <c r="M35" s="7">
        <v>0.99</v>
      </c>
      <c r="N35" s="7" t="s">
        <v>86</v>
      </c>
      <c r="O35" s="7">
        <v>1</v>
      </c>
      <c r="P35" s="68">
        <v>518</v>
      </c>
      <c r="Q35" s="68">
        <v>24743</v>
      </c>
      <c r="R35" s="7" t="s">
        <v>0</v>
      </c>
      <c r="S35" s="67">
        <v>1</v>
      </c>
      <c r="T35" s="7">
        <v>0.95</v>
      </c>
      <c r="U35" s="7">
        <v>1.0900000000000001</v>
      </c>
      <c r="V35" s="66">
        <v>8.7800000000000003E-2</v>
      </c>
      <c r="W35" s="66">
        <v>5.9299999999999999E-2</v>
      </c>
    </row>
    <row r="36" spans="1:23">
      <c r="A36" s="2" t="s">
        <v>128</v>
      </c>
      <c r="B36" s="66">
        <v>1</v>
      </c>
      <c r="C36" s="66">
        <v>1</v>
      </c>
      <c r="D36" s="66">
        <v>0.90810000000000002</v>
      </c>
      <c r="E36" s="66">
        <v>0.99919999999999998</v>
      </c>
      <c r="F36" s="66">
        <v>0.99960000000000004</v>
      </c>
      <c r="G36" s="67">
        <v>0.77</v>
      </c>
      <c r="H36" s="66">
        <v>0.82399999999999995</v>
      </c>
      <c r="I36" s="7" t="s">
        <v>84</v>
      </c>
      <c r="J36" s="7">
        <v>0</v>
      </c>
      <c r="K36" s="7">
        <v>0</v>
      </c>
      <c r="L36" s="7">
        <v>1.48</v>
      </c>
      <c r="M36" s="7">
        <v>2.62</v>
      </c>
      <c r="N36" s="7" t="s">
        <v>99</v>
      </c>
      <c r="O36" s="7">
        <v>2</v>
      </c>
      <c r="P36" s="68">
        <v>715</v>
      </c>
      <c r="Q36" s="68">
        <v>27856</v>
      </c>
      <c r="R36" s="7" t="s">
        <v>0</v>
      </c>
      <c r="S36" s="7" t="s">
        <v>0</v>
      </c>
      <c r="T36" s="7">
        <v>0.92</v>
      </c>
      <c r="U36" s="7">
        <v>1.1399999999999999</v>
      </c>
      <c r="V36" s="66">
        <v>8.9800000000000005E-2</v>
      </c>
      <c r="W36" s="66">
        <v>0.1206</v>
      </c>
    </row>
    <row r="37" spans="1:23">
      <c r="A37" s="2" t="s">
        <v>12</v>
      </c>
      <c r="B37" s="66">
        <v>0.99150000000000005</v>
      </c>
      <c r="C37" s="66">
        <v>1</v>
      </c>
      <c r="D37" s="66">
        <v>0.68269999999999997</v>
      </c>
      <c r="E37" s="66">
        <v>0.99819999999999998</v>
      </c>
      <c r="F37" s="66">
        <v>0.99519999999999997</v>
      </c>
      <c r="G37" s="7" t="s">
        <v>39</v>
      </c>
      <c r="H37" s="66">
        <v>0.84</v>
      </c>
      <c r="I37" s="7" t="s">
        <v>84</v>
      </c>
      <c r="J37" s="7">
        <v>1</v>
      </c>
      <c r="K37" s="7">
        <v>0.32600000000000001</v>
      </c>
      <c r="L37" s="7">
        <v>0.85</v>
      </c>
      <c r="M37" s="7">
        <v>0.83</v>
      </c>
      <c r="N37" s="7" t="s">
        <v>129</v>
      </c>
      <c r="O37" s="7">
        <v>3</v>
      </c>
      <c r="P37" s="68">
        <v>577</v>
      </c>
      <c r="Q37" s="68">
        <v>30797</v>
      </c>
      <c r="R37" s="7" t="s">
        <v>0</v>
      </c>
      <c r="S37" s="7" t="s">
        <v>0</v>
      </c>
      <c r="T37" s="7">
        <v>0.55000000000000004</v>
      </c>
      <c r="U37" s="7">
        <v>1.04</v>
      </c>
      <c r="V37" s="66">
        <v>8.7800000000000003E-2</v>
      </c>
      <c r="W37" s="66">
        <v>6.9599999999999995E-2</v>
      </c>
    </row>
    <row r="38" spans="1:23">
      <c r="A38" s="2" t="s">
        <v>130</v>
      </c>
      <c r="B38" s="66">
        <v>1</v>
      </c>
      <c r="C38" s="66">
        <v>1</v>
      </c>
      <c r="D38" s="66">
        <v>0.76239999999999997</v>
      </c>
      <c r="E38" s="66">
        <v>0.99990000000000001</v>
      </c>
      <c r="F38" s="7" t="s">
        <v>178</v>
      </c>
      <c r="G38" s="7" t="s">
        <v>39</v>
      </c>
      <c r="H38" s="66">
        <v>0.8</v>
      </c>
      <c r="I38" s="7" t="s">
        <v>84</v>
      </c>
      <c r="J38" s="7">
        <v>0</v>
      </c>
      <c r="K38" s="7">
        <v>0</v>
      </c>
      <c r="L38" s="7">
        <v>0.56999999999999995</v>
      </c>
      <c r="M38" s="7">
        <v>0.76</v>
      </c>
      <c r="N38" s="7" t="s">
        <v>192</v>
      </c>
      <c r="O38" s="7">
        <v>2</v>
      </c>
      <c r="P38" s="68">
        <v>683</v>
      </c>
      <c r="Q38" s="68">
        <v>10221</v>
      </c>
      <c r="R38" s="7" t="s">
        <v>0</v>
      </c>
      <c r="S38" s="67">
        <v>1</v>
      </c>
      <c r="T38" s="7">
        <v>0.72</v>
      </c>
      <c r="U38" s="7">
        <v>1.27</v>
      </c>
      <c r="V38" s="66">
        <v>9.1899999999999996E-2</v>
      </c>
      <c r="W38" s="66">
        <v>7.4099999999999999E-2</v>
      </c>
    </row>
    <row r="39" spans="1:23">
      <c r="A39" s="2" t="s">
        <v>131</v>
      </c>
      <c r="B39" s="66">
        <v>0.96279999999999999</v>
      </c>
      <c r="C39" s="66">
        <v>0.98709999999999998</v>
      </c>
      <c r="D39" s="66">
        <v>0.54759999999999998</v>
      </c>
      <c r="E39" s="66">
        <v>0.99729999999999996</v>
      </c>
      <c r="F39" s="7">
        <v>100</v>
      </c>
      <c r="G39" s="7">
        <v>84</v>
      </c>
      <c r="H39" s="66">
        <v>0.83</v>
      </c>
      <c r="I39" s="7" t="s">
        <v>84</v>
      </c>
      <c r="J39" s="7">
        <v>0</v>
      </c>
      <c r="K39" s="7">
        <v>0</v>
      </c>
      <c r="L39" s="7">
        <v>0.53</v>
      </c>
      <c r="M39" s="7">
        <v>0.63</v>
      </c>
      <c r="N39" s="7">
        <v>103.97</v>
      </c>
      <c r="O39" s="7">
        <v>2</v>
      </c>
      <c r="P39" s="68">
        <v>649</v>
      </c>
      <c r="Q39" s="68">
        <v>28216</v>
      </c>
      <c r="R39" s="7" t="s">
        <v>0</v>
      </c>
      <c r="S39" s="67">
        <v>1</v>
      </c>
      <c r="T39" s="7">
        <v>1.42</v>
      </c>
      <c r="U39" s="7">
        <v>1.24</v>
      </c>
      <c r="V39" s="66">
        <v>9.5100000000000004E-2</v>
      </c>
      <c r="W39" s="66">
        <v>9.5100000000000004E-2</v>
      </c>
    </row>
    <row r="40" spans="1:23">
      <c r="A40" s="2" t="s">
        <v>15</v>
      </c>
      <c r="B40" s="66">
        <v>0.91390000000000005</v>
      </c>
      <c r="C40" s="66">
        <v>1</v>
      </c>
      <c r="D40" s="66">
        <v>0.86639999999999995</v>
      </c>
      <c r="E40" s="66">
        <v>0.98819999999999997</v>
      </c>
      <c r="F40" s="66">
        <v>0.99350000000000005</v>
      </c>
      <c r="G40" s="67">
        <v>0.95</v>
      </c>
      <c r="H40" s="66">
        <v>0.83</v>
      </c>
      <c r="I40" s="7" t="s">
        <v>84</v>
      </c>
      <c r="J40" s="7">
        <v>0</v>
      </c>
      <c r="K40" s="7">
        <v>0</v>
      </c>
      <c r="L40" s="7">
        <v>1.8</v>
      </c>
      <c r="M40" s="7">
        <v>1.99</v>
      </c>
      <c r="N40" s="66">
        <v>1.0506</v>
      </c>
      <c r="O40" s="7">
        <v>3</v>
      </c>
      <c r="P40" s="68">
        <v>750</v>
      </c>
      <c r="Q40" s="68">
        <v>9522</v>
      </c>
      <c r="R40" s="7" t="s">
        <v>0</v>
      </c>
      <c r="S40" s="67">
        <v>1</v>
      </c>
      <c r="T40" s="7">
        <v>2.39</v>
      </c>
      <c r="U40" s="7">
        <v>1.01</v>
      </c>
      <c r="V40" s="66">
        <v>8.3400000000000002E-2</v>
      </c>
      <c r="W40" s="66">
        <v>7.4899999999999994E-2</v>
      </c>
    </row>
    <row r="41" spans="1:23">
      <c r="A41" s="2" t="s">
        <v>17</v>
      </c>
      <c r="B41" s="66">
        <v>1</v>
      </c>
      <c r="C41" s="66">
        <v>1</v>
      </c>
      <c r="D41" s="66">
        <v>0.98340000000000005</v>
      </c>
      <c r="E41" s="66">
        <v>0.999</v>
      </c>
      <c r="F41" s="7">
        <v>12</v>
      </c>
      <c r="G41" s="7">
        <v>79</v>
      </c>
      <c r="H41" s="66">
        <v>0.82599999999999996</v>
      </c>
      <c r="I41" s="7" t="s">
        <v>84</v>
      </c>
      <c r="J41" s="7">
        <v>0</v>
      </c>
      <c r="K41" s="7">
        <v>0</v>
      </c>
      <c r="L41" s="7">
        <v>1.25</v>
      </c>
      <c r="M41" s="7">
        <v>1.02</v>
      </c>
      <c r="N41" s="7">
        <v>153</v>
      </c>
      <c r="O41" s="7">
        <v>2</v>
      </c>
      <c r="P41" s="68">
        <v>768</v>
      </c>
      <c r="Q41" s="68">
        <v>23000</v>
      </c>
      <c r="R41" s="7" t="s">
        <v>0</v>
      </c>
      <c r="S41" s="67">
        <v>1</v>
      </c>
      <c r="T41" s="7">
        <v>0.48</v>
      </c>
      <c r="U41" s="7">
        <v>0.66</v>
      </c>
      <c r="V41" s="66">
        <v>8.9800000000000005E-2</v>
      </c>
      <c r="W41" s="66">
        <v>6.8400000000000002E-2</v>
      </c>
    </row>
    <row r="42" spans="1:23">
      <c r="A42" s="2" t="s">
        <v>132</v>
      </c>
      <c r="B42" s="66">
        <v>1</v>
      </c>
      <c r="C42" s="66">
        <v>1</v>
      </c>
      <c r="D42" s="66">
        <v>0.81510000000000005</v>
      </c>
      <c r="E42" s="66">
        <v>0.99809999999999999</v>
      </c>
      <c r="F42" s="7">
        <v>4</v>
      </c>
      <c r="G42" s="67">
        <v>0.86</v>
      </c>
      <c r="H42" s="66">
        <v>0.85</v>
      </c>
      <c r="I42" s="7" t="s">
        <v>84</v>
      </c>
      <c r="J42" s="7">
        <v>0</v>
      </c>
      <c r="K42" s="7">
        <v>0</v>
      </c>
      <c r="L42" s="7">
        <v>0.77</v>
      </c>
      <c r="M42" s="7">
        <v>0.74</v>
      </c>
      <c r="N42" s="67">
        <v>0.23</v>
      </c>
      <c r="O42" s="7">
        <v>3</v>
      </c>
      <c r="P42" s="68">
        <v>729</v>
      </c>
      <c r="Q42" s="68">
        <v>30857</v>
      </c>
      <c r="R42" s="7" t="s">
        <v>0</v>
      </c>
      <c r="S42" s="7" t="s">
        <v>0</v>
      </c>
      <c r="T42" s="7">
        <v>1.67</v>
      </c>
      <c r="U42" s="7">
        <v>1.05</v>
      </c>
      <c r="V42" s="66">
        <v>8.3400000000000002E-2</v>
      </c>
      <c r="W42" s="66">
        <v>7.8600000000000003E-2</v>
      </c>
    </row>
    <row r="43" spans="1:23">
      <c r="A43" s="2" t="s">
        <v>133</v>
      </c>
      <c r="B43" s="7" t="s">
        <v>0</v>
      </c>
      <c r="C43" s="66">
        <v>1</v>
      </c>
      <c r="D43" s="66">
        <v>1</v>
      </c>
      <c r="E43" s="66">
        <v>0.99939999999999996</v>
      </c>
      <c r="F43" s="67">
        <v>1</v>
      </c>
      <c r="G43" s="67">
        <v>0.92</v>
      </c>
      <c r="H43" s="66">
        <v>0.81669999999999998</v>
      </c>
      <c r="I43" s="7" t="s">
        <v>118</v>
      </c>
      <c r="J43" s="7">
        <v>0</v>
      </c>
      <c r="K43" s="7">
        <v>0</v>
      </c>
      <c r="L43" s="7">
        <v>1.42</v>
      </c>
      <c r="M43" s="7">
        <v>1.86</v>
      </c>
      <c r="N43" s="7" t="s">
        <v>97</v>
      </c>
      <c r="O43" s="7">
        <v>1</v>
      </c>
      <c r="P43" s="68">
        <v>704</v>
      </c>
      <c r="Q43" s="68">
        <v>11287</v>
      </c>
      <c r="R43" s="7" t="s">
        <v>0</v>
      </c>
      <c r="S43" s="7" t="s">
        <v>0</v>
      </c>
      <c r="T43" s="7">
        <v>1.26</v>
      </c>
      <c r="U43" s="7">
        <v>0.82</v>
      </c>
      <c r="V43" s="66">
        <v>8.7800000000000003E-2</v>
      </c>
      <c r="W43" s="66">
        <v>0.1048</v>
      </c>
    </row>
    <row r="44" spans="1:23">
      <c r="A44" s="2" t="s">
        <v>134</v>
      </c>
      <c r="B44" s="66">
        <v>0.89800000000000002</v>
      </c>
      <c r="C44" s="66">
        <v>1</v>
      </c>
      <c r="D44" s="66">
        <v>0.79149999999999998</v>
      </c>
      <c r="E44" s="66">
        <v>0.99890000000000001</v>
      </c>
      <c r="F44" s="66">
        <v>0.94199999999999995</v>
      </c>
      <c r="G44" s="67">
        <v>0.94</v>
      </c>
      <c r="H44" s="66">
        <v>0.84</v>
      </c>
      <c r="I44" s="7" t="s">
        <v>84</v>
      </c>
      <c r="J44" s="7">
        <v>0</v>
      </c>
      <c r="K44" s="7">
        <v>0</v>
      </c>
      <c r="L44" s="7">
        <v>1.2</v>
      </c>
      <c r="M44" s="7">
        <v>0.84</v>
      </c>
      <c r="N44" s="7" t="s">
        <v>107</v>
      </c>
      <c r="O44" s="7">
        <v>3</v>
      </c>
      <c r="P44" s="68">
        <v>710</v>
      </c>
      <c r="Q44" s="68">
        <v>26506</v>
      </c>
      <c r="R44" s="67">
        <v>1</v>
      </c>
      <c r="S44" s="67">
        <v>1</v>
      </c>
      <c r="T44" s="7">
        <v>1.22</v>
      </c>
      <c r="U44" s="7">
        <v>0.84</v>
      </c>
      <c r="V44" s="66">
        <v>9.3600000000000003E-2</v>
      </c>
      <c r="W44" s="66">
        <v>9.2200000000000004E-2</v>
      </c>
    </row>
    <row r="45" spans="1:23">
      <c r="A45" s="2" t="s">
        <v>19</v>
      </c>
      <c r="B45" s="66">
        <v>0.99239999999999995</v>
      </c>
      <c r="C45" s="66">
        <v>0.99250000000000005</v>
      </c>
      <c r="D45" s="66">
        <v>0.99209999999999998</v>
      </c>
      <c r="E45" s="66">
        <v>0.99819999999999998</v>
      </c>
      <c r="F45" s="66">
        <v>0.99829999999999997</v>
      </c>
      <c r="G45" s="7">
        <v>76</v>
      </c>
      <c r="H45" s="66">
        <v>0.84499999999999997</v>
      </c>
      <c r="I45" s="7" t="s">
        <v>84</v>
      </c>
      <c r="J45" s="7">
        <v>1</v>
      </c>
      <c r="K45" s="7">
        <v>0.45</v>
      </c>
      <c r="L45" s="7">
        <v>0.91</v>
      </c>
      <c r="M45" s="7">
        <v>1.75</v>
      </c>
      <c r="N45" s="67">
        <v>0.87</v>
      </c>
      <c r="O45" s="7">
        <v>1</v>
      </c>
      <c r="P45" s="68">
        <v>550</v>
      </c>
      <c r="Q45" s="68">
        <v>31921</v>
      </c>
      <c r="R45" s="7" t="s">
        <v>0</v>
      </c>
      <c r="S45" s="7" t="s">
        <v>0</v>
      </c>
      <c r="T45" s="7">
        <v>0.78</v>
      </c>
      <c r="U45" s="7">
        <v>1.1200000000000001</v>
      </c>
      <c r="V45" s="66">
        <v>9.3600000000000003E-2</v>
      </c>
      <c r="W45" s="66">
        <v>9.4600000000000004E-2</v>
      </c>
    </row>
    <row r="46" spans="1:23">
      <c r="A46" s="2" t="s">
        <v>138</v>
      </c>
      <c r="B46" s="66">
        <v>1</v>
      </c>
      <c r="C46" s="66">
        <v>1</v>
      </c>
      <c r="D46" s="66">
        <v>0.96699999999999997</v>
      </c>
      <c r="E46" s="66">
        <v>0.999</v>
      </c>
      <c r="F46" s="7">
        <v>103</v>
      </c>
      <c r="G46" s="66">
        <v>0.95499999999999996</v>
      </c>
      <c r="H46" s="66">
        <v>0.82</v>
      </c>
      <c r="I46" s="7" t="s">
        <v>84</v>
      </c>
      <c r="J46" s="7">
        <v>0</v>
      </c>
      <c r="K46" s="7">
        <v>0</v>
      </c>
      <c r="L46" s="7">
        <v>0.7</v>
      </c>
      <c r="M46" s="7">
        <v>0.56999999999999995</v>
      </c>
      <c r="N46" s="66">
        <v>0.95599999999999996</v>
      </c>
      <c r="O46" s="7">
        <v>2</v>
      </c>
      <c r="P46" s="68">
        <v>591</v>
      </c>
      <c r="Q46" s="68">
        <v>35852</v>
      </c>
      <c r="R46" s="7" t="s">
        <v>0</v>
      </c>
      <c r="S46" s="7" t="s">
        <v>0</v>
      </c>
      <c r="T46" s="7">
        <v>1.56</v>
      </c>
      <c r="U46" s="7">
        <v>1.41</v>
      </c>
      <c r="V46" s="66">
        <v>8.3400000000000002E-2</v>
      </c>
      <c r="W46" s="66">
        <v>7.9799999999999996E-2</v>
      </c>
    </row>
    <row r="47" spans="1:23">
      <c r="A47" s="2" t="s">
        <v>139</v>
      </c>
      <c r="B47" s="66">
        <v>1</v>
      </c>
      <c r="C47" s="66">
        <v>0.9758</v>
      </c>
      <c r="D47" s="66">
        <v>0.94330000000000003</v>
      </c>
      <c r="E47" s="66">
        <v>0.99880000000000002</v>
      </c>
      <c r="F47" s="67">
        <v>0.98</v>
      </c>
      <c r="G47" s="67">
        <v>0.81</v>
      </c>
      <c r="H47" s="66">
        <v>0.83499999999999996</v>
      </c>
      <c r="I47" s="7" t="s">
        <v>84</v>
      </c>
      <c r="J47" s="7">
        <v>0</v>
      </c>
      <c r="K47" s="7">
        <v>0</v>
      </c>
      <c r="L47" s="7">
        <v>1.39</v>
      </c>
      <c r="M47" s="7">
        <v>3.36</v>
      </c>
      <c r="N47" s="7" t="s">
        <v>193</v>
      </c>
      <c r="O47" s="7">
        <v>2</v>
      </c>
      <c r="P47" s="68">
        <v>521</v>
      </c>
      <c r="Q47" s="68">
        <v>11805</v>
      </c>
      <c r="R47" s="7" t="s">
        <v>0</v>
      </c>
      <c r="S47" s="7" t="s">
        <v>0</v>
      </c>
      <c r="T47" s="7">
        <v>0.96</v>
      </c>
      <c r="U47" s="7">
        <v>0.75</v>
      </c>
      <c r="V47" s="66">
        <v>9.1899999999999996E-2</v>
      </c>
      <c r="W47" s="66">
        <v>8.5699999999999998E-2</v>
      </c>
    </row>
    <row r="48" spans="1:23">
      <c r="A48" s="2" t="s">
        <v>142</v>
      </c>
      <c r="B48" s="66">
        <v>0.97599999999999998</v>
      </c>
      <c r="C48" s="66">
        <v>0.99919999999999998</v>
      </c>
      <c r="D48" s="66">
        <v>0.71130000000000004</v>
      </c>
      <c r="E48" s="66">
        <v>0.99970000000000003</v>
      </c>
      <c r="F48" s="7">
        <v>99.63</v>
      </c>
      <c r="G48" s="7">
        <v>88</v>
      </c>
      <c r="H48" s="66">
        <v>0.85</v>
      </c>
      <c r="I48" s="7" t="s">
        <v>84</v>
      </c>
      <c r="J48" s="7">
        <v>0</v>
      </c>
      <c r="K48" s="7">
        <v>0</v>
      </c>
      <c r="L48" s="7">
        <v>1.32</v>
      </c>
      <c r="M48" s="7">
        <v>1.81</v>
      </c>
      <c r="N48" s="7">
        <v>104</v>
      </c>
      <c r="O48" s="7">
        <v>3</v>
      </c>
      <c r="P48" s="68">
        <v>696</v>
      </c>
      <c r="Q48" s="68">
        <v>31915</v>
      </c>
      <c r="R48" s="7" t="s">
        <v>0</v>
      </c>
      <c r="S48" s="7" t="s">
        <v>0</v>
      </c>
      <c r="T48" s="7">
        <v>0.8</v>
      </c>
      <c r="U48" s="7">
        <v>2.09</v>
      </c>
      <c r="V48" s="66">
        <v>0.09</v>
      </c>
      <c r="W48" s="66">
        <v>7.5999999999999998E-2</v>
      </c>
    </row>
    <row r="49" spans="1:23">
      <c r="A49" s="2" t="s">
        <v>21</v>
      </c>
      <c r="B49" s="66">
        <v>1</v>
      </c>
      <c r="C49" s="66">
        <v>1</v>
      </c>
      <c r="D49" s="66">
        <v>0.97760000000000002</v>
      </c>
      <c r="E49" s="66">
        <v>0.99350000000000005</v>
      </c>
      <c r="F49" s="66">
        <v>0.99970000000000003</v>
      </c>
      <c r="G49" s="67">
        <v>0.86</v>
      </c>
      <c r="H49" s="66">
        <v>0.85299999999999998</v>
      </c>
      <c r="I49" s="7" t="s">
        <v>84</v>
      </c>
      <c r="J49" s="7">
        <v>0</v>
      </c>
      <c r="K49" s="7">
        <v>0</v>
      </c>
      <c r="L49" s="7">
        <v>0.16</v>
      </c>
      <c r="M49" s="7">
        <v>0.38</v>
      </c>
      <c r="N49" s="66">
        <v>0.625</v>
      </c>
      <c r="O49" s="7">
        <v>3</v>
      </c>
      <c r="P49" s="68">
        <v>621</v>
      </c>
      <c r="Q49" s="68">
        <v>33455</v>
      </c>
      <c r="R49" s="7" t="s">
        <v>0</v>
      </c>
      <c r="S49" s="7" t="s">
        <v>0</v>
      </c>
      <c r="T49" s="7">
        <v>1.19</v>
      </c>
      <c r="U49" s="7">
        <v>0.69</v>
      </c>
      <c r="V49" s="66">
        <v>8.7800000000000003E-2</v>
      </c>
      <c r="W49" s="66">
        <v>5.28E-2</v>
      </c>
    </row>
    <row r="50" spans="1:23">
      <c r="A50" s="2" t="s">
        <v>143</v>
      </c>
      <c r="B50" s="66">
        <v>1</v>
      </c>
      <c r="C50" s="66">
        <v>1</v>
      </c>
      <c r="D50" s="66">
        <v>0.76200000000000001</v>
      </c>
      <c r="E50" s="66">
        <v>0.99280000000000002</v>
      </c>
      <c r="F50" s="66">
        <v>0.99909999999999999</v>
      </c>
      <c r="G50" s="7" t="s">
        <v>144</v>
      </c>
      <c r="H50" s="66">
        <v>0.83299999999999996</v>
      </c>
      <c r="I50" s="7" t="s">
        <v>84</v>
      </c>
      <c r="J50" s="7">
        <v>0</v>
      </c>
      <c r="K50" s="7">
        <v>0</v>
      </c>
      <c r="L50" s="7">
        <v>0.1</v>
      </c>
      <c r="M50" s="7">
        <v>0.28000000000000003</v>
      </c>
      <c r="N50" s="67">
        <v>1.1599999999999999</v>
      </c>
      <c r="O50" s="7">
        <v>2</v>
      </c>
      <c r="P50" s="68">
        <v>594</v>
      </c>
      <c r="Q50" s="68">
        <v>31275</v>
      </c>
      <c r="R50" s="7" t="s">
        <v>0</v>
      </c>
      <c r="S50" s="7" t="s">
        <v>0</v>
      </c>
      <c r="T50" s="7">
        <v>0.63</v>
      </c>
      <c r="U50" s="7">
        <v>0.61</v>
      </c>
      <c r="V50" s="66">
        <v>8.7800000000000003E-2</v>
      </c>
      <c r="W50" s="66">
        <v>2.7900000000000001E-2</v>
      </c>
    </row>
    <row r="51" spans="1:23">
      <c r="A51" s="2" t="s">
        <v>145</v>
      </c>
      <c r="B51" s="66">
        <v>1</v>
      </c>
      <c r="C51" s="66">
        <v>1</v>
      </c>
      <c r="D51" s="66">
        <v>0.91959999999999997</v>
      </c>
      <c r="E51" s="66">
        <v>0.99690000000000001</v>
      </c>
      <c r="F51" s="7" t="s">
        <v>194</v>
      </c>
      <c r="G51" s="7">
        <v>83.51</v>
      </c>
      <c r="H51" s="66">
        <v>0.79</v>
      </c>
      <c r="I51" s="7" t="s">
        <v>84</v>
      </c>
      <c r="J51" s="7">
        <v>0</v>
      </c>
      <c r="K51" s="7">
        <v>0</v>
      </c>
      <c r="L51" s="7">
        <v>0.39</v>
      </c>
      <c r="M51" s="7">
        <v>0.78</v>
      </c>
      <c r="N51" s="67">
        <v>1.1399999999999999</v>
      </c>
      <c r="O51" s="7">
        <v>1</v>
      </c>
      <c r="P51" s="68">
        <v>818</v>
      </c>
      <c r="Q51" s="68">
        <v>3335</v>
      </c>
      <c r="R51" s="7" t="s">
        <v>0</v>
      </c>
      <c r="S51" s="7" t="s">
        <v>0</v>
      </c>
      <c r="T51" s="7">
        <v>0.68</v>
      </c>
      <c r="U51" s="7">
        <v>0.56999999999999995</v>
      </c>
      <c r="V51" s="66">
        <v>0.09</v>
      </c>
      <c r="W51" s="66">
        <v>9.2600000000000002E-2</v>
      </c>
    </row>
    <row r="52" spans="1:23">
      <c r="A52" s="2" t="s">
        <v>18</v>
      </c>
      <c r="B52" s="66">
        <v>1</v>
      </c>
      <c r="C52" s="66">
        <v>1</v>
      </c>
      <c r="D52" s="66">
        <v>0.89990000000000003</v>
      </c>
      <c r="E52" s="66">
        <v>0.99929999999999997</v>
      </c>
      <c r="F52" s="7" t="s">
        <v>146</v>
      </c>
      <c r="G52" s="7" t="s">
        <v>39</v>
      </c>
      <c r="H52" s="66">
        <v>0.84</v>
      </c>
      <c r="I52" s="7" t="s">
        <v>84</v>
      </c>
      <c r="J52" s="7">
        <v>0</v>
      </c>
      <c r="K52" s="7">
        <v>0</v>
      </c>
      <c r="L52" s="7">
        <v>1.96</v>
      </c>
      <c r="M52" s="7">
        <v>1.28</v>
      </c>
      <c r="N52" s="7">
        <v>97.41</v>
      </c>
      <c r="O52" s="7">
        <v>3</v>
      </c>
      <c r="P52" s="68">
        <v>651</v>
      </c>
      <c r="Q52" s="68">
        <v>29384</v>
      </c>
      <c r="R52" s="7" t="s">
        <v>0</v>
      </c>
      <c r="S52" s="67">
        <v>1</v>
      </c>
      <c r="T52" s="7">
        <v>1.72</v>
      </c>
      <c r="U52" s="7">
        <v>0.74</v>
      </c>
      <c r="V52" s="66">
        <v>8.8499999999999995E-2</v>
      </c>
      <c r="W52" s="66">
        <v>7.8200000000000006E-2</v>
      </c>
    </row>
    <row r="53" spans="1:23">
      <c r="A53" s="2" t="s">
        <v>147</v>
      </c>
      <c r="B53" s="66">
        <v>0.99509999999999998</v>
      </c>
      <c r="C53" s="66">
        <v>0.98209999999999997</v>
      </c>
      <c r="D53" s="7" t="s">
        <v>0</v>
      </c>
      <c r="E53" s="66">
        <v>0.97599999999999998</v>
      </c>
      <c r="F53" s="66">
        <v>0.97699999999999998</v>
      </c>
      <c r="G53" s="7" t="s">
        <v>148</v>
      </c>
      <c r="H53" s="66">
        <v>0.83699999999999997</v>
      </c>
      <c r="I53" s="7" t="s">
        <v>84</v>
      </c>
      <c r="J53" s="7">
        <v>0</v>
      </c>
      <c r="K53" s="7">
        <v>0</v>
      </c>
      <c r="L53" s="7">
        <v>0.37</v>
      </c>
      <c r="M53" s="7">
        <v>0.53</v>
      </c>
      <c r="N53" s="7" t="s">
        <v>195</v>
      </c>
      <c r="O53" s="7">
        <v>3</v>
      </c>
      <c r="P53" s="68">
        <v>686</v>
      </c>
      <c r="Q53" s="68">
        <v>39137</v>
      </c>
      <c r="R53" s="7" t="s">
        <v>0</v>
      </c>
      <c r="S53" s="67">
        <v>1</v>
      </c>
      <c r="T53" s="7">
        <v>1.49</v>
      </c>
      <c r="U53" s="7">
        <v>0.41</v>
      </c>
      <c r="V53" s="66">
        <v>8.9800000000000005E-2</v>
      </c>
      <c r="W53" s="66">
        <v>1.43E-2</v>
      </c>
    </row>
    <row r="54" spans="1:23">
      <c r="A54" s="2" t="s">
        <v>16</v>
      </c>
      <c r="B54" s="66">
        <v>0.99860000000000004</v>
      </c>
      <c r="C54" s="66">
        <v>0.99919999999999998</v>
      </c>
      <c r="D54" s="66">
        <v>0.76870000000000005</v>
      </c>
      <c r="E54" s="66">
        <v>0.99</v>
      </c>
      <c r="F54" s="67">
        <v>0.91</v>
      </c>
      <c r="G54" s="67">
        <v>0.95</v>
      </c>
      <c r="H54" s="66">
        <v>0.68</v>
      </c>
      <c r="I54" s="7" t="s">
        <v>84</v>
      </c>
      <c r="J54" s="7">
        <v>22</v>
      </c>
      <c r="K54" s="7">
        <v>0.75800000000000001</v>
      </c>
      <c r="L54" s="7">
        <v>1.46</v>
      </c>
      <c r="M54" s="7">
        <v>0.97</v>
      </c>
      <c r="N54" s="67">
        <v>0.36</v>
      </c>
      <c r="O54" s="7">
        <v>5</v>
      </c>
      <c r="P54" s="68">
        <v>1189</v>
      </c>
      <c r="Q54" s="68">
        <v>32110</v>
      </c>
      <c r="R54" s="67">
        <v>1</v>
      </c>
      <c r="S54" s="67">
        <v>0.92</v>
      </c>
      <c r="T54" s="7">
        <v>0.95</v>
      </c>
      <c r="U54" s="7">
        <v>1.1299999999999999</v>
      </c>
      <c r="V54" s="66">
        <v>8.5199999999999998E-2</v>
      </c>
      <c r="W54" s="66">
        <v>7.0800000000000002E-2</v>
      </c>
    </row>
    <row r="55" spans="1:23">
      <c r="A55" s="2" t="s">
        <v>150</v>
      </c>
      <c r="B55" s="66">
        <v>1</v>
      </c>
      <c r="C55" s="66">
        <v>1</v>
      </c>
      <c r="D55" s="66">
        <v>0.99909999999999999</v>
      </c>
      <c r="E55" s="66">
        <v>0.99980000000000002</v>
      </c>
      <c r="F55" s="7">
        <v>99.9</v>
      </c>
      <c r="G55" s="7">
        <v>81</v>
      </c>
      <c r="H55" s="66">
        <v>0.84099999999999997</v>
      </c>
      <c r="I55" s="7" t="s">
        <v>84</v>
      </c>
      <c r="J55" s="7">
        <v>0</v>
      </c>
      <c r="K55" s="7">
        <v>0</v>
      </c>
      <c r="L55" s="7">
        <v>0.63</v>
      </c>
      <c r="M55" s="7">
        <v>1.23</v>
      </c>
      <c r="N55" s="7" t="s">
        <v>86</v>
      </c>
      <c r="O55" s="7">
        <v>1</v>
      </c>
      <c r="P55" s="68">
        <v>427</v>
      </c>
      <c r="Q55" s="68">
        <v>21189</v>
      </c>
      <c r="R55" s="7" t="s">
        <v>0</v>
      </c>
      <c r="S55" s="7" t="s">
        <v>0</v>
      </c>
      <c r="T55" s="7">
        <v>1.1100000000000001</v>
      </c>
      <c r="U55" s="7">
        <v>0.39</v>
      </c>
      <c r="V55" s="66">
        <v>9.1899999999999996E-2</v>
      </c>
      <c r="W55" s="66">
        <v>0.107</v>
      </c>
    </row>
    <row r="56" spans="1:23">
      <c r="A56" s="2" t="s">
        <v>151</v>
      </c>
      <c r="B56" s="66">
        <v>1</v>
      </c>
      <c r="C56" s="66">
        <v>0.98450000000000004</v>
      </c>
      <c r="D56" s="66">
        <v>0.94710000000000005</v>
      </c>
      <c r="E56" s="66">
        <v>0.99950000000000006</v>
      </c>
      <c r="F56" s="66">
        <v>0.99950000000000006</v>
      </c>
      <c r="G56" s="67">
        <v>0.96</v>
      </c>
      <c r="H56" s="66">
        <v>0.86</v>
      </c>
      <c r="I56" s="7" t="s">
        <v>84</v>
      </c>
      <c r="J56" s="7">
        <v>0</v>
      </c>
      <c r="K56" s="7">
        <v>0</v>
      </c>
      <c r="L56" s="7">
        <v>0.72</v>
      </c>
      <c r="M56" s="7">
        <v>0.61</v>
      </c>
      <c r="N56" s="66">
        <v>0.20449999999999999</v>
      </c>
      <c r="O56" s="7">
        <v>3</v>
      </c>
      <c r="P56" s="68">
        <v>826</v>
      </c>
      <c r="Q56" s="68">
        <v>29276</v>
      </c>
      <c r="R56" s="7" t="s">
        <v>0</v>
      </c>
      <c r="S56" s="67">
        <v>1</v>
      </c>
      <c r="T56" s="7">
        <v>0.97</v>
      </c>
      <c r="U56" s="7">
        <v>1.1100000000000001</v>
      </c>
      <c r="V56" s="66">
        <v>8.3400000000000002E-2</v>
      </c>
      <c r="W56" s="66">
        <v>7.7399999999999997E-2</v>
      </c>
    </row>
    <row r="57" spans="1:23">
      <c r="A57" s="2" t="s">
        <v>20</v>
      </c>
      <c r="B57" s="66">
        <v>0.99680000000000002</v>
      </c>
      <c r="C57" s="66">
        <v>0.9788</v>
      </c>
      <c r="D57" s="66">
        <v>0.83069999999999999</v>
      </c>
      <c r="E57" s="66">
        <v>0.99909999999999999</v>
      </c>
      <c r="F57" s="66">
        <v>0.99890000000000001</v>
      </c>
      <c r="G57" s="67">
        <v>0.96</v>
      </c>
      <c r="H57" s="66">
        <v>0.83</v>
      </c>
      <c r="I57" s="7" t="s">
        <v>84</v>
      </c>
      <c r="J57" s="7">
        <v>0</v>
      </c>
      <c r="K57" s="7">
        <v>0</v>
      </c>
      <c r="L57" s="7">
        <v>1.35</v>
      </c>
      <c r="M57" s="7">
        <v>1.52</v>
      </c>
      <c r="N57" s="7" t="s">
        <v>86</v>
      </c>
      <c r="O57" s="7">
        <v>1</v>
      </c>
      <c r="P57" s="68">
        <v>494</v>
      </c>
      <c r="Q57" s="68">
        <v>24455</v>
      </c>
      <c r="R57" s="7" t="s">
        <v>0</v>
      </c>
      <c r="S57" s="7" t="s">
        <v>0</v>
      </c>
      <c r="T57" s="7">
        <v>1.58</v>
      </c>
      <c r="U57" s="7">
        <v>0.91</v>
      </c>
      <c r="V57" s="66">
        <v>8.7800000000000003E-2</v>
      </c>
      <c r="W57" s="66">
        <v>0.1072</v>
      </c>
    </row>
    <row r="58" spans="1:23">
      <c r="A58" s="2" t="s">
        <v>152</v>
      </c>
      <c r="B58" s="66">
        <v>1</v>
      </c>
      <c r="C58" s="66">
        <v>0.99560000000000004</v>
      </c>
      <c r="D58" s="66">
        <v>0.90259999999999996</v>
      </c>
      <c r="E58" s="66">
        <v>0.99519999999999997</v>
      </c>
      <c r="F58" s="7">
        <v>99.7</v>
      </c>
      <c r="G58" s="67">
        <v>0.8</v>
      </c>
      <c r="H58" s="66">
        <v>0.84699999999999998</v>
      </c>
      <c r="I58" s="7" t="s">
        <v>84</v>
      </c>
      <c r="J58" s="7">
        <v>0</v>
      </c>
      <c r="K58" s="7">
        <v>0</v>
      </c>
      <c r="L58" s="7">
        <v>0.17</v>
      </c>
      <c r="M58" s="7">
        <v>0.23</v>
      </c>
      <c r="N58" s="67">
        <v>0.22</v>
      </c>
      <c r="O58" s="7">
        <v>3</v>
      </c>
      <c r="P58" s="68">
        <v>831</v>
      </c>
      <c r="Q58" s="68">
        <v>15101</v>
      </c>
      <c r="R58" s="7" t="s">
        <v>0</v>
      </c>
      <c r="S58" s="67">
        <v>1</v>
      </c>
      <c r="T58" s="7">
        <v>0.77</v>
      </c>
      <c r="U58" s="7">
        <v>1.24</v>
      </c>
      <c r="V58" s="66">
        <v>8.3400000000000002E-2</v>
      </c>
      <c r="W58" s="66">
        <v>0.1118</v>
      </c>
    </row>
    <row r="59" spans="1:23">
      <c r="A59" s="2" t="s">
        <v>153</v>
      </c>
      <c r="B59" s="66">
        <v>0.96240000000000003</v>
      </c>
      <c r="C59" s="66">
        <v>0.99519999999999997</v>
      </c>
      <c r="D59" s="66">
        <v>0.88449999999999995</v>
      </c>
      <c r="E59" s="66">
        <v>0.99780000000000002</v>
      </c>
      <c r="F59" s="66">
        <v>0.98829999999999996</v>
      </c>
      <c r="G59" s="66">
        <v>0.94</v>
      </c>
      <c r="H59" s="66">
        <v>0.84</v>
      </c>
      <c r="I59" s="7" t="s">
        <v>84</v>
      </c>
      <c r="J59" s="7">
        <v>0</v>
      </c>
      <c r="K59" s="7">
        <v>0</v>
      </c>
      <c r="L59" s="7">
        <v>0.73</v>
      </c>
      <c r="M59" s="7">
        <v>1.79</v>
      </c>
      <c r="N59" s="7" t="s">
        <v>86</v>
      </c>
      <c r="O59" s="7">
        <v>3</v>
      </c>
      <c r="P59" s="68">
        <v>610</v>
      </c>
      <c r="Q59" s="68">
        <v>25340</v>
      </c>
      <c r="R59" s="7" t="s">
        <v>0</v>
      </c>
      <c r="S59" s="67">
        <v>1</v>
      </c>
      <c r="T59" s="7">
        <v>1.05</v>
      </c>
      <c r="U59" s="7">
        <v>0.66</v>
      </c>
      <c r="V59" s="66">
        <v>0.09</v>
      </c>
      <c r="W59" s="66">
        <v>7.0099999999999996E-2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 summaryRight="0"/>
  </sheetPr>
  <dimension ref="A1:Z6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XFD2"/>
    </sheetView>
  </sheetViews>
  <sheetFormatPr defaultColWidth="12.5703125" defaultRowHeight="15.75" customHeight="1"/>
  <cols>
    <col min="1" max="1" width="37.85546875" customWidth="1"/>
    <col min="2" max="2" width="35.140625" customWidth="1"/>
    <col min="3" max="3" width="25.5703125" customWidth="1"/>
    <col min="4" max="4" width="24.85546875" customWidth="1"/>
    <col min="5" max="5" width="23" customWidth="1"/>
    <col min="6" max="6" width="22.28515625" customWidth="1"/>
    <col min="7" max="7" width="21.85546875" customWidth="1"/>
    <col min="8" max="8" width="24.140625" customWidth="1"/>
    <col min="9" max="9" width="38.140625" customWidth="1"/>
    <col min="10" max="10" width="29.28515625" customWidth="1"/>
    <col min="11" max="11" width="30" customWidth="1"/>
    <col min="12" max="12" width="30.7109375" customWidth="1"/>
  </cols>
  <sheetData>
    <row r="1" spans="1:26">
      <c r="A1" s="79"/>
      <c r="B1" s="80" t="s">
        <v>203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2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 s="107" customFormat="1" ht="89.25">
      <c r="A2" s="103" t="s">
        <v>61</v>
      </c>
      <c r="B2" s="104" t="s">
        <v>154</v>
      </c>
      <c r="C2" s="105" t="s">
        <v>155</v>
      </c>
      <c r="D2" s="105" t="s">
        <v>156</v>
      </c>
      <c r="E2" s="105" t="s">
        <v>157</v>
      </c>
      <c r="F2" s="105" t="s">
        <v>158</v>
      </c>
      <c r="G2" s="105" t="s">
        <v>159</v>
      </c>
      <c r="H2" s="105" t="s">
        <v>160</v>
      </c>
      <c r="I2" s="105" t="s">
        <v>161</v>
      </c>
      <c r="J2" s="105" t="s">
        <v>162</v>
      </c>
      <c r="K2" s="105" t="s">
        <v>163</v>
      </c>
      <c r="L2" s="105" t="s">
        <v>164</v>
      </c>
      <c r="M2" s="105" t="s">
        <v>166</v>
      </c>
      <c r="N2" s="106" t="s">
        <v>182</v>
      </c>
    </row>
    <row r="3" spans="1:26">
      <c r="A3" s="79" t="s">
        <v>6</v>
      </c>
      <c r="B3" s="83">
        <v>0.90400000000000003</v>
      </c>
      <c r="C3" s="84">
        <v>0.99299999999999999</v>
      </c>
      <c r="D3" s="84">
        <v>0.70699999999999996</v>
      </c>
      <c r="E3" s="84">
        <v>0.99580000000000002</v>
      </c>
      <c r="F3" s="84">
        <v>0.8347</v>
      </c>
      <c r="G3" s="84">
        <v>0.82</v>
      </c>
      <c r="H3" s="84">
        <v>1.1499999999999999</v>
      </c>
      <c r="I3" s="84">
        <v>0.98</v>
      </c>
      <c r="J3" s="84">
        <v>691</v>
      </c>
      <c r="K3" s="84">
        <v>14252</v>
      </c>
      <c r="L3" s="84">
        <v>6.1800000000000001E-2</v>
      </c>
      <c r="M3" s="84">
        <v>0.65</v>
      </c>
      <c r="N3" s="85">
        <v>1.1299999999999999</v>
      </c>
    </row>
    <row r="4" spans="1:26">
      <c r="A4" s="86" t="s">
        <v>85</v>
      </c>
      <c r="B4" s="87">
        <v>1</v>
      </c>
      <c r="C4" s="88">
        <v>1</v>
      </c>
      <c r="D4" s="88">
        <v>0.88360000000000005</v>
      </c>
      <c r="E4" s="88">
        <v>0.99819999999999998</v>
      </c>
      <c r="F4" s="88">
        <v>0.99950000000000006</v>
      </c>
      <c r="G4" s="88">
        <v>0.83</v>
      </c>
      <c r="H4" s="88">
        <v>1.77</v>
      </c>
      <c r="I4" s="88">
        <v>3.61</v>
      </c>
      <c r="J4" s="88">
        <v>2338</v>
      </c>
      <c r="K4" s="88">
        <v>13025</v>
      </c>
      <c r="L4" s="88">
        <v>9.3799999999999994E-2</v>
      </c>
      <c r="M4" s="88">
        <v>0.43</v>
      </c>
      <c r="N4" s="89">
        <v>1.32</v>
      </c>
    </row>
    <row r="5" spans="1:26">
      <c r="A5" s="86" t="s">
        <v>87</v>
      </c>
      <c r="B5" s="87">
        <v>1</v>
      </c>
      <c r="C5" s="88" t="e">
        <v>#DIV/0!</v>
      </c>
      <c r="D5" s="88">
        <v>1</v>
      </c>
      <c r="E5" s="88">
        <v>0.99980000000000002</v>
      </c>
      <c r="F5" s="88">
        <v>1</v>
      </c>
      <c r="G5" s="88">
        <v>0.82</v>
      </c>
      <c r="H5" s="88">
        <v>0.66</v>
      </c>
      <c r="I5" s="88">
        <v>2.38</v>
      </c>
      <c r="J5" s="88">
        <v>1024</v>
      </c>
      <c r="K5" s="88">
        <v>18024</v>
      </c>
      <c r="L5" s="88">
        <v>0.10920000000000001</v>
      </c>
      <c r="M5" s="88">
        <v>1.73</v>
      </c>
      <c r="N5" s="89">
        <v>0.08</v>
      </c>
    </row>
    <row r="6" spans="1:26">
      <c r="A6" s="86" t="s">
        <v>7</v>
      </c>
      <c r="B6" s="87">
        <v>0.93920000000000003</v>
      </c>
      <c r="C6" s="88">
        <v>0.99409999999999998</v>
      </c>
      <c r="D6" s="88">
        <v>0.86260000000000003</v>
      </c>
      <c r="E6" s="88">
        <v>0.99990000000000001</v>
      </c>
      <c r="F6" s="88">
        <v>99.93</v>
      </c>
      <c r="G6" s="88">
        <v>0.88</v>
      </c>
      <c r="H6" s="88">
        <v>1.59</v>
      </c>
      <c r="I6" s="88">
        <v>1.86</v>
      </c>
      <c r="J6" s="88">
        <v>714</v>
      </c>
      <c r="K6" s="88">
        <v>21932</v>
      </c>
      <c r="L6" s="88">
        <v>9.3899999999999997E-2</v>
      </c>
      <c r="M6" s="88">
        <v>0.94</v>
      </c>
      <c r="N6" s="89">
        <v>0.6</v>
      </c>
    </row>
    <row r="7" spans="1:26">
      <c r="A7" s="86" t="s">
        <v>90</v>
      </c>
      <c r="B7" s="87">
        <v>1</v>
      </c>
      <c r="C7" s="88">
        <v>1</v>
      </c>
      <c r="D7" s="88">
        <v>0.84930000000000005</v>
      </c>
      <c r="E7" s="88">
        <v>0.99950000000000006</v>
      </c>
      <c r="F7" s="88">
        <v>0.83099999999999996</v>
      </c>
      <c r="G7" s="88">
        <v>0.84</v>
      </c>
      <c r="H7" s="88">
        <v>1.41</v>
      </c>
      <c r="I7" s="88">
        <v>0.85</v>
      </c>
      <c r="J7" s="88">
        <v>578</v>
      </c>
      <c r="K7" s="88">
        <v>41447</v>
      </c>
      <c r="L7" s="88">
        <v>8.5199999999999998E-2</v>
      </c>
      <c r="M7" s="88">
        <v>1.67</v>
      </c>
      <c r="N7" s="89">
        <v>1.21</v>
      </c>
    </row>
    <row r="8" spans="1:26">
      <c r="A8" s="86" t="s">
        <v>10</v>
      </c>
      <c r="B8" s="87">
        <v>1</v>
      </c>
      <c r="C8" s="88">
        <v>1</v>
      </c>
      <c r="D8" s="88">
        <v>0.48880000000000001</v>
      </c>
      <c r="E8" s="88">
        <v>0.99970000000000003</v>
      </c>
      <c r="F8" s="88">
        <v>0.69</v>
      </c>
      <c r="G8" s="88">
        <v>0.82</v>
      </c>
      <c r="H8" s="88">
        <v>0.87</v>
      </c>
      <c r="I8" s="88">
        <v>1.26</v>
      </c>
      <c r="J8" s="88">
        <v>683</v>
      </c>
      <c r="K8" s="88">
        <v>30949</v>
      </c>
      <c r="L8" s="88">
        <v>5.8400000000000001E-2</v>
      </c>
      <c r="M8" s="88">
        <v>2.02</v>
      </c>
      <c r="N8" s="89">
        <v>0.75</v>
      </c>
    </row>
    <row r="9" spans="1:26">
      <c r="A9" s="86" t="s">
        <v>91</v>
      </c>
      <c r="B9" s="87">
        <v>0.91759999999999997</v>
      </c>
      <c r="C9" s="88">
        <v>1</v>
      </c>
      <c r="D9" s="88">
        <v>0.81110000000000004</v>
      </c>
      <c r="E9" s="88">
        <v>0.99829999999999997</v>
      </c>
      <c r="F9" s="88">
        <v>0.99299999999999999</v>
      </c>
      <c r="G9" s="88">
        <v>0.83</v>
      </c>
      <c r="H9" s="88">
        <v>1.78</v>
      </c>
      <c r="I9" s="88">
        <v>2.5</v>
      </c>
      <c r="J9" s="88">
        <v>905</v>
      </c>
      <c r="K9" s="88">
        <v>17810</v>
      </c>
      <c r="L9" s="88">
        <v>3.4700000000000002E-2</v>
      </c>
      <c r="M9" s="88">
        <v>0.24</v>
      </c>
      <c r="N9" s="89">
        <v>2.69</v>
      </c>
    </row>
    <row r="10" spans="1:26">
      <c r="A10" s="86" t="s">
        <v>92</v>
      </c>
      <c r="B10" s="87">
        <v>1</v>
      </c>
      <c r="C10" s="88">
        <v>1</v>
      </c>
      <c r="D10" s="88">
        <v>0.90920000000000001</v>
      </c>
      <c r="E10" s="88">
        <v>0.99960000000000004</v>
      </c>
      <c r="F10" s="88">
        <v>0.99029999999999996</v>
      </c>
      <c r="G10" s="88">
        <v>0.83699999999999997</v>
      </c>
      <c r="H10" s="88">
        <v>0.22</v>
      </c>
      <c r="I10" s="88">
        <v>0.26</v>
      </c>
      <c r="J10" s="88">
        <v>660</v>
      </c>
      <c r="K10" s="88">
        <v>30457</v>
      </c>
      <c r="L10" s="88">
        <v>9.8400000000000001E-2</v>
      </c>
      <c r="M10" s="88">
        <v>1.49</v>
      </c>
      <c r="N10" s="89">
        <v>0.86</v>
      </c>
    </row>
    <row r="11" spans="1:26">
      <c r="A11" s="86" t="s">
        <v>93</v>
      </c>
      <c r="B11" s="87">
        <v>1</v>
      </c>
      <c r="C11" s="88">
        <v>1</v>
      </c>
      <c r="D11" s="88">
        <v>0.99160000000000004</v>
      </c>
      <c r="E11" s="88">
        <v>0.99990000000000001</v>
      </c>
      <c r="F11" s="88">
        <v>100</v>
      </c>
      <c r="G11" s="88">
        <v>0.78</v>
      </c>
      <c r="H11" s="88">
        <v>1.1399999999999999</v>
      </c>
      <c r="I11" s="88">
        <v>2.68</v>
      </c>
      <c r="J11" s="88">
        <v>781</v>
      </c>
      <c r="K11" s="88">
        <v>17697</v>
      </c>
      <c r="L11" s="88">
        <v>0.24429999999999999</v>
      </c>
      <c r="M11" s="88">
        <v>3.11</v>
      </c>
      <c r="N11" s="89"/>
    </row>
    <row r="12" spans="1:26">
      <c r="A12" s="86" t="s">
        <v>95</v>
      </c>
      <c r="B12" s="87">
        <v>1</v>
      </c>
      <c r="C12" s="88">
        <v>1</v>
      </c>
      <c r="D12" s="88">
        <v>0.94220000000000004</v>
      </c>
      <c r="E12" s="88">
        <v>0.99970000000000003</v>
      </c>
      <c r="F12" s="88">
        <v>92.48</v>
      </c>
      <c r="G12" s="88">
        <v>0.874</v>
      </c>
      <c r="H12" s="88">
        <v>0.01</v>
      </c>
      <c r="I12" s="88">
        <v>0.02</v>
      </c>
      <c r="J12" s="88">
        <v>493</v>
      </c>
      <c r="K12" s="88">
        <v>31739</v>
      </c>
      <c r="L12" s="88">
        <v>0.13250000000000001</v>
      </c>
      <c r="M12" s="88">
        <v>2.1</v>
      </c>
      <c r="N12" s="89">
        <v>0.03</v>
      </c>
    </row>
    <row r="13" spans="1:26">
      <c r="A13" s="86" t="s">
        <v>96</v>
      </c>
      <c r="B13" s="87">
        <v>0.99590000000000001</v>
      </c>
      <c r="C13" s="88">
        <v>1</v>
      </c>
      <c r="D13" s="88">
        <v>0.91200000000000003</v>
      </c>
      <c r="E13" s="88">
        <v>0.99970000000000003</v>
      </c>
      <c r="F13" s="88" t="e">
        <v>#DIV/0!</v>
      </c>
      <c r="G13" s="88">
        <v>0.995</v>
      </c>
      <c r="H13" s="88">
        <v>0.2</v>
      </c>
      <c r="I13" s="88">
        <v>0.65</v>
      </c>
      <c r="J13" s="88">
        <v>437</v>
      </c>
      <c r="K13" s="88">
        <v>31789</v>
      </c>
      <c r="L13" s="88">
        <v>0.10929999999999999</v>
      </c>
      <c r="M13" s="88">
        <v>3.64</v>
      </c>
      <c r="N13" s="89">
        <v>0.16</v>
      </c>
    </row>
    <row r="14" spans="1:26">
      <c r="A14" s="86" t="s">
        <v>8</v>
      </c>
      <c r="B14" s="87">
        <v>0.9597</v>
      </c>
      <c r="C14" s="88">
        <v>0.99960000000000004</v>
      </c>
      <c r="D14" s="88">
        <v>0.75990000000000002</v>
      </c>
      <c r="E14" s="88">
        <v>0.99750000000000005</v>
      </c>
      <c r="F14" s="88">
        <v>0.93</v>
      </c>
      <c r="G14" s="88">
        <v>0.87</v>
      </c>
      <c r="H14" s="88">
        <v>1.1200000000000001</v>
      </c>
      <c r="I14" s="88">
        <v>1.17</v>
      </c>
      <c r="J14" s="88">
        <v>652</v>
      </c>
      <c r="K14" s="88">
        <v>28531</v>
      </c>
      <c r="L14" s="88">
        <v>6.8699999999999997E-2</v>
      </c>
      <c r="M14" s="88">
        <v>1.46</v>
      </c>
      <c r="N14" s="89">
        <v>1.18</v>
      </c>
    </row>
    <row r="15" spans="1:26">
      <c r="A15" s="86" t="s">
        <v>174</v>
      </c>
      <c r="B15" s="87">
        <v>0.95340000000000003</v>
      </c>
      <c r="C15" s="88">
        <v>0.99939999999999996</v>
      </c>
      <c r="D15" s="88">
        <v>0.84440000000000004</v>
      </c>
      <c r="E15" s="88">
        <v>0.99990000000000001</v>
      </c>
      <c r="F15" s="88">
        <v>99.65</v>
      </c>
      <c r="G15" s="88">
        <v>0.84</v>
      </c>
      <c r="H15" s="88">
        <v>1.19</v>
      </c>
      <c r="I15" s="88">
        <v>0.65</v>
      </c>
      <c r="J15" s="88">
        <v>677</v>
      </c>
      <c r="K15" s="88">
        <v>29990</v>
      </c>
      <c r="L15" s="88">
        <v>8.3000000000000004E-2</v>
      </c>
      <c r="M15" s="88">
        <v>1.34</v>
      </c>
      <c r="N15" s="89">
        <v>1.1000000000000001</v>
      </c>
    </row>
    <row r="16" spans="1:26">
      <c r="A16" s="86" t="s">
        <v>102</v>
      </c>
      <c r="B16" s="87">
        <v>0.97599999999999998</v>
      </c>
      <c r="C16" s="88">
        <v>0.99709999999999999</v>
      </c>
      <c r="D16" s="88">
        <v>0.81259999999999999</v>
      </c>
      <c r="E16" s="88">
        <v>0.99909999999999999</v>
      </c>
      <c r="F16" s="88">
        <v>85</v>
      </c>
      <c r="G16" s="88">
        <v>0.78</v>
      </c>
      <c r="H16" s="88">
        <v>1.02</v>
      </c>
      <c r="I16" s="88">
        <v>1.0900000000000001</v>
      </c>
      <c r="J16" s="88">
        <v>558</v>
      </c>
      <c r="K16" s="88">
        <v>10670</v>
      </c>
      <c r="L16" s="88">
        <v>9.2899999999999996E-2</v>
      </c>
      <c r="M16" s="88">
        <v>1.06</v>
      </c>
      <c r="N16" s="89">
        <v>1.24</v>
      </c>
    </row>
    <row r="17" spans="1:14">
      <c r="A17" s="86" t="s">
        <v>9</v>
      </c>
      <c r="B17" s="87">
        <v>1</v>
      </c>
      <c r="C17" s="88">
        <v>1</v>
      </c>
      <c r="D17" s="88">
        <v>0.58899999999999997</v>
      </c>
      <c r="E17" s="88">
        <v>0.99960000000000004</v>
      </c>
      <c r="F17" s="88">
        <v>0.99270000000000003</v>
      </c>
      <c r="G17" s="88">
        <v>0.81</v>
      </c>
      <c r="H17" s="88">
        <v>1.68</v>
      </c>
      <c r="I17" s="88">
        <v>0.86</v>
      </c>
      <c r="J17" s="88">
        <v>675</v>
      </c>
      <c r="K17" s="88">
        <v>12989</v>
      </c>
      <c r="L17" s="88">
        <v>9.3799999999999994E-2</v>
      </c>
      <c r="M17" s="88">
        <v>2.1800000000000002</v>
      </c>
      <c r="N17" s="89">
        <v>0.69</v>
      </c>
    </row>
    <row r="18" spans="1:14">
      <c r="A18" s="86" t="s">
        <v>104</v>
      </c>
      <c r="B18" s="87">
        <v>0.9446</v>
      </c>
      <c r="C18" s="88">
        <v>1</v>
      </c>
      <c r="D18" s="88">
        <v>0.78449999999999998</v>
      </c>
      <c r="E18" s="88">
        <v>0.99960000000000004</v>
      </c>
      <c r="F18" s="88">
        <v>0.99750000000000005</v>
      </c>
      <c r="G18" s="88">
        <v>0.83499999999999996</v>
      </c>
      <c r="H18" s="88">
        <v>1.38</v>
      </c>
      <c r="I18" s="88">
        <v>2.65</v>
      </c>
      <c r="J18" s="88">
        <v>584</v>
      </c>
      <c r="K18" s="88">
        <v>28487</v>
      </c>
      <c r="L18" s="88">
        <v>3.4700000000000002E-2</v>
      </c>
      <c r="M18" s="88">
        <v>1.28</v>
      </c>
      <c r="N18" s="89">
        <v>1.29</v>
      </c>
    </row>
    <row r="19" spans="1:14">
      <c r="A19" s="86" t="s">
        <v>105</v>
      </c>
      <c r="B19" s="87">
        <v>0.95840000000000003</v>
      </c>
      <c r="C19" s="88">
        <v>0.99060000000000004</v>
      </c>
      <c r="D19" s="88">
        <v>0.95020000000000004</v>
      </c>
      <c r="E19" s="88">
        <v>0.99850000000000005</v>
      </c>
      <c r="F19" s="88">
        <v>99.26</v>
      </c>
      <c r="G19" s="88">
        <v>0.84399999999999997</v>
      </c>
      <c r="H19" s="88">
        <v>0.87</v>
      </c>
      <c r="I19" s="88">
        <v>2.17</v>
      </c>
      <c r="J19" s="88">
        <v>676</v>
      </c>
      <c r="K19" s="88">
        <v>35797</v>
      </c>
      <c r="L19" s="88">
        <v>9.06E-2</v>
      </c>
      <c r="M19" s="88">
        <v>0.73</v>
      </c>
      <c r="N19" s="89">
        <v>0.86</v>
      </c>
    </row>
    <row r="20" spans="1:14">
      <c r="A20" s="86" t="s">
        <v>106</v>
      </c>
      <c r="B20" s="87">
        <v>1</v>
      </c>
      <c r="C20" s="88">
        <v>1</v>
      </c>
      <c r="D20" s="88">
        <v>0.69650000000000001</v>
      </c>
      <c r="E20" s="88">
        <v>0.99919999999999998</v>
      </c>
      <c r="F20" s="88">
        <v>99.94</v>
      </c>
      <c r="G20" s="88">
        <v>0.85</v>
      </c>
      <c r="H20" s="88">
        <v>0.15</v>
      </c>
      <c r="I20" s="88">
        <v>0.31</v>
      </c>
      <c r="J20" s="88">
        <v>713</v>
      </c>
      <c r="K20" s="88">
        <v>23638</v>
      </c>
      <c r="L20" s="88">
        <v>0.15060000000000001</v>
      </c>
      <c r="M20" s="88">
        <v>1.0900000000000001</v>
      </c>
      <c r="N20" s="89"/>
    </row>
    <row r="21" spans="1:14">
      <c r="A21" s="86" t="s">
        <v>108</v>
      </c>
      <c r="B21" s="87">
        <v>0.90839999999999999</v>
      </c>
      <c r="C21" s="88">
        <v>0.93149999999999999</v>
      </c>
      <c r="D21" s="88">
        <v>0.76619999999999999</v>
      </c>
      <c r="E21" s="88">
        <v>0.99950000000000006</v>
      </c>
      <c r="F21" s="88">
        <v>0.99080000000000001</v>
      </c>
      <c r="G21" s="88">
        <v>0.85</v>
      </c>
      <c r="H21" s="88">
        <v>0.89</v>
      </c>
      <c r="I21" s="88">
        <v>2.02</v>
      </c>
      <c r="J21" s="88">
        <v>564</v>
      </c>
      <c r="K21" s="88">
        <v>10789</v>
      </c>
      <c r="L21" s="88">
        <v>6.7900000000000002E-2</v>
      </c>
      <c r="M21" s="88">
        <v>0.76</v>
      </c>
      <c r="N21" s="89">
        <v>1.25</v>
      </c>
    </row>
    <row r="22" spans="1:14">
      <c r="A22" s="86" t="s">
        <v>109</v>
      </c>
      <c r="B22" s="87">
        <v>0.97889999999999999</v>
      </c>
      <c r="C22" s="88">
        <v>0.98880000000000001</v>
      </c>
      <c r="D22" s="88">
        <v>0.91710000000000003</v>
      </c>
      <c r="E22" s="88">
        <v>0.99980000000000002</v>
      </c>
      <c r="F22" s="88">
        <v>100</v>
      </c>
      <c r="G22" s="88">
        <v>0.77</v>
      </c>
      <c r="H22" s="88">
        <v>1.63</v>
      </c>
      <c r="I22" s="88">
        <v>1.95</v>
      </c>
      <c r="J22" s="88">
        <v>614</v>
      </c>
      <c r="K22" s="88">
        <v>50551</v>
      </c>
      <c r="L22" s="88">
        <v>9.9299999999999999E-2</v>
      </c>
      <c r="M22" s="88">
        <v>0.51</v>
      </c>
      <c r="N22" s="89">
        <v>0.99</v>
      </c>
    </row>
    <row r="23" spans="1:14">
      <c r="A23" s="86" t="s">
        <v>110</v>
      </c>
      <c r="B23" s="87">
        <v>1</v>
      </c>
      <c r="C23" s="88">
        <v>1</v>
      </c>
      <c r="D23" s="88">
        <v>0.90880000000000005</v>
      </c>
      <c r="E23" s="88">
        <v>0.98750000000000004</v>
      </c>
      <c r="F23" s="88">
        <v>1</v>
      </c>
      <c r="G23" s="88">
        <v>0.84299999999999997</v>
      </c>
      <c r="H23" s="88">
        <v>0.19</v>
      </c>
      <c r="I23" s="88">
        <v>0.13</v>
      </c>
      <c r="J23" s="88">
        <v>669</v>
      </c>
      <c r="K23" s="88">
        <v>30891</v>
      </c>
      <c r="L23" s="88">
        <v>1.0200000000000001E-2</v>
      </c>
      <c r="M23" s="88">
        <v>3.98</v>
      </c>
      <c r="N23" s="89"/>
    </row>
    <row r="24" spans="1:14">
      <c r="A24" s="86" t="s">
        <v>111</v>
      </c>
      <c r="B24" s="87">
        <v>0.98950000000000005</v>
      </c>
      <c r="C24" s="88">
        <v>1</v>
      </c>
      <c r="D24" s="88">
        <v>0.64219999999999999</v>
      </c>
      <c r="E24" s="88">
        <v>0.99970000000000003</v>
      </c>
      <c r="F24" s="88">
        <v>87.86</v>
      </c>
      <c r="G24" s="88">
        <v>0.85</v>
      </c>
      <c r="H24" s="88">
        <v>1.1599999999999999</v>
      </c>
      <c r="I24" s="88">
        <v>1.1100000000000001</v>
      </c>
      <c r="J24" s="88">
        <v>679</v>
      </c>
      <c r="K24" s="88">
        <v>31877</v>
      </c>
      <c r="L24" s="88">
        <v>9.6199999999999994E-2</v>
      </c>
      <c r="M24" s="88">
        <v>1.3</v>
      </c>
      <c r="N24" s="89">
        <v>1.19</v>
      </c>
    </row>
    <row r="25" spans="1:14">
      <c r="A25" s="86" t="s">
        <v>112</v>
      </c>
      <c r="B25" s="87">
        <v>1</v>
      </c>
      <c r="C25" s="88">
        <v>1</v>
      </c>
      <c r="D25" s="88">
        <v>0.86809999999999998</v>
      </c>
      <c r="E25" s="88">
        <v>0.99990000000000001</v>
      </c>
      <c r="F25" s="88">
        <v>0.99929999999999997</v>
      </c>
      <c r="G25" s="88">
        <v>0.82499999999999996</v>
      </c>
      <c r="H25" s="88">
        <v>1.27</v>
      </c>
      <c r="I25" s="88">
        <v>1.82</v>
      </c>
      <c r="J25" s="88">
        <v>602</v>
      </c>
      <c r="K25" s="88">
        <v>10315</v>
      </c>
      <c r="L25" s="88">
        <v>0.108</v>
      </c>
      <c r="M25" s="88">
        <v>1.03</v>
      </c>
      <c r="N25" s="89">
        <v>1.1499999999999999</v>
      </c>
    </row>
    <row r="26" spans="1:14">
      <c r="A26" s="86" t="s">
        <v>113</v>
      </c>
      <c r="B26" s="87">
        <v>1</v>
      </c>
      <c r="C26" s="88">
        <v>1</v>
      </c>
      <c r="D26" s="88">
        <v>0.96730000000000005</v>
      </c>
      <c r="E26" s="88">
        <v>0.99919999999999998</v>
      </c>
      <c r="F26" s="88">
        <v>0.99960000000000004</v>
      </c>
      <c r="G26" s="88">
        <v>0.79</v>
      </c>
      <c r="H26" s="88">
        <v>1.85</v>
      </c>
      <c r="I26" s="88">
        <v>0.97</v>
      </c>
      <c r="J26" s="88">
        <v>813</v>
      </c>
      <c r="K26" s="88">
        <v>10928</v>
      </c>
      <c r="L26" s="88">
        <v>0.105</v>
      </c>
      <c r="M26" s="88">
        <v>0.73</v>
      </c>
      <c r="N26" s="89">
        <v>2.14</v>
      </c>
    </row>
    <row r="27" spans="1:14">
      <c r="A27" s="86" t="s">
        <v>114</v>
      </c>
      <c r="B27" s="87">
        <v>1</v>
      </c>
      <c r="C27" s="88">
        <v>1</v>
      </c>
      <c r="D27" s="88">
        <v>0.95020000000000004</v>
      </c>
      <c r="E27" s="88">
        <v>0.99990000000000001</v>
      </c>
      <c r="F27" s="88">
        <v>0.99909999999999999</v>
      </c>
      <c r="G27" s="88">
        <v>0.79</v>
      </c>
      <c r="H27" s="88">
        <v>2.1800000000000002</v>
      </c>
      <c r="I27" s="88">
        <v>5.19</v>
      </c>
      <c r="J27" s="88">
        <v>570</v>
      </c>
      <c r="K27" s="88">
        <v>15946</v>
      </c>
      <c r="L27" s="88">
        <v>0.20430000000000001</v>
      </c>
      <c r="M27" s="88">
        <v>2.39</v>
      </c>
      <c r="N27" s="89">
        <v>0.24</v>
      </c>
    </row>
    <row r="28" spans="1:14">
      <c r="A28" s="86" t="s">
        <v>117</v>
      </c>
      <c r="B28" s="87">
        <v>1</v>
      </c>
      <c r="C28" s="88">
        <v>1</v>
      </c>
      <c r="D28" s="88">
        <v>0.99880000000000002</v>
      </c>
      <c r="E28" s="88">
        <v>0.99590000000000001</v>
      </c>
      <c r="F28" s="88">
        <v>0.94340000000000002</v>
      </c>
      <c r="G28" s="88">
        <v>0.7964</v>
      </c>
      <c r="H28" s="88">
        <v>0.02</v>
      </c>
      <c r="I28" s="88">
        <v>0.02</v>
      </c>
      <c r="J28" s="88">
        <v>604</v>
      </c>
      <c r="K28" s="88">
        <v>36337</v>
      </c>
      <c r="L28" s="88">
        <v>1E-3</v>
      </c>
      <c r="M28" s="88">
        <v>1.29</v>
      </c>
      <c r="N28" s="89">
        <v>0.02</v>
      </c>
    </row>
    <row r="29" spans="1:14">
      <c r="A29" s="86" t="s">
        <v>11</v>
      </c>
      <c r="B29" s="87">
        <v>1</v>
      </c>
      <c r="C29" s="88">
        <v>1</v>
      </c>
      <c r="D29" s="88">
        <v>0.99919999999999998</v>
      </c>
      <c r="E29" s="88">
        <v>0.99650000000000005</v>
      </c>
      <c r="F29" s="88">
        <v>82</v>
      </c>
      <c r="G29" s="88">
        <v>0.89</v>
      </c>
      <c r="H29" s="88">
        <v>2.11</v>
      </c>
      <c r="I29" s="88">
        <v>8.1</v>
      </c>
      <c r="J29" s="88">
        <v>319</v>
      </c>
      <c r="K29" s="88">
        <v>24699</v>
      </c>
      <c r="L29" s="88">
        <v>4.58E-2</v>
      </c>
      <c r="M29" s="88">
        <v>2.1800000000000002</v>
      </c>
      <c r="N29" s="89">
        <v>0.66</v>
      </c>
    </row>
    <row r="30" spans="1:14">
      <c r="A30" s="86" t="s">
        <v>119</v>
      </c>
      <c r="B30" s="87">
        <v>0.99980000000000002</v>
      </c>
      <c r="C30" s="88">
        <v>1</v>
      </c>
      <c r="D30" s="88">
        <v>0.70409999999999995</v>
      </c>
      <c r="E30" s="88">
        <v>0.99170000000000003</v>
      </c>
      <c r="F30" s="88">
        <v>0.77</v>
      </c>
      <c r="G30" s="88">
        <v>0.78</v>
      </c>
      <c r="H30" s="88">
        <v>2.36</v>
      </c>
      <c r="I30" s="88">
        <v>6.5</v>
      </c>
      <c r="J30" s="88">
        <v>1033</v>
      </c>
      <c r="K30" s="88">
        <v>11940</v>
      </c>
      <c r="L30" s="88">
        <v>0.1099</v>
      </c>
      <c r="M30" s="88">
        <v>0.6</v>
      </c>
      <c r="N30" s="89">
        <v>1.72</v>
      </c>
    </row>
    <row r="31" spans="1:14">
      <c r="A31" s="86" t="s">
        <v>120</v>
      </c>
      <c r="B31" s="87">
        <v>1</v>
      </c>
      <c r="C31" s="88" t="e">
        <v>#DIV/0!</v>
      </c>
      <c r="D31" s="88">
        <v>1</v>
      </c>
      <c r="E31" s="88">
        <v>0.89349999999999996</v>
      </c>
      <c r="F31" s="88">
        <v>1</v>
      </c>
      <c r="G31" s="88">
        <v>0.73929999999999996</v>
      </c>
      <c r="H31" s="88">
        <v>3.33</v>
      </c>
      <c r="I31" s="88">
        <v>6.72</v>
      </c>
      <c r="J31" s="88" t="e">
        <v>#DIV/0!</v>
      </c>
      <c r="K31" s="88" t="e">
        <v>#DIV/0!</v>
      </c>
      <c r="L31" s="88"/>
      <c r="M31" s="88">
        <v>0.73</v>
      </c>
      <c r="N31" s="89"/>
    </row>
    <row r="32" spans="1:14">
      <c r="A32" s="86" t="s">
        <v>25</v>
      </c>
      <c r="B32" s="87">
        <v>1</v>
      </c>
      <c r="C32" s="88">
        <v>0.98860000000000003</v>
      </c>
      <c r="D32" s="88">
        <v>0.83140000000000003</v>
      </c>
      <c r="E32" s="88">
        <v>0.99880000000000002</v>
      </c>
      <c r="F32" s="88">
        <v>0.89039999999999997</v>
      </c>
      <c r="G32" s="88">
        <v>0.72</v>
      </c>
      <c r="H32" s="88">
        <v>0.62</v>
      </c>
      <c r="I32" s="88">
        <v>0.83</v>
      </c>
      <c r="J32" s="88">
        <v>719</v>
      </c>
      <c r="K32" s="88">
        <v>42365</v>
      </c>
      <c r="L32" s="88">
        <v>8.4900000000000003E-2</v>
      </c>
      <c r="M32" s="88">
        <v>1</v>
      </c>
      <c r="N32" s="89">
        <v>1.92</v>
      </c>
    </row>
    <row r="33" spans="1:14">
      <c r="A33" s="86" t="s">
        <v>122</v>
      </c>
      <c r="B33" s="87">
        <v>0.995</v>
      </c>
      <c r="C33" s="88">
        <v>1</v>
      </c>
      <c r="D33" s="88">
        <v>0.90180000000000005</v>
      </c>
      <c r="E33" s="88">
        <v>0.99829999999999997</v>
      </c>
      <c r="F33" s="88">
        <v>99.95</v>
      </c>
      <c r="G33" s="88">
        <v>0.83</v>
      </c>
      <c r="H33" s="88">
        <v>0.7</v>
      </c>
      <c r="I33" s="88">
        <v>1.78</v>
      </c>
      <c r="J33" s="88">
        <v>897</v>
      </c>
      <c r="K33" s="88">
        <v>12072</v>
      </c>
      <c r="L33" s="88">
        <v>9.2600000000000002E-2</v>
      </c>
      <c r="M33" s="88">
        <v>0.48</v>
      </c>
      <c r="N33" s="89">
        <v>1.27</v>
      </c>
    </row>
    <row r="34" spans="1:14">
      <c r="A34" s="86" t="s">
        <v>13</v>
      </c>
      <c r="B34" s="87">
        <v>1</v>
      </c>
      <c r="C34" s="88">
        <v>0.99590000000000001</v>
      </c>
      <c r="D34" s="88">
        <v>0.77429999999999999</v>
      </c>
      <c r="E34" s="88">
        <v>0.95809999999999995</v>
      </c>
      <c r="F34" s="88">
        <v>0.98680000000000001</v>
      </c>
      <c r="G34" s="88">
        <v>0.82</v>
      </c>
      <c r="H34" s="88">
        <v>2.1</v>
      </c>
      <c r="I34" s="88">
        <v>1.41</v>
      </c>
      <c r="J34" s="88">
        <v>543</v>
      </c>
      <c r="K34" s="88">
        <v>45552</v>
      </c>
      <c r="L34" s="88">
        <v>8.3900000000000002E-2</v>
      </c>
      <c r="M34" s="88">
        <v>1.69</v>
      </c>
      <c r="N34" s="89">
        <v>1.1000000000000001</v>
      </c>
    </row>
    <row r="35" spans="1:14">
      <c r="A35" s="86" t="s">
        <v>125</v>
      </c>
      <c r="B35" s="87">
        <v>0.97119999999999995</v>
      </c>
      <c r="C35" s="88">
        <v>0.98609999999999998</v>
      </c>
      <c r="D35" s="88">
        <v>0.74390000000000001</v>
      </c>
      <c r="E35" s="88">
        <v>0.99890000000000001</v>
      </c>
      <c r="F35" s="88">
        <v>98.84</v>
      </c>
      <c r="G35" s="88">
        <v>0.84</v>
      </c>
      <c r="H35" s="88">
        <v>0.71</v>
      </c>
      <c r="I35" s="88">
        <v>0.56999999999999995</v>
      </c>
      <c r="J35" s="88">
        <v>552</v>
      </c>
      <c r="K35" s="88">
        <v>27618</v>
      </c>
      <c r="L35" s="88">
        <v>0.1016</v>
      </c>
      <c r="M35" s="88">
        <v>1.1000000000000001</v>
      </c>
      <c r="N35" s="89">
        <v>0.45</v>
      </c>
    </row>
    <row r="36" spans="1:14">
      <c r="A36" s="86" t="s">
        <v>126</v>
      </c>
      <c r="B36" s="87">
        <v>0.92889999999999995</v>
      </c>
      <c r="C36" s="88">
        <v>0.93620000000000003</v>
      </c>
      <c r="D36" s="88">
        <v>0.95620000000000005</v>
      </c>
      <c r="E36" s="88">
        <v>0.99950000000000006</v>
      </c>
      <c r="F36" s="88">
        <v>0.99460000000000004</v>
      </c>
      <c r="G36" s="88">
        <v>0.82599999999999996</v>
      </c>
      <c r="H36" s="88">
        <v>0.6</v>
      </c>
      <c r="I36" s="88">
        <v>0.99</v>
      </c>
      <c r="J36" s="88">
        <v>518</v>
      </c>
      <c r="K36" s="88">
        <v>24743</v>
      </c>
      <c r="L36" s="88">
        <v>5.9299999999999999E-2</v>
      </c>
      <c r="M36" s="88">
        <v>0.95</v>
      </c>
      <c r="N36" s="89">
        <v>1.0900000000000001</v>
      </c>
    </row>
    <row r="37" spans="1:14">
      <c r="A37" s="86" t="s">
        <v>128</v>
      </c>
      <c r="B37" s="87">
        <v>1</v>
      </c>
      <c r="C37" s="88">
        <v>1</v>
      </c>
      <c r="D37" s="88">
        <v>0.90810000000000002</v>
      </c>
      <c r="E37" s="88">
        <v>0.99919999999999998</v>
      </c>
      <c r="F37" s="88">
        <v>0.99960000000000004</v>
      </c>
      <c r="G37" s="88">
        <v>0.82399999999999995</v>
      </c>
      <c r="H37" s="88">
        <v>1.48</v>
      </c>
      <c r="I37" s="88">
        <v>2.62</v>
      </c>
      <c r="J37" s="88">
        <v>715</v>
      </c>
      <c r="K37" s="88">
        <v>27856</v>
      </c>
      <c r="L37" s="88">
        <v>0.1206</v>
      </c>
      <c r="M37" s="88">
        <v>0.92</v>
      </c>
      <c r="N37" s="89">
        <v>1.1399999999999999</v>
      </c>
    </row>
    <row r="38" spans="1:14">
      <c r="A38" s="86" t="s">
        <v>12</v>
      </c>
      <c r="B38" s="87">
        <v>0.99150000000000005</v>
      </c>
      <c r="C38" s="88">
        <v>1</v>
      </c>
      <c r="D38" s="88">
        <v>0.68269999999999997</v>
      </c>
      <c r="E38" s="88">
        <v>0.99819999999999998</v>
      </c>
      <c r="F38" s="88">
        <v>0.99519999999999997</v>
      </c>
      <c r="G38" s="88">
        <v>0.84</v>
      </c>
      <c r="H38" s="88">
        <v>0.85</v>
      </c>
      <c r="I38" s="88">
        <v>0.83</v>
      </c>
      <c r="J38" s="88">
        <v>577</v>
      </c>
      <c r="K38" s="88">
        <v>30797</v>
      </c>
      <c r="L38" s="88">
        <v>6.9599999999999995E-2</v>
      </c>
      <c r="M38" s="88">
        <v>0.55000000000000004</v>
      </c>
      <c r="N38" s="89">
        <v>1.04</v>
      </c>
    </row>
    <row r="39" spans="1:14">
      <c r="A39" s="86" t="s">
        <v>130</v>
      </c>
      <c r="B39" s="87">
        <v>1</v>
      </c>
      <c r="C39" s="88">
        <v>1</v>
      </c>
      <c r="D39" s="88">
        <v>0.76239999999999997</v>
      </c>
      <c r="E39" s="88">
        <v>0.99990000000000001</v>
      </c>
      <c r="F39" s="88" t="e">
        <v>#DIV/0!</v>
      </c>
      <c r="G39" s="88">
        <v>0.8</v>
      </c>
      <c r="H39" s="88">
        <v>0.56999999999999995</v>
      </c>
      <c r="I39" s="88">
        <v>0.76</v>
      </c>
      <c r="J39" s="88">
        <v>683</v>
      </c>
      <c r="K39" s="88">
        <v>10221</v>
      </c>
      <c r="L39" s="88">
        <v>7.4099999999999999E-2</v>
      </c>
      <c r="M39" s="88">
        <v>0.72</v>
      </c>
      <c r="N39" s="89">
        <v>1.27</v>
      </c>
    </row>
    <row r="40" spans="1:14">
      <c r="A40" s="86" t="s">
        <v>131</v>
      </c>
      <c r="B40" s="87">
        <v>0.96279999999999999</v>
      </c>
      <c r="C40" s="88">
        <v>0.98709999999999998</v>
      </c>
      <c r="D40" s="88">
        <v>0.54759999999999998</v>
      </c>
      <c r="E40" s="88">
        <v>0.99729999999999996</v>
      </c>
      <c r="F40" s="88">
        <v>100</v>
      </c>
      <c r="G40" s="88">
        <v>0.83</v>
      </c>
      <c r="H40" s="88">
        <v>0.53</v>
      </c>
      <c r="I40" s="88">
        <v>0.63</v>
      </c>
      <c r="J40" s="88">
        <v>649</v>
      </c>
      <c r="K40" s="88">
        <v>28216</v>
      </c>
      <c r="L40" s="88">
        <v>9.5100000000000004E-2</v>
      </c>
      <c r="M40" s="88">
        <v>1.42</v>
      </c>
      <c r="N40" s="89">
        <v>1.24</v>
      </c>
    </row>
    <row r="41" spans="1:14">
      <c r="A41" s="86" t="s">
        <v>15</v>
      </c>
      <c r="B41" s="87">
        <v>0.91390000000000005</v>
      </c>
      <c r="C41" s="88">
        <v>1</v>
      </c>
      <c r="D41" s="88">
        <v>0.86639999999999995</v>
      </c>
      <c r="E41" s="88">
        <v>0.98819999999999997</v>
      </c>
      <c r="F41" s="88">
        <v>0.99350000000000005</v>
      </c>
      <c r="G41" s="88">
        <v>0.83</v>
      </c>
      <c r="H41" s="88">
        <v>1.8</v>
      </c>
      <c r="I41" s="88">
        <v>1.99</v>
      </c>
      <c r="J41" s="88">
        <v>750</v>
      </c>
      <c r="K41" s="88">
        <v>9522</v>
      </c>
      <c r="L41" s="88">
        <v>7.4899999999999994E-2</v>
      </c>
      <c r="M41" s="88">
        <v>2.39</v>
      </c>
      <c r="N41" s="89">
        <v>1.01</v>
      </c>
    </row>
    <row r="42" spans="1:14">
      <c r="A42" s="86" t="s">
        <v>17</v>
      </c>
      <c r="B42" s="87">
        <v>1</v>
      </c>
      <c r="C42" s="88">
        <v>1</v>
      </c>
      <c r="D42" s="88">
        <v>0.98340000000000005</v>
      </c>
      <c r="E42" s="88">
        <v>0.999</v>
      </c>
      <c r="F42" s="88">
        <v>12</v>
      </c>
      <c r="G42" s="88">
        <v>0.82599999999999996</v>
      </c>
      <c r="H42" s="88">
        <v>1.25</v>
      </c>
      <c r="I42" s="88">
        <v>1.02</v>
      </c>
      <c r="J42" s="88">
        <v>768</v>
      </c>
      <c r="K42" s="88">
        <v>23000</v>
      </c>
      <c r="L42" s="88">
        <v>6.8400000000000002E-2</v>
      </c>
      <c r="M42" s="88">
        <v>0.48</v>
      </c>
      <c r="N42" s="89">
        <v>0.66</v>
      </c>
    </row>
    <row r="43" spans="1:14">
      <c r="A43" s="86" t="s">
        <v>132</v>
      </c>
      <c r="B43" s="87">
        <v>1</v>
      </c>
      <c r="C43" s="88">
        <v>1</v>
      </c>
      <c r="D43" s="88">
        <v>0.81510000000000005</v>
      </c>
      <c r="E43" s="88">
        <v>0.99809999999999999</v>
      </c>
      <c r="F43" s="88">
        <v>4</v>
      </c>
      <c r="G43" s="88">
        <v>0.85</v>
      </c>
      <c r="H43" s="88">
        <v>0.77</v>
      </c>
      <c r="I43" s="88">
        <v>0.74</v>
      </c>
      <c r="J43" s="88">
        <v>729</v>
      </c>
      <c r="K43" s="88">
        <v>30857</v>
      </c>
      <c r="L43" s="88">
        <v>7.8600000000000003E-2</v>
      </c>
      <c r="M43" s="88">
        <v>1.67</v>
      </c>
      <c r="N43" s="89">
        <v>1.05</v>
      </c>
    </row>
    <row r="44" spans="1:14">
      <c r="A44" s="86" t="s">
        <v>133</v>
      </c>
      <c r="B44" s="87" t="e">
        <v>#DIV/0!</v>
      </c>
      <c r="C44" s="88">
        <v>1</v>
      </c>
      <c r="D44" s="88">
        <v>1</v>
      </c>
      <c r="E44" s="88">
        <v>0.99939999999999996</v>
      </c>
      <c r="F44" s="88">
        <v>1</v>
      </c>
      <c r="G44" s="88">
        <v>0.81669999999999998</v>
      </c>
      <c r="H44" s="88">
        <v>1.42</v>
      </c>
      <c r="I44" s="88">
        <v>1.86</v>
      </c>
      <c r="J44" s="88">
        <v>704</v>
      </c>
      <c r="K44" s="88">
        <v>11287</v>
      </c>
      <c r="L44" s="88">
        <v>0.1048</v>
      </c>
      <c r="M44" s="88">
        <v>1.26</v>
      </c>
      <c r="N44" s="89">
        <v>0.82</v>
      </c>
    </row>
    <row r="45" spans="1:14">
      <c r="A45" s="86" t="s">
        <v>134</v>
      </c>
      <c r="B45" s="87">
        <v>0.89800000000000002</v>
      </c>
      <c r="C45" s="88">
        <v>1</v>
      </c>
      <c r="D45" s="88">
        <v>0.79149999999999998</v>
      </c>
      <c r="E45" s="88">
        <v>0.99890000000000001</v>
      </c>
      <c r="F45" s="88">
        <v>0.94199999999999995</v>
      </c>
      <c r="G45" s="88">
        <v>0.84</v>
      </c>
      <c r="H45" s="88">
        <v>1.2</v>
      </c>
      <c r="I45" s="88">
        <v>0.84</v>
      </c>
      <c r="J45" s="88">
        <v>710</v>
      </c>
      <c r="K45" s="88">
        <v>26506</v>
      </c>
      <c r="L45" s="88">
        <v>9.2200000000000004E-2</v>
      </c>
      <c r="M45" s="88">
        <v>1.22</v>
      </c>
      <c r="N45" s="89">
        <v>0.84</v>
      </c>
    </row>
    <row r="46" spans="1:14">
      <c r="A46" s="86" t="s">
        <v>19</v>
      </c>
      <c r="B46" s="87">
        <v>0.99239999999999995</v>
      </c>
      <c r="C46" s="88">
        <v>0.99250000000000005</v>
      </c>
      <c r="D46" s="88">
        <v>0.99209999999999998</v>
      </c>
      <c r="E46" s="88">
        <v>0.99819999999999998</v>
      </c>
      <c r="F46" s="88">
        <v>0.99829999999999997</v>
      </c>
      <c r="G46" s="88">
        <v>0.84499999999999997</v>
      </c>
      <c r="H46" s="88">
        <v>0.91</v>
      </c>
      <c r="I46" s="88">
        <v>1.75</v>
      </c>
      <c r="J46" s="88">
        <v>550</v>
      </c>
      <c r="K46" s="88">
        <v>31921</v>
      </c>
      <c r="L46" s="88">
        <v>9.4600000000000004E-2</v>
      </c>
      <c r="M46" s="88">
        <v>0.78</v>
      </c>
      <c r="N46" s="89">
        <v>1.1200000000000001</v>
      </c>
    </row>
    <row r="47" spans="1:14">
      <c r="A47" s="86" t="s">
        <v>138</v>
      </c>
      <c r="B47" s="87">
        <v>1</v>
      </c>
      <c r="C47" s="88">
        <v>1</v>
      </c>
      <c r="D47" s="88">
        <v>0.96699999999999997</v>
      </c>
      <c r="E47" s="88">
        <v>0.999</v>
      </c>
      <c r="F47" s="88">
        <v>103</v>
      </c>
      <c r="G47" s="88">
        <v>0.82</v>
      </c>
      <c r="H47" s="88">
        <v>0.7</v>
      </c>
      <c r="I47" s="88">
        <v>0.56999999999999995</v>
      </c>
      <c r="J47" s="88">
        <v>591</v>
      </c>
      <c r="K47" s="88">
        <v>35852</v>
      </c>
      <c r="L47" s="88">
        <v>7.9799999999999996E-2</v>
      </c>
      <c r="M47" s="88">
        <v>1.56</v>
      </c>
      <c r="N47" s="89">
        <v>1.41</v>
      </c>
    </row>
    <row r="48" spans="1:14">
      <c r="A48" s="86" t="s">
        <v>139</v>
      </c>
      <c r="B48" s="87">
        <v>1</v>
      </c>
      <c r="C48" s="88">
        <v>0.9758</v>
      </c>
      <c r="D48" s="88">
        <v>0.94330000000000003</v>
      </c>
      <c r="E48" s="88">
        <v>0.99880000000000002</v>
      </c>
      <c r="F48" s="88">
        <v>0.98</v>
      </c>
      <c r="G48" s="88">
        <v>0.83499999999999996</v>
      </c>
      <c r="H48" s="88">
        <v>1.39</v>
      </c>
      <c r="I48" s="88">
        <v>3.36</v>
      </c>
      <c r="J48" s="88">
        <v>521</v>
      </c>
      <c r="K48" s="88">
        <v>11805</v>
      </c>
      <c r="L48" s="88">
        <v>8.5699999999999998E-2</v>
      </c>
      <c r="M48" s="88">
        <v>0.96</v>
      </c>
      <c r="N48" s="89">
        <v>0.75</v>
      </c>
    </row>
    <row r="49" spans="1:14">
      <c r="A49" s="86" t="s">
        <v>142</v>
      </c>
      <c r="B49" s="87">
        <v>0.97599999999999998</v>
      </c>
      <c r="C49" s="88">
        <v>0.99919999999999998</v>
      </c>
      <c r="D49" s="88">
        <v>0.71130000000000004</v>
      </c>
      <c r="E49" s="88">
        <v>0.99970000000000003</v>
      </c>
      <c r="F49" s="88">
        <v>99.63</v>
      </c>
      <c r="G49" s="88">
        <v>0.85</v>
      </c>
      <c r="H49" s="88">
        <v>1.32</v>
      </c>
      <c r="I49" s="88">
        <v>1.81</v>
      </c>
      <c r="J49" s="88">
        <v>696</v>
      </c>
      <c r="K49" s="88">
        <v>31915</v>
      </c>
      <c r="L49" s="88">
        <v>7.5999999999999998E-2</v>
      </c>
      <c r="M49" s="88">
        <v>0.8</v>
      </c>
      <c r="N49" s="89">
        <v>2.09</v>
      </c>
    </row>
    <row r="50" spans="1:14">
      <c r="A50" s="86" t="s">
        <v>21</v>
      </c>
      <c r="B50" s="87">
        <v>1</v>
      </c>
      <c r="C50" s="88">
        <v>1</v>
      </c>
      <c r="D50" s="88">
        <v>0.97760000000000002</v>
      </c>
      <c r="E50" s="88">
        <v>0.99350000000000005</v>
      </c>
      <c r="F50" s="88">
        <v>0.99970000000000003</v>
      </c>
      <c r="G50" s="88">
        <v>0.85299999999999998</v>
      </c>
      <c r="H50" s="88">
        <v>0.16</v>
      </c>
      <c r="I50" s="88">
        <v>0.38</v>
      </c>
      <c r="J50" s="88">
        <v>621</v>
      </c>
      <c r="K50" s="88">
        <v>33455</v>
      </c>
      <c r="L50" s="88">
        <v>5.28E-2</v>
      </c>
      <c r="M50" s="88">
        <v>1.19</v>
      </c>
      <c r="N50" s="89">
        <v>0.69</v>
      </c>
    </row>
    <row r="51" spans="1:14">
      <c r="A51" s="86" t="s">
        <v>143</v>
      </c>
      <c r="B51" s="87">
        <v>1</v>
      </c>
      <c r="C51" s="88">
        <v>1</v>
      </c>
      <c r="D51" s="88">
        <v>0.76200000000000001</v>
      </c>
      <c r="E51" s="88">
        <v>0.99280000000000002</v>
      </c>
      <c r="F51" s="88">
        <v>0.99909999999999999</v>
      </c>
      <c r="G51" s="88">
        <v>0.83299999999999996</v>
      </c>
      <c r="H51" s="88">
        <v>0.1</v>
      </c>
      <c r="I51" s="88">
        <v>0.28000000000000003</v>
      </c>
      <c r="J51" s="88">
        <v>594</v>
      </c>
      <c r="K51" s="88">
        <v>31275</v>
      </c>
      <c r="L51" s="88">
        <v>2.7900000000000001E-2</v>
      </c>
      <c r="M51" s="88">
        <v>0.63</v>
      </c>
      <c r="N51" s="89">
        <v>0.61</v>
      </c>
    </row>
    <row r="52" spans="1:14">
      <c r="A52" s="86" t="s">
        <v>145</v>
      </c>
      <c r="B52" s="87">
        <v>1</v>
      </c>
      <c r="C52" s="88">
        <v>1</v>
      </c>
      <c r="D52" s="88">
        <v>0.91959999999999997</v>
      </c>
      <c r="E52" s="88">
        <v>0.99690000000000001</v>
      </c>
      <c r="F52" s="88" t="e">
        <v>#DIV/0!</v>
      </c>
      <c r="G52" s="88">
        <v>0.79</v>
      </c>
      <c r="H52" s="88">
        <v>0.39</v>
      </c>
      <c r="I52" s="88">
        <v>0.78</v>
      </c>
      <c r="J52" s="88">
        <v>818</v>
      </c>
      <c r="K52" s="88">
        <v>3335</v>
      </c>
      <c r="L52" s="88">
        <v>9.2600000000000002E-2</v>
      </c>
      <c r="M52" s="88">
        <v>0.68</v>
      </c>
      <c r="N52" s="89">
        <v>0.56999999999999995</v>
      </c>
    </row>
    <row r="53" spans="1:14">
      <c r="A53" s="86" t="s">
        <v>18</v>
      </c>
      <c r="B53" s="87">
        <v>1</v>
      </c>
      <c r="C53" s="88">
        <v>1</v>
      </c>
      <c r="D53" s="88">
        <v>0.89990000000000003</v>
      </c>
      <c r="E53" s="88">
        <v>0.99929999999999997</v>
      </c>
      <c r="F53" s="88" t="e">
        <v>#DIV/0!</v>
      </c>
      <c r="G53" s="88">
        <v>0.84</v>
      </c>
      <c r="H53" s="88">
        <v>1.96</v>
      </c>
      <c r="I53" s="88">
        <v>1.28</v>
      </c>
      <c r="J53" s="88">
        <v>651</v>
      </c>
      <c r="K53" s="88">
        <v>29384</v>
      </c>
      <c r="L53" s="88">
        <v>7.8200000000000006E-2</v>
      </c>
      <c r="M53" s="88">
        <v>1.72</v>
      </c>
      <c r="N53" s="89">
        <v>0.74</v>
      </c>
    </row>
    <row r="54" spans="1:14">
      <c r="A54" s="86" t="s">
        <v>147</v>
      </c>
      <c r="B54" s="87">
        <v>0.99509999999999998</v>
      </c>
      <c r="C54" s="88">
        <v>0.98209999999999997</v>
      </c>
      <c r="D54" s="88" t="e">
        <v>#DIV/0!</v>
      </c>
      <c r="E54" s="88">
        <v>0.97599999999999998</v>
      </c>
      <c r="F54" s="88">
        <v>0.97699999999999998</v>
      </c>
      <c r="G54" s="88">
        <v>0.83699999999999997</v>
      </c>
      <c r="H54" s="88">
        <v>0.37</v>
      </c>
      <c r="I54" s="88">
        <v>0.53</v>
      </c>
      <c r="J54" s="88">
        <v>686</v>
      </c>
      <c r="K54" s="88">
        <v>39137</v>
      </c>
      <c r="L54" s="88">
        <v>1.43E-2</v>
      </c>
      <c r="M54" s="88">
        <v>1.49</v>
      </c>
      <c r="N54" s="89">
        <v>0.41</v>
      </c>
    </row>
    <row r="55" spans="1:14">
      <c r="A55" s="86" t="s">
        <v>16</v>
      </c>
      <c r="B55" s="87">
        <v>0.99860000000000004</v>
      </c>
      <c r="C55" s="88">
        <v>0.99919999999999998</v>
      </c>
      <c r="D55" s="88">
        <v>0.76870000000000005</v>
      </c>
      <c r="E55" s="88">
        <v>0.99</v>
      </c>
      <c r="F55" s="88">
        <v>0.91</v>
      </c>
      <c r="G55" s="88">
        <v>0.68</v>
      </c>
      <c r="H55" s="88">
        <v>1.46</v>
      </c>
      <c r="I55" s="88">
        <v>0.97</v>
      </c>
      <c r="J55" s="88">
        <v>1189</v>
      </c>
      <c r="K55" s="88">
        <v>32110</v>
      </c>
      <c r="L55" s="88">
        <v>7.0800000000000002E-2</v>
      </c>
      <c r="M55" s="88">
        <v>0.95</v>
      </c>
      <c r="N55" s="89">
        <v>1.1299999999999999</v>
      </c>
    </row>
    <row r="56" spans="1:14">
      <c r="A56" s="86" t="s">
        <v>150</v>
      </c>
      <c r="B56" s="87">
        <v>1</v>
      </c>
      <c r="C56" s="88">
        <v>1</v>
      </c>
      <c r="D56" s="88">
        <v>0.99909999999999999</v>
      </c>
      <c r="E56" s="88">
        <v>0.99980000000000002</v>
      </c>
      <c r="F56" s="88">
        <v>99.9</v>
      </c>
      <c r="G56" s="88">
        <v>0.84099999999999997</v>
      </c>
      <c r="H56" s="88">
        <v>0.63</v>
      </c>
      <c r="I56" s="88">
        <v>1.23</v>
      </c>
      <c r="J56" s="88">
        <v>427</v>
      </c>
      <c r="K56" s="88">
        <v>21189</v>
      </c>
      <c r="L56" s="88">
        <v>0.107</v>
      </c>
      <c r="M56" s="88">
        <v>1.1100000000000001</v>
      </c>
      <c r="N56" s="89">
        <v>0.39</v>
      </c>
    </row>
    <row r="57" spans="1:14">
      <c r="A57" s="86" t="s">
        <v>151</v>
      </c>
      <c r="B57" s="87">
        <v>1</v>
      </c>
      <c r="C57" s="88">
        <v>0.98450000000000004</v>
      </c>
      <c r="D57" s="88">
        <v>0.94710000000000005</v>
      </c>
      <c r="E57" s="88">
        <v>0.99950000000000006</v>
      </c>
      <c r="F57" s="88">
        <v>0.99950000000000006</v>
      </c>
      <c r="G57" s="88">
        <v>0.86</v>
      </c>
      <c r="H57" s="88">
        <v>0.72</v>
      </c>
      <c r="I57" s="88">
        <v>0.61</v>
      </c>
      <c r="J57" s="88">
        <v>826</v>
      </c>
      <c r="K57" s="88">
        <v>29276</v>
      </c>
      <c r="L57" s="88">
        <v>7.7399999999999997E-2</v>
      </c>
      <c r="M57" s="88">
        <v>0.97</v>
      </c>
      <c r="N57" s="89">
        <v>1.1100000000000001</v>
      </c>
    </row>
    <row r="58" spans="1:14">
      <c r="A58" s="86" t="s">
        <v>20</v>
      </c>
      <c r="B58" s="87">
        <v>0.99680000000000002</v>
      </c>
      <c r="C58" s="88">
        <v>0.9788</v>
      </c>
      <c r="D58" s="88">
        <v>0.83069999999999999</v>
      </c>
      <c r="E58" s="88">
        <v>0.99909999999999999</v>
      </c>
      <c r="F58" s="88">
        <v>0.99890000000000001</v>
      </c>
      <c r="G58" s="88">
        <v>0.83</v>
      </c>
      <c r="H58" s="88">
        <v>1.35</v>
      </c>
      <c r="I58" s="88">
        <v>1.52</v>
      </c>
      <c r="J58" s="88">
        <v>494</v>
      </c>
      <c r="K58" s="88">
        <v>24455</v>
      </c>
      <c r="L58" s="88">
        <v>0.1072</v>
      </c>
      <c r="M58" s="88">
        <v>1.58</v>
      </c>
      <c r="N58" s="89">
        <v>0.91</v>
      </c>
    </row>
    <row r="59" spans="1:14">
      <c r="A59" s="86" t="s">
        <v>152</v>
      </c>
      <c r="B59" s="87">
        <v>1</v>
      </c>
      <c r="C59" s="88">
        <v>0.99560000000000004</v>
      </c>
      <c r="D59" s="88">
        <v>0.90259999999999996</v>
      </c>
      <c r="E59" s="88">
        <v>0.99519999999999997</v>
      </c>
      <c r="F59" s="88">
        <v>99.7</v>
      </c>
      <c r="G59" s="88">
        <v>0.84699999999999998</v>
      </c>
      <c r="H59" s="88">
        <v>0.17</v>
      </c>
      <c r="I59" s="88">
        <v>0.23</v>
      </c>
      <c r="J59" s="88">
        <v>831</v>
      </c>
      <c r="K59" s="88">
        <v>15101</v>
      </c>
      <c r="L59" s="88">
        <v>0.1118</v>
      </c>
      <c r="M59" s="88">
        <v>0.77</v>
      </c>
      <c r="N59" s="89">
        <v>1.24</v>
      </c>
    </row>
    <row r="60" spans="1:14">
      <c r="A60" s="86" t="s">
        <v>153</v>
      </c>
      <c r="B60" s="87">
        <v>0.96240000000000003</v>
      </c>
      <c r="C60" s="88">
        <v>0.99519999999999997</v>
      </c>
      <c r="D60" s="88">
        <v>0.88449999999999995</v>
      </c>
      <c r="E60" s="88">
        <v>0.99780000000000002</v>
      </c>
      <c r="F60" s="88">
        <v>0.98829999999999996</v>
      </c>
      <c r="G60" s="88">
        <v>0.84</v>
      </c>
      <c r="H60" s="88">
        <v>0.73</v>
      </c>
      <c r="I60" s="88">
        <v>1.79</v>
      </c>
      <c r="J60" s="88">
        <v>610</v>
      </c>
      <c r="K60" s="88">
        <v>25340</v>
      </c>
      <c r="L60" s="88">
        <v>7.0099999999999996E-2</v>
      </c>
      <c r="M60" s="88">
        <v>1.05</v>
      </c>
      <c r="N60" s="89">
        <v>0.66</v>
      </c>
    </row>
    <row r="61" spans="1:14">
      <c r="A61" s="86" t="s">
        <v>204</v>
      </c>
      <c r="B61" s="87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9"/>
    </row>
    <row r="62" spans="1:14" ht="15.75" customHeight="1">
      <c r="A62" s="90" t="s">
        <v>168</v>
      </c>
      <c r="B62" s="91">
        <v>0.98259649122807047</v>
      </c>
      <c r="C62" s="92">
        <v>0.9944803571428571</v>
      </c>
      <c r="D62" s="92">
        <v>0.85240000000000016</v>
      </c>
      <c r="E62" s="92">
        <v>0.99506896551724122</v>
      </c>
      <c r="F62" s="92">
        <v>31.421366666666675</v>
      </c>
      <c r="G62" s="92">
        <v>0.82711034482758639</v>
      </c>
      <c r="H62" s="92">
        <v>1.0717241379310347</v>
      </c>
      <c r="I62" s="92">
        <v>1.628275862068965</v>
      </c>
      <c r="J62" s="92">
        <v>700.43859649122805</v>
      </c>
      <c r="K62" s="92">
        <v>24906.280701754386</v>
      </c>
      <c r="L62" s="92">
        <v>8.6494736842105249E-2</v>
      </c>
      <c r="M62" s="92">
        <v>1.2887931034482756</v>
      </c>
      <c r="N62" s="93">
        <v>0.98666666666666647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 summaryRight="0"/>
  </sheetPr>
  <dimension ref="A1:Z14"/>
  <sheetViews>
    <sheetView showGridLines="0" workbookViewId="0">
      <pane xSplit="1" topLeftCell="B1" activePane="topRight" state="frozen"/>
      <selection pane="topRight" activeCell="F36" sqref="F36"/>
    </sheetView>
  </sheetViews>
  <sheetFormatPr defaultColWidth="12.5703125" defaultRowHeight="15.75" customHeight="1"/>
  <cols>
    <col min="1" max="1" width="37.85546875" customWidth="1"/>
    <col min="2" max="2" width="28" customWidth="1"/>
    <col min="3" max="3" width="24.140625" customWidth="1"/>
    <col min="4" max="4" width="19.7109375" customWidth="1"/>
    <col min="5" max="5" width="21.140625" customWidth="1"/>
    <col min="6" max="6" width="20.140625" customWidth="1"/>
    <col min="7" max="7" width="18.5703125" customWidth="1"/>
  </cols>
  <sheetData>
    <row r="1" spans="1:26">
      <c r="A1" s="79"/>
      <c r="B1" s="80" t="s">
        <v>203</v>
      </c>
      <c r="C1" s="81"/>
      <c r="D1" s="81"/>
      <c r="E1" s="81"/>
      <c r="F1" s="81"/>
      <c r="G1" s="81"/>
      <c r="H1" s="82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s="107" customFormat="1" ht="38.25">
      <c r="A2" s="103" t="s">
        <v>61</v>
      </c>
      <c r="B2" s="104" t="s">
        <v>154</v>
      </c>
      <c r="C2" s="105" t="s">
        <v>155</v>
      </c>
      <c r="D2" s="105" t="s">
        <v>156</v>
      </c>
      <c r="E2" s="105" t="s">
        <v>157</v>
      </c>
      <c r="F2" s="105" t="s">
        <v>159</v>
      </c>
      <c r="G2" s="105" t="s">
        <v>162</v>
      </c>
      <c r="H2" s="106" t="s">
        <v>206</v>
      </c>
    </row>
    <row r="3" spans="1:26">
      <c r="A3" s="79" t="s">
        <v>6</v>
      </c>
      <c r="B3" s="83">
        <v>0.90400000000000003</v>
      </c>
      <c r="C3" s="84">
        <v>0.99299999999999999</v>
      </c>
      <c r="D3" s="84">
        <v>0.70699999999999996</v>
      </c>
      <c r="E3" s="84">
        <v>0.99580000000000002</v>
      </c>
      <c r="F3" s="84">
        <v>0.82</v>
      </c>
      <c r="G3" s="84">
        <v>691</v>
      </c>
      <c r="H3" s="85">
        <v>0.8347</v>
      </c>
    </row>
    <row r="4" spans="1:26">
      <c r="A4" s="86" t="s">
        <v>8</v>
      </c>
      <c r="B4" s="87">
        <v>0.9597</v>
      </c>
      <c r="C4" s="88">
        <v>0.99960000000000004</v>
      </c>
      <c r="D4" s="88">
        <v>0.75990000000000002</v>
      </c>
      <c r="E4" s="88">
        <v>0.99750000000000005</v>
      </c>
      <c r="F4" s="88">
        <v>0.87</v>
      </c>
      <c r="G4" s="88">
        <v>652</v>
      </c>
      <c r="H4" s="89">
        <v>0.93</v>
      </c>
    </row>
    <row r="5" spans="1:26">
      <c r="A5" s="86" t="s">
        <v>9</v>
      </c>
      <c r="B5" s="87">
        <v>1</v>
      </c>
      <c r="C5" s="88">
        <v>1</v>
      </c>
      <c r="D5" s="88">
        <v>0.58899999999999997</v>
      </c>
      <c r="E5" s="88">
        <v>0.99960000000000004</v>
      </c>
      <c r="F5" s="88">
        <v>0.81</v>
      </c>
      <c r="G5" s="88">
        <v>675</v>
      </c>
      <c r="H5" s="89">
        <v>0.99270000000000003</v>
      </c>
    </row>
    <row r="6" spans="1:26">
      <c r="A6" s="86" t="s">
        <v>11</v>
      </c>
      <c r="B6" s="87">
        <v>1</v>
      </c>
      <c r="C6" s="88">
        <v>1</v>
      </c>
      <c r="D6" s="88">
        <v>0.99919999999999998</v>
      </c>
      <c r="E6" s="88">
        <v>0.99650000000000005</v>
      </c>
      <c r="F6" s="88">
        <v>0.89</v>
      </c>
      <c r="G6" s="88">
        <v>319</v>
      </c>
      <c r="H6" s="89">
        <v>82</v>
      </c>
    </row>
    <row r="7" spans="1:26">
      <c r="A7" s="86" t="s">
        <v>13</v>
      </c>
      <c r="B7" s="87">
        <v>1</v>
      </c>
      <c r="C7" s="88">
        <v>0.99590000000000001</v>
      </c>
      <c r="D7" s="88">
        <v>0.77429999999999999</v>
      </c>
      <c r="E7" s="88">
        <v>0.95809999999999995</v>
      </c>
      <c r="F7" s="88">
        <v>0.82</v>
      </c>
      <c r="G7" s="88">
        <v>543</v>
      </c>
      <c r="H7" s="89">
        <v>0.98680000000000001</v>
      </c>
    </row>
    <row r="8" spans="1:26">
      <c r="A8" s="86" t="s">
        <v>12</v>
      </c>
      <c r="B8" s="87">
        <v>0.99150000000000005</v>
      </c>
      <c r="C8" s="88">
        <v>1</v>
      </c>
      <c r="D8" s="88">
        <v>0.68269999999999997</v>
      </c>
      <c r="E8" s="88">
        <v>0.99819999999999998</v>
      </c>
      <c r="F8" s="88">
        <v>0.84</v>
      </c>
      <c r="G8" s="88">
        <v>577</v>
      </c>
      <c r="H8" s="89">
        <v>0.99519999999999997</v>
      </c>
    </row>
    <row r="9" spans="1:26">
      <c r="A9" s="86" t="s">
        <v>15</v>
      </c>
      <c r="B9" s="87">
        <v>0.91390000000000005</v>
      </c>
      <c r="C9" s="88">
        <v>1</v>
      </c>
      <c r="D9" s="88">
        <v>0.86639999999999995</v>
      </c>
      <c r="E9" s="88">
        <v>0.98819999999999997</v>
      </c>
      <c r="F9" s="88">
        <v>0.83</v>
      </c>
      <c r="G9" s="88">
        <v>750</v>
      </c>
      <c r="H9" s="89">
        <v>0.99350000000000005</v>
      </c>
    </row>
    <row r="10" spans="1:26">
      <c r="A10" s="86" t="s">
        <v>17</v>
      </c>
      <c r="B10" s="87">
        <v>1</v>
      </c>
      <c r="C10" s="88">
        <v>1</v>
      </c>
      <c r="D10" s="88">
        <v>0.98340000000000005</v>
      </c>
      <c r="E10" s="88">
        <v>0.999</v>
      </c>
      <c r="F10" s="88">
        <v>0.82599999999999996</v>
      </c>
      <c r="G10" s="88">
        <v>768</v>
      </c>
      <c r="H10" s="89">
        <v>12</v>
      </c>
    </row>
    <row r="11" spans="1:26">
      <c r="A11" s="86" t="s">
        <v>19</v>
      </c>
      <c r="B11" s="87">
        <v>0.99239999999999995</v>
      </c>
      <c r="C11" s="88">
        <v>0.99250000000000005</v>
      </c>
      <c r="D11" s="88">
        <v>0.99209999999999998</v>
      </c>
      <c r="E11" s="88">
        <v>0.99819999999999998</v>
      </c>
      <c r="F11" s="88">
        <v>0.84499999999999997</v>
      </c>
      <c r="G11" s="88">
        <v>550</v>
      </c>
      <c r="H11" s="89">
        <v>0.99829999999999997</v>
      </c>
    </row>
    <row r="12" spans="1:26">
      <c r="A12" s="86" t="s">
        <v>21</v>
      </c>
      <c r="B12" s="87">
        <v>1</v>
      </c>
      <c r="C12" s="88">
        <v>1</v>
      </c>
      <c r="D12" s="88">
        <v>0.97760000000000002</v>
      </c>
      <c r="E12" s="88">
        <v>0.99350000000000005</v>
      </c>
      <c r="F12" s="88">
        <v>0.85299999999999998</v>
      </c>
      <c r="G12" s="88">
        <v>621</v>
      </c>
      <c r="H12" s="89">
        <v>0.99970000000000003</v>
      </c>
    </row>
    <row r="13" spans="1:26">
      <c r="A13" s="86" t="s">
        <v>16</v>
      </c>
      <c r="B13" s="87">
        <v>0.99860000000000004</v>
      </c>
      <c r="C13" s="88">
        <v>0.99919999999999998</v>
      </c>
      <c r="D13" s="88">
        <v>0.76870000000000005</v>
      </c>
      <c r="E13" s="88">
        <v>0.99</v>
      </c>
      <c r="F13" s="88">
        <v>0.68</v>
      </c>
      <c r="G13" s="88">
        <v>1189</v>
      </c>
      <c r="H13" s="89">
        <v>0.91</v>
      </c>
    </row>
    <row r="14" spans="1:26" ht="15.75" customHeight="1">
      <c r="A14" s="90" t="s">
        <v>168</v>
      </c>
      <c r="B14" s="91">
        <v>0.978190909090909</v>
      </c>
      <c r="C14" s="92">
        <v>0.99819999999999998</v>
      </c>
      <c r="D14" s="92">
        <v>0.82729999999999992</v>
      </c>
      <c r="E14" s="92">
        <v>0.99223636363636347</v>
      </c>
      <c r="F14" s="92">
        <v>0.82581818181818178</v>
      </c>
      <c r="G14" s="92">
        <v>666.81818181818187</v>
      </c>
      <c r="H14" s="93">
        <v>9.3309909090909091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P36"/>
  <sheetViews>
    <sheetView workbookViewId="0">
      <selection activeCell="N30" sqref="N30"/>
    </sheetView>
  </sheetViews>
  <sheetFormatPr defaultColWidth="12.5703125" defaultRowHeight="15.75" customHeight="1"/>
  <cols>
    <col min="1" max="1" width="33.85546875" bestFit="1" customWidth="1"/>
  </cols>
  <sheetData>
    <row r="1" spans="1:6">
      <c r="A1" s="40" t="s">
        <v>36</v>
      </c>
    </row>
    <row r="2" spans="1:6">
      <c r="A2" s="1" t="s">
        <v>24</v>
      </c>
      <c r="B2" s="3">
        <f t="shared" ref="B2:E2" si="0">C2-1</f>
        <v>2019</v>
      </c>
      <c r="C2" s="3">
        <f t="shared" si="0"/>
        <v>2020</v>
      </c>
      <c r="D2" s="3">
        <f t="shared" si="0"/>
        <v>2021</v>
      </c>
      <c r="E2" s="3">
        <f t="shared" si="0"/>
        <v>2022</v>
      </c>
      <c r="F2" s="1">
        <v>2023</v>
      </c>
    </row>
    <row r="3" spans="1:6" ht="12.75">
      <c r="A3" s="2" t="s">
        <v>6</v>
      </c>
      <c r="B3" s="4">
        <f>'2019 PIVOT - Load distributionC'!D3</f>
        <v>0.75780000000000003</v>
      </c>
      <c r="C3" s="4">
        <f>'2020 PIVOT - Load distributionC'!D3</f>
        <v>0.66930000000000001</v>
      </c>
      <c r="D3" s="4">
        <f>'2021 PIVOT - Load distributionC'!D3</f>
        <v>0.70699999999999996</v>
      </c>
      <c r="E3" s="4">
        <f>'2022 PIVOT - Load distributionC'!D3</f>
        <v>0.70689999999999997</v>
      </c>
      <c r="F3" s="4">
        <f>'2023 PIVOT - Load distributionC'!D3</f>
        <v>0.53349999999999997</v>
      </c>
    </row>
    <row r="4" spans="1:6" ht="12.75">
      <c r="A4" s="2" t="s">
        <v>8</v>
      </c>
      <c r="B4" s="4">
        <f>'2019 PIVOT - Load distributionC'!D4</f>
        <v>0.7601</v>
      </c>
      <c r="C4" s="4">
        <f>'2020 PIVOT - Load distributionC'!D4</f>
        <v>0.61890000000000001</v>
      </c>
      <c r="D4" s="4">
        <f>'2021 PIVOT - Load distributionC'!D4</f>
        <v>0.75990000000000002</v>
      </c>
      <c r="E4" s="4">
        <f>'2022 PIVOT - Load distributionC'!D4</f>
        <v>0.76060000000000005</v>
      </c>
      <c r="F4" s="4">
        <f>'2023 PIVOT - Load distributionC'!D4</f>
        <v>0.72350000000000003</v>
      </c>
    </row>
    <row r="5" spans="1:6">
      <c r="A5" s="2" t="s">
        <v>5</v>
      </c>
      <c r="B5" s="7" t="s">
        <v>0</v>
      </c>
      <c r="C5" s="7" t="s">
        <v>0</v>
      </c>
      <c r="D5" s="7" t="s">
        <v>0</v>
      </c>
      <c r="E5" s="4">
        <f>'2022 PIVOT - Load distributionC'!D5</f>
        <v>0.81340000000000001</v>
      </c>
      <c r="F5" s="4">
        <f>'2023 PIVOT - Load distributionC'!D5</f>
        <v>0.69769999999999999</v>
      </c>
    </row>
    <row r="6" spans="1:6" ht="12.75">
      <c r="A6" s="2" t="s">
        <v>9</v>
      </c>
      <c r="B6" s="4">
        <f>'2019 PIVOT - Load distributionC'!D5</f>
        <v>0.77190000000000003</v>
      </c>
      <c r="C6" s="4">
        <f>'2020 PIVOT - Load distributionC'!D5</f>
        <v>0.64739999999999998</v>
      </c>
      <c r="D6" s="4">
        <f>'2021 PIVOT - Load distributionC'!D5</f>
        <v>0.58899999999999997</v>
      </c>
      <c r="E6" s="4">
        <f>'2022 PIVOT - Load distributionC'!D6</f>
        <v>0.65759999999999996</v>
      </c>
      <c r="F6" s="4">
        <f>'2023 PIVOT - Load distributionC'!D6</f>
        <v>0.78739999999999999</v>
      </c>
    </row>
    <row r="7" spans="1:6" ht="12.75">
      <c r="A7" s="2" t="s">
        <v>11</v>
      </c>
      <c r="B7" s="4">
        <f>'2019 PIVOT - Load distributionC'!D6</f>
        <v>0.99970000000000003</v>
      </c>
      <c r="C7" s="4">
        <f>'2020 PIVOT - Load distributionC'!D6</f>
        <v>0.99960000000000004</v>
      </c>
      <c r="D7" s="4">
        <f>'2021 PIVOT - Load distributionC'!D6</f>
        <v>0.99919999999999998</v>
      </c>
      <c r="E7" s="4">
        <f>'2022 PIVOT - Load distributionC'!D7</f>
        <v>0.99950000000000006</v>
      </c>
      <c r="F7" s="4">
        <f>'2023 PIVOT - Load distributionC'!D7</f>
        <v>0.999</v>
      </c>
    </row>
    <row r="8" spans="1:6" ht="12.75">
      <c r="A8" s="2" t="s">
        <v>13</v>
      </c>
      <c r="B8" s="4">
        <f>'2019 PIVOT - Load distributionC'!D7</f>
        <v>0.64629999999999999</v>
      </c>
      <c r="C8" s="4">
        <f>'2020 PIVOT - Load distributionC'!D7</f>
        <v>0.64649999999999996</v>
      </c>
      <c r="D8" s="4">
        <f>'2021 PIVOT - Load distributionC'!D7</f>
        <v>0.77429999999999999</v>
      </c>
      <c r="E8" s="4">
        <f>'2022 PIVOT - Load distributionC'!D8</f>
        <v>0.75060000000000004</v>
      </c>
      <c r="F8" s="4">
        <f>'2023 PIVOT - Load distributionC'!D8</f>
        <v>0.80889999999999995</v>
      </c>
    </row>
    <row r="9" spans="1:6" ht="12.75">
      <c r="A9" s="2" t="s">
        <v>12</v>
      </c>
      <c r="B9" s="4">
        <f>'2019 PIVOT - Load distributionC'!D8</f>
        <v>0.76790000000000003</v>
      </c>
      <c r="C9" s="4">
        <f>'2020 PIVOT - Load distributionC'!D8</f>
        <v>0.73409999999999997</v>
      </c>
      <c r="D9" s="4">
        <f>'2021 PIVOT - Load distributionC'!D8</f>
        <v>0.68269999999999997</v>
      </c>
      <c r="E9" s="4">
        <f>'2022 PIVOT - Load distributionC'!D9</f>
        <v>0.69810000000000005</v>
      </c>
      <c r="F9" s="4">
        <f>'2023 PIVOT - Load distributionC'!D9</f>
        <v>0.74839999999999995</v>
      </c>
    </row>
    <row r="10" spans="1:6" ht="12.75">
      <c r="A10" s="2" t="s">
        <v>15</v>
      </c>
      <c r="B10" s="4">
        <f>'2019 PIVOT - Load distributionC'!D9</f>
        <v>0.84670000000000001</v>
      </c>
      <c r="C10" s="4">
        <f>'2020 PIVOT - Load distributionC'!D9</f>
        <v>0.82840000000000003</v>
      </c>
      <c r="D10" s="4">
        <f>'2021 PIVOT - Load distributionC'!D9</f>
        <v>0.86639999999999995</v>
      </c>
      <c r="E10" s="4">
        <f>'2022 PIVOT - Load distributionC'!D10</f>
        <v>0.84709999999999996</v>
      </c>
      <c r="F10" s="4">
        <f>'2023 PIVOT - Load distributionC'!D10</f>
        <v>0.88109999999999999</v>
      </c>
    </row>
    <row r="11" spans="1:6" ht="12.75">
      <c r="A11" s="2" t="s">
        <v>17</v>
      </c>
      <c r="B11" s="4">
        <f>'2019 PIVOT - Load distributionC'!D10</f>
        <v>0.86799999999999999</v>
      </c>
      <c r="C11" s="4">
        <f>'2020 PIVOT - Load distributionC'!D10</f>
        <v>0.95609999999999995</v>
      </c>
      <c r="D11" s="4">
        <f>'2021 PIVOT - Load distributionC'!D10</f>
        <v>0.98340000000000005</v>
      </c>
      <c r="E11" s="4">
        <f>'2022 PIVOT - Load distributionC'!D11</f>
        <v>0.98040000000000005</v>
      </c>
      <c r="F11" s="4">
        <f>'2023 PIVOT - Load distributionC'!D11</f>
        <v>0.98329999999999995</v>
      </c>
    </row>
    <row r="12" spans="1:6" ht="12.75">
      <c r="A12" s="2" t="s">
        <v>19</v>
      </c>
      <c r="B12" s="4">
        <f>'2019 PIVOT - Load distributionC'!D11</f>
        <v>0.999</v>
      </c>
      <c r="C12" s="4">
        <f>'2020 PIVOT - Load distributionC'!D11</f>
        <v>0.99109999999999998</v>
      </c>
      <c r="D12" s="4">
        <f>'2021 PIVOT - Load distributionC'!D11</f>
        <v>0.99209999999999998</v>
      </c>
      <c r="E12" s="4">
        <f>'2022 PIVOT - Load distributionC'!D12</f>
        <v>0.99260000000000004</v>
      </c>
      <c r="F12" s="4">
        <f>'2023 PIVOT - Load distributionC'!D12</f>
        <v>0.99429999999999996</v>
      </c>
    </row>
    <row r="13" spans="1:6" ht="12.75">
      <c r="A13" s="2" t="s">
        <v>21</v>
      </c>
      <c r="B13" s="4">
        <f>'2019 PIVOT - Load distributionC'!D12</f>
        <v>0.98780000000000001</v>
      </c>
      <c r="C13" s="4">
        <f>'2020 PIVOT - Load distributionC'!D12</f>
        <v>0.98260000000000003</v>
      </c>
      <c r="D13" s="4">
        <f>'2021 PIVOT - Load distributionC'!D12</f>
        <v>0.97760000000000002</v>
      </c>
      <c r="E13" s="4">
        <f>'2022 PIVOT - Load distributionC'!D13</f>
        <v>0.95520000000000005</v>
      </c>
      <c r="F13" s="4">
        <f>'2023 PIVOT - Load distributionC'!D13</f>
        <v>0.97589999999999999</v>
      </c>
    </row>
    <row r="14" spans="1:6" ht="12.75">
      <c r="A14" s="2" t="s">
        <v>16</v>
      </c>
      <c r="B14" s="4">
        <f>'2019 PIVOT - Load distributionC'!D13</f>
        <v>0.74770000000000003</v>
      </c>
      <c r="C14" s="4">
        <f>'2020 PIVOT - Load distributionC'!D13</f>
        <v>0.69889999999999997</v>
      </c>
      <c r="D14" s="4">
        <f>'2021 PIVOT - Load distributionC'!D13</f>
        <v>0.76870000000000005</v>
      </c>
      <c r="E14" s="4">
        <f>'2022 PIVOT - Load distributionC'!D14</f>
        <v>0.79079999999999995</v>
      </c>
      <c r="F14" s="4">
        <f>'2023 PIVOT - Load distributionC'!D14</f>
        <v>0.77839999999999998</v>
      </c>
    </row>
    <row r="17" spans="1:16">
      <c r="B17" s="10">
        <v>2019</v>
      </c>
      <c r="C17" s="10">
        <v>2020</v>
      </c>
      <c r="D17" s="10">
        <v>2021</v>
      </c>
      <c r="E17" s="10">
        <v>2022</v>
      </c>
      <c r="F17" s="1">
        <v>2023</v>
      </c>
    </row>
    <row r="18" spans="1:16">
      <c r="A18" s="12" t="s">
        <v>25</v>
      </c>
      <c r="B18" s="6">
        <f>'2019 PIVOT TABLE INDUSTRY'!D32*100</f>
        <v>86.15</v>
      </c>
      <c r="C18" s="6">
        <f>'2020 PIVOT TABLE'!D32*100</f>
        <v>74.599999999999994</v>
      </c>
      <c r="D18" s="6">
        <f>'2021 PIVOT TABLE'!D32*100</f>
        <v>83.14</v>
      </c>
      <c r="E18" s="6">
        <f>'2022 PIVOT TABLE'!D31*100</f>
        <v>76.81</v>
      </c>
      <c r="F18" s="6">
        <f>'2023 PIVOT TABLE'!D31*100</f>
        <v>86.99</v>
      </c>
    </row>
    <row r="19" spans="1:16">
      <c r="A19" s="15" t="s">
        <v>26</v>
      </c>
      <c r="B19" s="6">
        <f>'2019 PIVOT TABLE INDUSTRY'!D63*100</f>
        <v>87.160166666666683</v>
      </c>
      <c r="C19" s="6">
        <f>'2020 PIVOT TABLE'!D63*100</f>
        <v>84.568305084745788</v>
      </c>
      <c r="D19" s="6">
        <f>'2021 PIVOT TABLE'!D62*100</f>
        <v>85.240000000000009</v>
      </c>
      <c r="E19" s="6">
        <f>'2022 PIVOT TABLE'!D58*100</f>
        <v>85.756363636363659</v>
      </c>
      <c r="F19" s="6">
        <f>'2023 PIVOT TABLE'!D58*100</f>
        <v>87.686727272727296</v>
      </c>
    </row>
    <row r="20" spans="1:16">
      <c r="A20" s="17" t="s">
        <v>27</v>
      </c>
      <c r="B20" s="6">
        <f>AVERAGE(B3:B14)*100</f>
        <v>83.208181818181828</v>
      </c>
      <c r="C20" s="6">
        <f t="shared" ref="C20:F20" si="1">AVERAGE(C3:C14)*100</f>
        <v>79.753636363636389</v>
      </c>
      <c r="D20" s="6">
        <f t="shared" si="1"/>
        <v>82.72999999999999</v>
      </c>
      <c r="E20" s="6">
        <f t="shared" si="1"/>
        <v>82.94</v>
      </c>
      <c r="F20" s="6">
        <f t="shared" si="1"/>
        <v>82.594999999999985</v>
      </c>
    </row>
    <row r="21" spans="1:16">
      <c r="A21" s="12" t="s">
        <v>28</v>
      </c>
      <c r="B21" s="6">
        <f t="shared" ref="B21:B23" si="2">AVERAGE(B18:F18)</f>
        <v>81.537999999999997</v>
      </c>
      <c r="C21" s="6">
        <f t="shared" ref="C21:F21" si="3">B21</f>
        <v>81.537999999999997</v>
      </c>
      <c r="D21" s="6">
        <f t="shared" si="3"/>
        <v>81.537999999999997</v>
      </c>
      <c r="E21" s="6">
        <f t="shared" si="3"/>
        <v>81.537999999999997</v>
      </c>
      <c r="F21" s="6">
        <f t="shared" si="3"/>
        <v>81.537999999999997</v>
      </c>
    </row>
    <row r="22" spans="1:16">
      <c r="A22" s="12" t="s">
        <v>29</v>
      </c>
      <c r="B22" s="6">
        <f t="shared" si="2"/>
        <v>86.082312532100687</v>
      </c>
      <c r="C22" s="6">
        <f t="shared" ref="C22:F22" si="4">B22</f>
        <v>86.082312532100687</v>
      </c>
      <c r="D22" s="6">
        <f t="shared" si="4"/>
        <v>86.082312532100687</v>
      </c>
      <c r="E22" s="6">
        <f t="shared" si="4"/>
        <v>86.082312532100687</v>
      </c>
      <c r="F22" s="6">
        <f t="shared" si="4"/>
        <v>86.082312532100687</v>
      </c>
    </row>
    <row r="23" spans="1:16" ht="15.75" customHeight="1">
      <c r="A23" s="12" t="s">
        <v>30</v>
      </c>
      <c r="B23" s="6">
        <f t="shared" si="2"/>
        <v>82.245363636363635</v>
      </c>
      <c r="C23" s="6">
        <f t="shared" ref="C23:F23" si="5">B23</f>
        <v>82.245363636363635</v>
      </c>
      <c r="D23" s="6">
        <f t="shared" si="5"/>
        <v>82.245363636363635</v>
      </c>
      <c r="E23" s="6">
        <f t="shared" si="5"/>
        <v>82.245363636363635</v>
      </c>
      <c r="F23" s="6">
        <f t="shared" si="5"/>
        <v>82.245363636363635</v>
      </c>
      <c r="I23" s="34" t="s">
        <v>35</v>
      </c>
      <c r="J23" s="35"/>
      <c r="K23" s="35"/>
      <c r="L23" s="35"/>
      <c r="M23" s="35"/>
      <c r="N23" s="35"/>
      <c r="O23" s="35"/>
      <c r="P23" s="35"/>
    </row>
    <row r="24" spans="1:16">
      <c r="I24" s="35" t="s">
        <v>6</v>
      </c>
      <c r="J24" s="35"/>
      <c r="K24" s="35"/>
      <c r="L24" s="35"/>
      <c r="M24" s="35"/>
      <c r="N24" s="35"/>
      <c r="O24" s="35"/>
      <c r="P24" s="35"/>
    </row>
    <row r="25" spans="1:16">
      <c r="I25" s="35" t="s">
        <v>5</v>
      </c>
      <c r="J25" s="35"/>
      <c r="K25" s="35"/>
      <c r="L25" s="35"/>
      <c r="M25" s="35"/>
      <c r="N25" s="35"/>
      <c r="O25" s="35"/>
      <c r="P25" s="35"/>
    </row>
    <row r="26" spans="1:16">
      <c r="A26" s="23"/>
      <c r="B26" s="25">
        <v>2019</v>
      </c>
      <c r="C26" s="25">
        <v>2020</v>
      </c>
      <c r="D26" s="25">
        <v>2021</v>
      </c>
      <c r="E26" s="25">
        <v>2022</v>
      </c>
      <c r="F26" s="26">
        <v>2023</v>
      </c>
      <c r="G26" s="27" t="s">
        <v>31</v>
      </c>
      <c r="I26" s="35" t="s">
        <v>9</v>
      </c>
      <c r="J26" s="35"/>
      <c r="K26" s="35"/>
      <c r="L26" s="35"/>
      <c r="M26" s="35"/>
      <c r="N26" s="35"/>
      <c r="O26" s="35"/>
      <c r="P26" s="35"/>
    </row>
    <row r="27" spans="1:16">
      <c r="A27" s="28" t="s">
        <v>25</v>
      </c>
      <c r="B27" s="29">
        <f t="shared" ref="B27:F27" si="6">B18</f>
        <v>86.15</v>
      </c>
      <c r="C27" s="29">
        <f t="shared" si="6"/>
        <v>74.599999999999994</v>
      </c>
      <c r="D27" s="29">
        <f t="shared" si="6"/>
        <v>83.14</v>
      </c>
      <c r="E27" s="29">
        <f t="shared" si="6"/>
        <v>76.81</v>
      </c>
      <c r="F27" s="29">
        <f t="shared" si="6"/>
        <v>86.99</v>
      </c>
      <c r="G27" s="30">
        <f t="shared" ref="G27:G29" si="7">AVERAGE(B27:F27)</f>
        <v>81.537999999999997</v>
      </c>
      <c r="I27" s="35" t="s">
        <v>8</v>
      </c>
      <c r="J27" s="35"/>
      <c r="K27" s="35"/>
      <c r="L27" s="35"/>
      <c r="M27" s="35"/>
      <c r="N27" s="35"/>
      <c r="O27" s="35"/>
      <c r="P27" s="35"/>
    </row>
    <row r="28" spans="1:16">
      <c r="A28" s="31" t="s">
        <v>26</v>
      </c>
      <c r="B28" s="29">
        <f t="shared" ref="B28:F28" si="8">B19</f>
        <v>87.160166666666683</v>
      </c>
      <c r="C28" s="29">
        <f t="shared" si="8"/>
        <v>84.568305084745788</v>
      </c>
      <c r="D28" s="29">
        <f t="shared" si="8"/>
        <v>85.240000000000009</v>
      </c>
      <c r="E28" s="29">
        <f t="shared" si="8"/>
        <v>85.756363636363659</v>
      </c>
      <c r="F28" s="29">
        <f t="shared" si="8"/>
        <v>87.686727272727296</v>
      </c>
      <c r="G28" s="30">
        <f t="shared" si="7"/>
        <v>86.082312532100687</v>
      </c>
      <c r="I28" s="35" t="s">
        <v>11</v>
      </c>
      <c r="J28" s="35"/>
      <c r="K28" s="35"/>
      <c r="L28" s="35"/>
      <c r="M28" s="35"/>
      <c r="N28" s="35"/>
      <c r="O28" s="35"/>
      <c r="P28" s="35"/>
    </row>
    <row r="29" spans="1:16">
      <c r="A29" s="28" t="s">
        <v>27</v>
      </c>
      <c r="B29" s="39">
        <f t="shared" ref="B29:F29" si="9">B20</f>
        <v>83.208181818181828</v>
      </c>
      <c r="C29" s="39">
        <f t="shared" si="9"/>
        <v>79.753636363636389</v>
      </c>
      <c r="D29" s="39">
        <f t="shared" si="9"/>
        <v>82.72999999999999</v>
      </c>
      <c r="E29" s="39">
        <f t="shared" si="9"/>
        <v>82.94</v>
      </c>
      <c r="F29" s="39">
        <f t="shared" si="9"/>
        <v>82.594999999999985</v>
      </c>
      <c r="G29" s="30">
        <f t="shared" si="7"/>
        <v>82.245363636363635</v>
      </c>
      <c r="I29" s="35" t="s">
        <v>13</v>
      </c>
      <c r="J29" s="35"/>
      <c r="K29" s="35"/>
      <c r="L29" s="35"/>
      <c r="M29" s="35"/>
      <c r="N29" s="35"/>
      <c r="O29" s="35"/>
      <c r="P29" s="35"/>
    </row>
    <row r="30" spans="1:16">
      <c r="I30" s="35" t="s">
        <v>12</v>
      </c>
      <c r="J30" s="35"/>
      <c r="K30" s="35"/>
      <c r="L30" s="35"/>
      <c r="M30" s="35"/>
      <c r="N30" s="35"/>
      <c r="O30" s="35"/>
      <c r="P30" s="35"/>
    </row>
    <row r="31" spans="1:16">
      <c r="I31" s="35" t="s">
        <v>15</v>
      </c>
      <c r="J31" s="35"/>
      <c r="K31" s="35"/>
      <c r="L31" s="35"/>
      <c r="M31" s="35"/>
      <c r="N31" s="35"/>
      <c r="O31" s="35"/>
      <c r="P31" s="35"/>
    </row>
    <row r="32" spans="1:16">
      <c r="I32" s="35" t="s">
        <v>17</v>
      </c>
      <c r="J32" s="35"/>
      <c r="K32" s="35"/>
      <c r="L32" s="35"/>
      <c r="M32" s="35"/>
      <c r="N32" s="35"/>
      <c r="O32" s="35"/>
      <c r="P32" s="35"/>
    </row>
    <row r="33" spans="9:16">
      <c r="I33" s="35" t="s">
        <v>19</v>
      </c>
      <c r="J33" s="35"/>
      <c r="K33" s="35"/>
      <c r="L33" s="35"/>
      <c r="M33" s="35"/>
      <c r="N33" s="35"/>
      <c r="O33" s="35"/>
      <c r="P33" s="35"/>
    </row>
    <row r="34" spans="9:16">
      <c r="I34" s="35" t="s">
        <v>21</v>
      </c>
      <c r="J34" s="35"/>
      <c r="K34" s="35"/>
      <c r="L34" s="35"/>
      <c r="M34" s="35"/>
      <c r="N34" s="35"/>
      <c r="O34" s="35"/>
      <c r="P34" s="35"/>
    </row>
    <row r="35" spans="9:16">
      <c r="I35" s="35" t="s">
        <v>16</v>
      </c>
      <c r="J35" s="35"/>
      <c r="K35" s="35"/>
      <c r="L35" s="35"/>
      <c r="M35" s="35"/>
      <c r="N35" s="35"/>
      <c r="O35" s="35"/>
      <c r="P35" s="35"/>
    </row>
    <row r="36" spans="9:16">
      <c r="I36" s="35"/>
      <c r="J36" s="35"/>
      <c r="K36" s="35"/>
      <c r="L36" s="35"/>
      <c r="M36" s="35"/>
      <c r="N36" s="35"/>
      <c r="O36" s="35"/>
      <c r="P36" s="35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 summaryRight="0"/>
  </sheetPr>
  <dimension ref="A1:Z10"/>
  <sheetViews>
    <sheetView showGridLines="0" workbookViewId="0">
      <selection activeCell="C21" sqref="C21"/>
    </sheetView>
  </sheetViews>
  <sheetFormatPr defaultColWidth="12.5703125" defaultRowHeight="15.75" customHeight="1"/>
  <cols>
    <col min="1" max="1" width="37.85546875" customWidth="1"/>
    <col min="2" max="2" width="21.42578125" customWidth="1"/>
    <col min="3" max="3" width="24.140625" customWidth="1"/>
  </cols>
  <sheetData>
    <row r="1" spans="1:26">
      <c r="A1" s="79"/>
      <c r="B1" s="80" t="s">
        <v>203</v>
      </c>
      <c r="C1" s="82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s="107" customFormat="1" ht="51">
      <c r="A2" s="103" t="s">
        <v>61</v>
      </c>
      <c r="B2" s="104" t="s">
        <v>161</v>
      </c>
      <c r="C2" s="106" t="s">
        <v>160</v>
      </c>
    </row>
    <row r="3" spans="1:26">
      <c r="A3" s="79" t="s">
        <v>7</v>
      </c>
      <c r="B3" s="83">
        <v>1.86</v>
      </c>
      <c r="C3" s="85">
        <v>1.59</v>
      </c>
    </row>
    <row r="4" spans="1:26">
      <c r="A4" s="86" t="s">
        <v>10</v>
      </c>
      <c r="B4" s="87">
        <v>1.26</v>
      </c>
      <c r="C4" s="89">
        <v>0.87</v>
      </c>
    </row>
    <row r="5" spans="1:26">
      <c r="A5" s="86" t="s">
        <v>8</v>
      </c>
      <c r="B5" s="87">
        <v>1.17</v>
      </c>
      <c r="C5" s="89">
        <v>1.1200000000000001</v>
      </c>
    </row>
    <row r="6" spans="1:26">
      <c r="A6" s="86" t="s">
        <v>122</v>
      </c>
      <c r="B6" s="87">
        <v>1.78</v>
      </c>
      <c r="C6" s="89">
        <v>0.7</v>
      </c>
    </row>
    <row r="7" spans="1:26">
      <c r="A7" s="86" t="s">
        <v>12</v>
      </c>
      <c r="B7" s="87">
        <v>0.83</v>
      </c>
      <c r="C7" s="89">
        <v>0.85</v>
      </c>
    </row>
    <row r="8" spans="1:26">
      <c r="A8" s="86" t="s">
        <v>18</v>
      </c>
      <c r="B8" s="87">
        <v>1.28</v>
      </c>
      <c r="C8" s="89">
        <v>1.96</v>
      </c>
    </row>
    <row r="9" spans="1:26">
      <c r="A9" s="86" t="s">
        <v>20</v>
      </c>
      <c r="B9" s="87">
        <v>1.52</v>
      </c>
      <c r="C9" s="89">
        <v>1.35</v>
      </c>
    </row>
    <row r="10" spans="1:26">
      <c r="A10" s="90" t="s">
        <v>168</v>
      </c>
      <c r="B10" s="91">
        <v>1.3857142857142857</v>
      </c>
      <c r="C10" s="93">
        <v>1.2057142857142857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 summaryRight="0"/>
  </sheetPr>
  <dimension ref="A1:E7"/>
  <sheetViews>
    <sheetView showGridLines="0" workbookViewId="0">
      <selection activeCell="B20" sqref="B20"/>
    </sheetView>
  </sheetViews>
  <sheetFormatPr defaultColWidth="12.5703125" defaultRowHeight="15.75" customHeight="1"/>
  <cols>
    <col min="1" max="1" width="37.85546875" customWidth="1"/>
    <col min="2" max="2" width="25.7109375" customWidth="1"/>
    <col min="3" max="3" width="26.42578125" customWidth="1"/>
    <col min="4" max="4" width="40.28515625" customWidth="1"/>
    <col min="5" max="5" width="56.5703125" customWidth="1"/>
  </cols>
  <sheetData>
    <row r="1" spans="1:5">
      <c r="A1" s="79"/>
      <c r="B1" s="80" t="s">
        <v>203</v>
      </c>
      <c r="C1" s="81"/>
      <c r="D1" s="81"/>
      <c r="E1" s="82"/>
    </row>
    <row r="2" spans="1:5" s="107" customFormat="1" ht="38.25">
      <c r="A2" s="103" t="s">
        <v>61</v>
      </c>
      <c r="B2" s="104" t="s">
        <v>163</v>
      </c>
      <c r="C2" s="105" t="s">
        <v>164</v>
      </c>
      <c r="D2" s="105" t="s">
        <v>166</v>
      </c>
      <c r="E2" s="106" t="s">
        <v>182</v>
      </c>
    </row>
    <row r="3" spans="1:5">
      <c r="A3" s="79" t="s">
        <v>6</v>
      </c>
      <c r="B3" s="83">
        <v>14252</v>
      </c>
      <c r="C3" s="84">
        <v>6.1800000000000001E-2</v>
      </c>
      <c r="D3" s="84">
        <v>0.65</v>
      </c>
      <c r="E3" s="85">
        <v>1.1299999999999999</v>
      </c>
    </row>
    <row r="4" spans="1:5">
      <c r="A4" s="86" t="s">
        <v>8</v>
      </c>
      <c r="B4" s="87">
        <v>28531</v>
      </c>
      <c r="C4" s="88">
        <v>6.8699999999999997E-2</v>
      </c>
      <c r="D4" s="88">
        <v>1.46</v>
      </c>
      <c r="E4" s="89">
        <v>1.18</v>
      </c>
    </row>
    <row r="5" spans="1:5">
      <c r="A5" s="86" t="s">
        <v>12</v>
      </c>
      <c r="B5" s="87">
        <v>30797</v>
      </c>
      <c r="C5" s="88">
        <v>6.9599999999999995E-2</v>
      </c>
      <c r="D5" s="88">
        <v>0.55000000000000004</v>
      </c>
      <c r="E5" s="89">
        <v>1.04</v>
      </c>
    </row>
    <row r="6" spans="1:5">
      <c r="A6" s="86" t="s">
        <v>16</v>
      </c>
      <c r="B6" s="87">
        <v>32110</v>
      </c>
      <c r="C6" s="88">
        <v>7.0800000000000002E-2</v>
      </c>
      <c r="D6" s="88">
        <v>0.95</v>
      </c>
      <c r="E6" s="89">
        <v>1.1299999999999999</v>
      </c>
    </row>
    <row r="7" spans="1:5" ht="15.75" customHeight="1">
      <c r="A7" s="90" t="s">
        <v>168</v>
      </c>
      <c r="B7" s="91">
        <v>26422.5</v>
      </c>
      <c r="C7" s="92">
        <v>6.7725000000000007E-2</v>
      </c>
      <c r="D7" s="92">
        <v>0.90250000000000008</v>
      </c>
      <c r="E7" s="93">
        <v>1.1199999999999999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 summaryRight="0"/>
  </sheetPr>
  <dimension ref="A1:Z56"/>
  <sheetViews>
    <sheetView workbookViewId="0">
      <pane xSplit="1" topLeftCell="B1" activePane="topRight" state="frozen"/>
      <selection pane="topRight" sqref="A1:XFD1"/>
    </sheetView>
  </sheetViews>
  <sheetFormatPr defaultColWidth="12.5703125" defaultRowHeight="15.75" customHeight="1"/>
  <cols>
    <col min="1" max="1" width="33.42578125" customWidth="1"/>
    <col min="2" max="2" width="27.7109375" customWidth="1"/>
    <col min="3" max="3" width="24.5703125" customWidth="1"/>
    <col min="4" max="4" width="24.42578125" customWidth="1"/>
    <col min="5" max="5" width="12.7109375" customWidth="1"/>
    <col min="6" max="6" width="19.7109375" customWidth="1"/>
    <col min="7" max="7" width="25" customWidth="1"/>
    <col min="8" max="8" width="20.42578125" customWidth="1"/>
    <col min="9" max="9" width="26.42578125" customWidth="1"/>
    <col min="10" max="10" width="22.5703125" customWidth="1"/>
    <col min="11" max="11" width="17" customWidth="1"/>
    <col min="12" max="12" width="30.42578125" customWidth="1"/>
    <col min="13" max="13" width="29.42578125" customWidth="1"/>
    <col min="14" max="14" width="28.5703125" customWidth="1"/>
    <col min="15" max="15" width="17.5703125" customWidth="1"/>
    <col min="16" max="16" width="19" customWidth="1"/>
    <col min="17" max="17" width="19.7109375" customWidth="1"/>
    <col min="18" max="18" width="24.7109375" customWidth="1"/>
    <col min="19" max="19" width="25.5703125" customWidth="1"/>
    <col min="20" max="20" width="19" customWidth="1"/>
    <col min="21" max="21" width="21.42578125" customWidth="1"/>
    <col min="22" max="22" width="21" customWidth="1"/>
    <col min="23" max="23" width="11.85546875" customWidth="1"/>
  </cols>
  <sheetData>
    <row r="1" spans="1:26" ht="51">
      <c r="A1" s="73" t="s">
        <v>61</v>
      </c>
      <c r="B1" s="63" t="s">
        <v>62</v>
      </c>
      <c r="C1" s="63" t="s">
        <v>63</v>
      </c>
      <c r="D1" s="63" t="s">
        <v>64</v>
      </c>
      <c r="E1" s="63" t="s">
        <v>65</v>
      </c>
      <c r="F1" s="63" t="s">
        <v>66</v>
      </c>
      <c r="G1" s="63" t="s">
        <v>67</v>
      </c>
      <c r="H1" s="63" t="s">
        <v>68</v>
      </c>
      <c r="I1" s="63" t="s">
        <v>69</v>
      </c>
      <c r="J1" s="63" t="s">
        <v>70</v>
      </c>
      <c r="K1" s="63" t="s">
        <v>169</v>
      </c>
      <c r="L1" s="63" t="s">
        <v>72</v>
      </c>
      <c r="M1" s="63" t="s">
        <v>73</v>
      </c>
      <c r="N1" s="63" t="s">
        <v>184</v>
      </c>
      <c r="O1" s="63" t="s">
        <v>3</v>
      </c>
      <c r="P1" s="63" t="s">
        <v>75</v>
      </c>
      <c r="Q1" s="63" t="s">
        <v>76</v>
      </c>
      <c r="R1" s="63" t="s">
        <v>185</v>
      </c>
      <c r="S1" s="63" t="s">
        <v>79</v>
      </c>
      <c r="T1" s="63" t="s">
        <v>80</v>
      </c>
      <c r="U1" s="63" t="s">
        <v>171</v>
      </c>
      <c r="V1" s="63" t="s">
        <v>82</v>
      </c>
      <c r="W1" s="63" t="s">
        <v>83</v>
      </c>
      <c r="X1" s="73"/>
      <c r="Y1" s="73"/>
      <c r="Z1" s="73"/>
    </row>
    <row r="2" spans="1:26">
      <c r="A2" s="2" t="s">
        <v>6</v>
      </c>
      <c r="B2" s="66">
        <v>0.90780000000000005</v>
      </c>
      <c r="C2" s="66">
        <v>0.98560000000000003</v>
      </c>
      <c r="D2" s="66">
        <v>0.70689999999999997</v>
      </c>
      <c r="E2" s="66">
        <v>0.99709999999999999</v>
      </c>
      <c r="F2" s="66">
        <v>0.81100000000000005</v>
      </c>
      <c r="G2" s="66">
        <v>0.94</v>
      </c>
      <c r="H2" s="66">
        <v>0.82</v>
      </c>
      <c r="I2" s="7" t="s">
        <v>84</v>
      </c>
      <c r="J2" s="7">
        <v>32</v>
      </c>
      <c r="K2" s="7">
        <v>0.61699999999999999</v>
      </c>
      <c r="L2" s="7">
        <v>1.07</v>
      </c>
      <c r="M2" s="7">
        <v>0.88</v>
      </c>
      <c r="N2" s="66">
        <v>0.87770000000000004</v>
      </c>
      <c r="O2" s="7">
        <v>3</v>
      </c>
      <c r="P2" s="68">
        <v>753</v>
      </c>
      <c r="Q2" s="68">
        <v>15952</v>
      </c>
      <c r="R2" s="7" t="s">
        <v>0</v>
      </c>
      <c r="S2" s="67">
        <v>0.93</v>
      </c>
      <c r="T2" s="7">
        <v>0.72</v>
      </c>
      <c r="U2" s="7">
        <v>1.21</v>
      </c>
      <c r="V2" s="66">
        <v>8.9499999999999996E-2</v>
      </c>
      <c r="W2" s="66">
        <v>6.7000000000000004E-2</v>
      </c>
    </row>
    <row r="3" spans="1:26">
      <c r="A3" s="2" t="s">
        <v>85</v>
      </c>
      <c r="B3" s="66">
        <v>0.98640000000000005</v>
      </c>
      <c r="C3" s="66">
        <v>1</v>
      </c>
      <c r="D3" s="66">
        <v>0.85460000000000003</v>
      </c>
      <c r="E3" s="66">
        <v>0.99919999999999998</v>
      </c>
      <c r="F3" s="66">
        <v>0.99990000000000001</v>
      </c>
      <c r="G3" s="67">
        <v>0.97</v>
      </c>
      <c r="H3" s="66">
        <v>0.82</v>
      </c>
      <c r="I3" s="7" t="s">
        <v>84</v>
      </c>
      <c r="J3" s="7">
        <v>0</v>
      </c>
      <c r="K3" s="7">
        <v>0</v>
      </c>
      <c r="L3" s="7">
        <v>2.08</v>
      </c>
      <c r="M3" s="7">
        <v>4.43</v>
      </c>
      <c r="N3" s="7" t="s">
        <v>86</v>
      </c>
      <c r="O3" s="7">
        <v>5</v>
      </c>
      <c r="P3" s="68">
        <v>2479</v>
      </c>
      <c r="Q3" s="68">
        <v>14501</v>
      </c>
      <c r="R3" s="7" t="s">
        <v>0</v>
      </c>
      <c r="S3" s="67">
        <v>1</v>
      </c>
      <c r="T3" s="7">
        <v>0.26</v>
      </c>
      <c r="U3" s="7">
        <v>1.44</v>
      </c>
      <c r="V3" s="66">
        <v>8.5199999999999998E-2</v>
      </c>
      <c r="W3" s="66">
        <v>0.1053</v>
      </c>
    </row>
    <row r="4" spans="1:26">
      <c r="A4" s="2" t="s">
        <v>87</v>
      </c>
      <c r="B4" s="66">
        <v>1</v>
      </c>
      <c r="C4" s="7" t="s">
        <v>0</v>
      </c>
      <c r="D4" s="66">
        <v>1</v>
      </c>
      <c r="E4" s="66">
        <v>0.99990000000000001</v>
      </c>
      <c r="F4" s="67">
        <v>1</v>
      </c>
      <c r="G4" s="67">
        <v>1</v>
      </c>
      <c r="H4" s="66">
        <v>0.82</v>
      </c>
      <c r="I4" s="7" t="s">
        <v>84</v>
      </c>
      <c r="J4" s="7">
        <v>0</v>
      </c>
      <c r="K4" s="7">
        <v>0</v>
      </c>
      <c r="L4" s="7">
        <v>1.91</v>
      </c>
      <c r="M4" s="7">
        <v>4.3499999999999996</v>
      </c>
      <c r="N4" s="7" t="s">
        <v>88</v>
      </c>
      <c r="O4" s="7">
        <v>3</v>
      </c>
      <c r="P4" s="68">
        <v>1098</v>
      </c>
      <c r="Q4" s="68">
        <v>19325</v>
      </c>
      <c r="R4" s="7" t="s">
        <v>0</v>
      </c>
      <c r="S4" s="7" t="s">
        <v>0</v>
      </c>
      <c r="T4" s="7">
        <v>2.48</v>
      </c>
      <c r="U4" s="7">
        <v>0.04</v>
      </c>
      <c r="V4" s="66">
        <v>8.7800000000000003E-2</v>
      </c>
      <c r="W4" s="66">
        <v>7.22E-2</v>
      </c>
    </row>
    <row r="5" spans="1:26">
      <c r="A5" s="2" t="s">
        <v>7</v>
      </c>
      <c r="B5" s="66">
        <v>0.90269999999999995</v>
      </c>
      <c r="C5" s="66">
        <v>0.99029999999999996</v>
      </c>
      <c r="D5" s="66">
        <v>0.8821</v>
      </c>
      <c r="E5" s="66">
        <v>0.99960000000000004</v>
      </c>
      <c r="F5" s="66">
        <v>0.99939999999999996</v>
      </c>
      <c r="G5" s="66">
        <v>0.80200000000000005</v>
      </c>
      <c r="H5" s="66">
        <v>0.88</v>
      </c>
      <c r="I5" s="7" t="s">
        <v>84</v>
      </c>
      <c r="J5" s="7">
        <v>0</v>
      </c>
      <c r="K5" s="7">
        <v>0</v>
      </c>
      <c r="L5" s="7">
        <v>1.45</v>
      </c>
      <c r="M5" s="7">
        <v>1.46</v>
      </c>
      <c r="N5" s="7" t="s">
        <v>172</v>
      </c>
      <c r="O5" s="7">
        <v>3</v>
      </c>
      <c r="P5" s="68">
        <v>779</v>
      </c>
      <c r="Q5" s="68">
        <v>24402</v>
      </c>
      <c r="R5" s="7" t="s">
        <v>0</v>
      </c>
      <c r="S5" s="67">
        <v>1</v>
      </c>
      <c r="T5" s="7">
        <v>0.77</v>
      </c>
      <c r="U5" s="7">
        <v>0.67</v>
      </c>
      <c r="V5" s="66">
        <v>8.9800000000000005E-2</v>
      </c>
      <c r="W5" s="66">
        <v>7.6899999999999996E-2</v>
      </c>
    </row>
    <row r="6" spans="1:26">
      <c r="A6" s="2" t="s">
        <v>10</v>
      </c>
      <c r="B6" s="66">
        <v>0.99519999999999997</v>
      </c>
      <c r="C6" s="66">
        <v>1</v>
      </c>
      <c r="D6" s="66">
        <v>0.68259999999999998</v>
      </c>
      <c r="E6" s="66">
        <v>0.99970000000000003</v>
      </c>
      <c r="F6" s="66">
        <v>0.68799999999999994</v>
      </c>
      <c r="G6" s="67">
        <v>0.91</v>
      </c>
      <c r="H6" s="66">
        <v>0.82</v>
      </c>
      <c r="I6" s="7" t="s">
        <v>84</v>
      </c>
      <c r="J6" s="7">
        <v>0</v>
      </c>
      <c r="K6" s="7">
        <v>0</v>
      </c>
      <c r="L6" s="7">
        <v>0.9</v>
      </c>
      <c r="M6" s="7">
        <v>1.41</v>
      </c>
      <c r="N6" s="67">
        <v>1.01</v>
      </c>
      <c r="O6" s="7">
        <v>2</v>
      </c>
      <c r="P6" s="68">
        <v>731</v>
      </c>
      <c r="Q6" s="68">
        <v>33103</v>
      </c>
      <c r="R6" s="7" t="s">
        <v>0</v>
      </c>
      <c r="S6" s="67">
        <v>1</v>
      </c>
      <c r="T6" s="7">
        <v>1.64</v>
      </c>
      <c r="U6" s="7">
        <v>0.7</v>
      </c>
      <c r="V6" s="66">
        <v>8.3400000000000002E-2</v>
      </c>
      <c r="W6" s="66">
        <v>7.3899999999999993E-2</v>
      </c>
    </row>
    <row r="7" spans="1:26">
      <c r="A7" s="2" t="s">
        <v>91</v>
      </c>
      <c r="B7" s="66">
        <v>0.96030000000000004</v>
      </c>
      <c r="C7" s="66">
        <v>0.98609999999999998</v>
      </c>
      <c r="D7" s="66">
        <v>0.79200000000000004</v>
      </c>
      <c r="E7" s="66">
        <v>0.99929999999999997</v>
      </c>
      <c r="F7" s="66">
        <v>0.99770000000000003</v>
      </c>
      <c r="G7" s="67">
        <v>0.94</v>
      </c>
      <c r="H7" s="66">
        <v>0.82</v>
      </c>
      <c r="I7" s="7" t="s">
        <v>84</v>
      </c>
      <c r="J7" s="7">
        <v>1</v>
      </c>
      <c r="K7" s="7">
        <v>0.65500000000000003</v>
      </c>
      <c r="L7" s="7">
        <v>1.67</v>
      </c>
      <c r="M7" s="7">
        <v>1.95</v>
      </c>
      <c r="N7" s="7" t="s">
        <v>86</v>
      </c>
      <c r="O7" s="7">
        <v>4</v>
      </c>
      <c r="P7" s="68">
        <v>968</v>
      </c>
      <c r="Q7" s="68">
        <v>19189</v>
      </c>
      <c r="R7" s="7" t="s">
        <v>0</v>
      </c>
      <c r="S7" s="67">
        <v>1</v>
      </c>
      <c r="T7" s="7">
        <v>0.23</v>
      </c>
      <c r="U7" s="7">
        <v>2.5499999999999998</v>
      </c>
      <c r="V7" s="66">
        <v>8.6599999999999996E-2</v>
      </c>
      <c r="W7" s="66">
        <v>8.4699999999999998E-2</v>
      </c>
    </row>
    <row r="8" spans="1:26">
      <c r="A8" s="2" t="s">
        <v>92</v>
      </c>
      <c r="B8" s="66">
        <v>1</v>
      </c>
      <c r="C8" s="66">
        <v>1</v>
      </c>
      <c r="D8" s="66">
        <v>0.94230000000000003</v>
      </c>
      <c r="E8" s="66">
        <v>0.999</v>
      </c>
      <c r="F8" s="66">
        <v>0.99260000000000004</v>
      </c>
      <c r="G8" s="67">
        <v>0.79</v>
      </c>
      <c r="H8" s="66">
        <v>0.83699999999999997</v>
      </c>
      <c r="I8" s="7" t="s">
        <v>84</v>
      </c>
      <c r="J8" s="7">
        <v>0</v>
      </c>
      <c r="K8" s="7">
        <v>0</v>
      </c>
      <c r="L8" s="7">
        <v>0.2</v>
      </c>
      <c r="M8" s="7">
        <v>0.21</v>
      </c>
      <c r="N8" s="67">
        <v>0.76</v>
      </c>
      <c r="O8" s="7">
        <v>2</v>
      </c>
      <c r="P8" s="68">
        <v>715</v>
      </c>
      <c r="Q8" s="68">
        <v>33310</v>
      </c>
      <c r="R8" s="7" t="s">
        <v>0</v>
      </c>
      <c r="S8" s="7" t="s">
        <v>0</v>
      </c>
      <c r="T8" s="7">
        <v>1.52</v>
      </c>
      <c r="U8" s="7">
        <v>0.8</v>
      </c>
      <c r="V8" s="66">
        <v>0.09</v>
      </c>
      <c r="W8" s="66">
        <v>9.3299999999999994E-2</v>
      </c>
    </row>
    <row r="9" spans="1:26">
      <c r="A9" s="2" t="s">
        <v>93</v>
      </c>
      <c r="B9" s="66">
        <v>1</v>
      </c>
      <c r="C9" s="66">
        <v>1</v>
      </c>
      <c r="D9" s="66">
        <v>1</v>
      </c>
      <c r="E9" s="66">
        <v>1</v>
      </c>
      <c r="F9" s="7">
        <v>100</v>
      </c>
      <c r="G9" s="7">
        <v>93</v>
      </c>
      <c r="H9" s="66">
        <v>0.78</v>
      </c>
      <c r="I9" s="7" t="s">
        <v>84</v>
      </c>
      <c r="J9" s="7">
        <v>0</v>
      </c>
      <c r="K9" s="7">
        <v>0</v>
      </c>
      <c r="L9" s="7">
        <v>1.31</v>
      </c>
      <c r="M9" s="7">
        <v>9.7799999999999994</v>
      </c>
      <c r="N9" s="7" t="s">
        <v>88</v>
      </c>
      <c r="O9" s="7">
        <v>3</v>
      </c>
      <c r="P9" s="68">
        <v>862</v>
      </c>
      <c r="Q9" s="68">
        <v>19535</v>
      </c>
      <c r="R9" s="7" t="s">
        <v>0</v>
      </c>
      <c r="S9" s="7" t="s">
        <v>0</v>
      </c>
      <c r="T9" s="7">
        <v>3.91</v>
      </c>
      <c r="U9" s="7"/>
      <c r="V9" s="66">
        <v>8.9800000000000005E-2</v>
      </c>
      <c r="W9" s="66">
        <v>0.12989999999999999</v>
      </c>
    </row>
    <row r="10" spans="1:26">
      <c r="A10" s="2" t="s">
        <v>95</v>
      </c>
      <c r="B10" s="66">
        <v>0.96150000000000002</v>
      </c>
      <c r="C10" s="66">
        <v>1</v>
      </c>
      <c r="D10" s="66">
        <v>0.94069999999999998</v>
      </c>
      <c r="E10" s="66">
        <v>0.99939999999999996</v>
      </c>
      <c r="F10" s="7">
        <v>97.38</v>
      </c>
      <c r="G10" s="7">
        <v>90.41</v>
      </c>
      <c r="H10" s="66">
        <v>0.874</v>
      </c>
      <c r="I10" s="7" t="s">
        <v>84</v>
      </c>
      <c r="J10" s="7">
        <v>0</v>
      </c>
      <c r="K10" s="7">
        <v>0</v>
      </c>
      <c r="L10" s="7">
        <v>0.01</v>
      </c>
      <c r="M10" s="7">
        <v>0.01</v>
      </c>
      <c r="N10" s="7" t="s">
        <v>86</v>
      </c>
      <c r="O10" s="7">
        <v>1</v>
      </c>
      <c r="P10" s="68">
        <v>482</v>
      </c>
      <c r="Q10" s="68">
        <v>32688</v>
      </c>
      <c r="R10" s="7" t="s">
        <v>0</v>
      </c>
      <c r="S10" s="7" t="s">
        <v>0</v>
      </c>
      <c r="T10" s="7">
        <v>2.25</v>
      </c>
      <c r="U10" s="7"/>
      <c r="V10" s="66">
        <v>0.09</v>
      </c>
      <c r="W10" s="66">
        <v>0.15939999999999999</v>
      </c>
    </row>
    <row r="11" spans="1:26">
      <c r="A11" s="2" t="s">
        <v>96</v>
      </c>
      <c r="B11" s="66">
        <v>0.99639999999999995</v>
      </c>
      <c r="C11" s="66">
        <v>1</v>
      </c>
      <c r="D11" s="66">
        <v>0.91100000000000003</v>
      </c>
      <c r="E11" s="66">
        <v>0.99929999999999997</v>
      </c>
      <c r="F11" s="7" t="s">
        <v>97</v>
      </c>
      <c r="G11" s="7" t="s">
        <v>187</v>
      </c>
      <c r="H11" s="66">
        <v>0.995</v>
      </c>
      <c r="I11" s="7" t="s">
        <v>84</v>
      </c>
      <c r="J11" s="7">
        <v>0</v>
      </c>
      <c r="K11" s="7">
        <v>0</v>
      </c>
      <c r="L11" s="7">
        <v>0.12</v>
      </c>
      <c r="M11" s="7">
        <v>0.32</v>
      </c>
      <c r="N11" s="7" t="s">
        <v>99</v>
      </c>
      <c r="O11" s="7">
        <v>1</v>
      </c>
      <c r="P11" s="68">
        <v>559</v>
      </c>
      <c r="Q11" s="68">
        <v>39944</v>
      </c>
      <c r="R11" s="7" t="s">
        <v>0</v>
      </c>
      <c r="S11" s="7" t="s">
        <v>0</v>
      </c>
      <c r="T11" s="7">
        <v>4.41</v>
      </c>
      <c r="U11" s="7">
        <v>0.15</v>
      </c>
      <c r="V11" s="66">
        <v>8.6599999999999996E-2</v>
      </c>
      <c r="W11" s="66">
        <v>-1.9699999999999999E-2</v>
      </c>
    </row>
    <row r="12" spans="1:26">
      <c r="A12" s="2" t="s">
        <v>8</v>
      </c>
      <c r="B12" s="66">
        <v>0.96940000000000004</v>
      </c>
      <c r="C12" s="66">
        <v>0.98009999999999997</v>
      </c>
      <c r="D12" s="66">
        <v>0.76060000000000005</v>
      </c>
      <c r="E12" s="66">
        <v>0.99819999999999998</v>
      </c>
      <c r="F12" s="66">
        <v>0.91700000000000004</v>
      </c>
      <c r="G12" s="66">
        <v>0.9</v>
      </c>
      <c r="H12" s="66">
        <v>0.87</v>
      </c>
      <c r="I12" s="7" t="s">
        <v>84</v>
      </c>
      <c r="J12" s="7">
        <v>2</v>
      </c>
      <c r="K12" s="7">
        <v>0.51</v>
      </c>
      <c r="L12" s="7">
        <v>1.19</v>
      </c>
      <c r="M12" s="7">
        <v>1.71</v>
      </c>
      <c r="N12" s="66">
        <v>0.92479999999999996</v>
      </c>
      <c r="O12" s="7">
        <v>3</v>
      </c>
      <c r="P12" s="68">
        <v>704</v>
      </c>
      <c r="Q12" s="68">
        <v>31028</v>
      </c>
      <c r="R12" s="7" t="s">
        <v>0</v>
      </c>
      <c r="S12" s="67">
        <v>1</v>
      </c>
      <c r="T12" s="7">
        <v>0.33</v>
      </c>
      <c r="U12" s="7">
        <v>1.33</v>
      </c>
      <c r="V12" s="66">
        <v>9.4299999999999995E-2</v>
      </c>
      <c r="W12" s="66">
        <v>4.8599999999999997E-2</v>
      </c>
    </row>
    <row r="13" spans="1:26">
      <c r="A13" s="2" t="s">
        <v>5</v>
      </c>
      <c r="B13" s="66">
        <v>0.98450000000000004</v>
      </c>
      <c r="C13" s="66">
        <v>0.99419999999999997</v>
      </c>
      <c r="D13" s="66">
        <v>0.81340000000000001</v>
      </c>
      <c r="E13" s="66">
        <v>0.99950000000000006</v>
      </c>
      <c r="F13" s="66">
        <v>0.98370000000000002</v>
      </c>
      <c r="G13" s="7" t="s">
        <v>39</v>
      </c>
      <c r="H13" s="66">
        <v>0.84</v>
      </c>
      <c r="I13" s="7" t="s">
        <v>84</v>
      </c>
      <c r="J13" s="7">
        <v>1</v>
      </c>
      <c r="K13" s="7">
        <v>0.27300000000000002</v>
      </c>
      <c r="L13" s="7">
        <v>0.9</v>
      </c>
      <c r="M13" s="7">
        <v>1.03</v>
      </c>
      <c r="N13" s="7" t="s">
        <v>88</v>
      </c>
      <c r="O13" s="7">
        <v>3</v>
      </c>
      <c r="P13" s="68">
        <v>711</v>
      </c>
      <c r="Q13" s="68">
        <v>31080</v>
      </c>
      <c r="R13" s="7" t="s">
        <v>0</v>
      </c>
      <c r="S13" s="7" t="s">
        <v>0</v>
      </c>
      <c r="T13" s="7">
        <v>1.34</v>
      </c>
      <c r="U13" s="7">
        <v>0.5</v>
      </c>
      <c r="V13" s="66">
        <v>8.43E-2</v>
      </c>
      <c r="W13" s="66">
        <v>8.0699999999999994E-2</v>
      </c>
    </row>
    <row r="14" spans="1:26">
      <c r="A14" s="2" t="s">
        <v>102</v>
      </c>
      <c r="B14" s="66">
        <v>0.98550000000000004</v>
      </c>
      <c r="C14" s="66">
        <v>1</v>
      </c>
      <c r="D14" s="66">
        <v>0.68420000000000003</v>
      </c>
      <c r="E14" s="66">
        <v>0.99909999999999999</v>
      </c>
      <c r="F14" s="7">
        <v>81</v>
      </c>
      <c r="G14" s="7">
        <v>93</v>
      </c>
      <c r="H14" s="66">
        <v>0.78</v>
      </c>
      <c r="I14" s="7" t="s">
        <v>84</v>
      </c>
      <c r="J14" s="7">
        <v>1</v>
      </c>
      <c r="K14" s="7">
        <v>0.31</v>
      </c>
      <c r="L14" s="7">
        <v>1.18</v>
      </c>
      <c r="M14" s="7">
        <v>1.76</v>
      </c>
      <c r="N14" s="7">
        <v>40.6</v>
      </c>
      <c r="O14" s="7">
        <v>1</v>
      </c>
      <c r="P14" s="68">
        <v>627</v>
      </c>
      <c r="Q14" s="68">
        <v>11977</v>
      </c>
      <c r="R14" s="7" t="s">
        <v>0</v>
      </c>
      <c r="S14" s="67">
        <v>1</v>
      </c>
      <c r="T14" s="7">
        <v>1.08</v>
      </c>
      <c r="U14" s="7">
        <v>1.25</v>
      </c>
      <c r="V14" s="66">
        <v>9.1899999999999996E-2</v>
      </c>
      <c r="W14" s="66">
        <v>7.85E-2</v>
      </c>
    </row>
    <row r="15" spans="1:26">
      <c r="A15" s="2" t="s">
        <v>9</v>
      </c>
      <c r="B15" s="66">
        <v>1</v>
      </c>
      <c r="C15" s="66">
        <v>0.99970000000000003</v>
      </c>
      <c r="D15" s="66">
        <v>0.65759999999999996</v>
      </c>
      <c r="E15" s="66">
        <v>0.9849</v>
      </c>
      <c r="F15" s="66">
        <v>0.99180000000000001</v>
      </c>
      <c r="G15" s="67">
        <v>0.86</v>
      </c>
      <c r="H15" s="66">
        <v>0.81</v>
      </c>
      <c r="I15" s="7" t="s">
        <v>84</v>
      </c>
      <c r="J15" s="7">
        <v>0</v>
      </c>
      <c r="K15" s="7">
        <v>0</v>
      </c>
      <c r="L15" s="7">
        <v>1.03</v>
      </c>
      <c r="M15" s="7">
        <v>0.63</v>
      </c>
      <c r="N15" s="66">
        <v>1.071</v>
      </c>
      <c r="O15" s="7">
        <v>2</v>
      </c>
      <c r="P15" s="68">
        <v>717</v>
      </c>
      <c r="Q15" s="68">
        <v>13854</v>
      </c>
      <c r="R15" s="7" t="s">
        <v>0</v>
      </c>
      <c r="S15" s="67">
        <v>1</v>
      </c>
      <c r="T15" s="7">
        <v>2.0299999999999998</v>
      </c>
      <c r="U15" s="7">
        <v>0.56999999999999995</v>
      </c>
      <c r="V15" s="66">
        <v>8.5199999999999998E-2</v>
      </c>
      <c r="W15" s="66">
        <v>0.10780000000000001</v>
      </c>
    </row>
    <row r="16" spans="1:26">
      <c r="A16" s="2" t="s">
        <v>104</v>
      </c>
      <c r="B16" s="66">
        <v>0.98250000000000004</v>
      </c>
      <c r="C16" s="66">
        <v>1</v>
      </c>
      <c r="D16" s="66">
        <v>0.87560000000000004</v>
      </c>
      <c r="E16" s="66">
        <v>0.99970000000000003</v>
      </c>
      <c r="F16" s="66">
        <v>0.99819999999999998</v>
      </c>
      <c r="G16" s="66">
        <v>0.74</v>
      </c>
      <c r="H16" s="66">
        <v>0.83499999999999996</v>
      </c>
      <c r="I16" s="7" t="s">
        <v>84</v>
      </c>
      <c r="J16" s="7">
        <v>0</v>
      </c>
      <c r="K16" s="7">
        <v>0</v>
      </c>
      <c r="L16" s="7">
        <v>1.06</v>
      </c>
      <c r="M16" s="7">
        <v>1.94</v>
      </c>
      <c r="N16" s="7">
        <v>85.44</v>
      </c>
      <c r="O16" s="7">
        <v>2</v>
      </c>
      <c r="P16" s="68">
        <v>640</v>
      </c>
      <c r="Q16" s="68">
        <v>30915</v>
      </c>
      <c r="R16" s="7" t="s">
        <v>0</v>
      </c>
      <c r="S16" s="67">
        <v>1</v>
      </c>
      <c r="T16" s="7">
        <v>1.29</v>
      </c>
      <c r="U16" s="7">
        <v>1.22</v>
      </c>
      <c r="V16" s="66">
        <v>8.9800000000000005E-2</v>
      </c>
      <c r="W16" s="66">
        <v>7.4999999999999997E-3</v>
      </c>
    </row>
    <row r="17" spans="1:23">
      <c r="A17" s="2" t="s">
        <v>105</v>
      </c>
      <c r="B17" s="66">
        <v>0.97050000000000003</v>
      </c>
      <c r="C17" s="66">
        <v>1</v>
      </c>
      <c r="D17" s="66">
        <v>0.9254</v>
      </c>
      <c r="E17" s="66">
        <v>0.99619999999999997</v>
      </c>
      <c r="F17" s="7">
        <v>99.43</v>
      </c>
      <c r="G17" s="7" t="s">
        <v>196</v>
      </c>
      <c r="H17" s="66">
        <v>0.84399999999999997</v>
      </c>
      <c r="I17" s="7" t="s">
        <v>84</v>
      </c>
      <c r="J17" s="7">
        <v>0</v>
      </c>
      <c r="K17" s="7">
        <v>0</v>
      </c>
      <c r="L17" s="7">
        <v>0.47</v>
      </c>
      <c r="M17" s="7">
        <v>0.93</v>
      </c>
      <c r="N17" s="66">
        <v>0.95099999999999996</v>
      </c>
      <c r="O17" s="7">
        <v>3</v>
      </c>
      <c r="P17" s="68">
        <v>720</v>
      </c>
      <c r="Q17" s="68">
        <v>38366</v>
      </c>
      <c r="R17" s="7" t="s">
        <v>0</v>
      </c>
      <c r="S17" s="67">
        <v>1</v>
      </c>
      <c r="T17" s="7">
        <v>0.65</v>
      </c>
      <c r="U17" s="7">
        <v>0.8</v>
      </c>
      <c r="V17" s="66">
        <v>0.09</v>
      </c>
      <c r="W17" s="66">
        <v>9.7199999999999995E-2</v>
      </c>
    </row>
    <row r="18" spans="1:23">
      <c r="A18" s="2" t="s">
        <v>108</v>
      </c>
      <c r="B18" s="66">
        <v>0.91449999999999998</v>
      </c>
      <c r="C18" s="66">
        <v>0.98680000000000001</v>
      </c>
      <c r="D18" s="66">
        <v>0.80940000000000001</v>
      </c>
      <c r="E18" s="66">
        <v>0.99950000000000006</v>
      </c>
      <c r="F18" s="66">
        <v>0.996</v>
      </c>
      <c r="G18" s="67">
        <v>0.86</v>
      </c>
      <c r="H18" s="66">
        <v>0.85</v>
      </c>
      <c r="I18" s="7" t="s">
        <v>84</v>
      </c>
      <c r="J18" s="7">
        <v>0</v>
      </c>
      <c r="K18" s="7">
        <v>0</v>
      </c>
      <c r="L18" s="7">
        <v>0.84</v>
      </c>
      <c r="M18" s="7">
        <v>1.82</v>
      </c>
      <c r="N18" s="66">
        <v>0.97650000000000003</v>
      </c>
      <c r="O18" s="7">
        <v>1</v>
      </c>
      <c r="P18" s="68">
        <v>625</v>
      </c>
      <c r="Q18" s="68">
        <v>12005</v>
      </c>
      <c r="R18" s="7" t="s">
        <v>0</v>
      </c>
      <c r="S18" s="67">
        <v>1</v>
      </c>
      <c r="T18" s="7">
        <v>0.86</v>
      </c>
      <c r="U18" s="7">
        <v>1.27</v>
      </c>
      <c r="V18" s="66">
        <v>0.09</v>
      </c>
      <c r="W18" s="66">
        <v>6.0900000000000003E-2</v>
      </c>
    </row>
    <row r="19" spans="1:23">
      <c r="A19" s="2" t="s">
        <v>109</v>
      </c>
      <c r="B19" s="66">
        <v>0.95920000000000005</v>
      </c>
      <c r="C19" s="66">
        <v>0.97699999999999998</v>
      </c>
      <c r="D19" s="66">
        <v>0.9042</v>
      </c>
      <c r="E19" s="66">
        <v>0.99970000000000003</v>
      </c>
      <c r="F19" s="7">
        <v>99.99</v>
      </c>
      <c r="G19" s="7">
        <v>93</v>
      </c>
      <c r="H19" s="66">
        <v>0.77</v>
      </c>
      <c r="I19" s="7" t="s">
        <v>84</v>
      </c>
      <c r="J19" s="7">
        <v>0</v>
      </c>
      <c r="K19" s="7">
        <v>0</v>
      </c>
      <c r="L19" s="7">
        <v>0.77</v>
      </c>
      <c r="M19" s="7">
        <v>0.81</v>
      </c>
      <c r="N19" s="7">
        <v>95</v>
      </c>
      <c r="O19" s="7">
        <v>3</v>
      </c>
      <c r="P19" s="68">
        <v>674</v>
      </c>
      <c r="Q19" s="68">
        <v>52180</v>
      </c>
      <c r="R19" s="7" t="s">
        <v>0</v>
      </c>
      <c r="S19" s="67">
        <v>1</v>
      </c>
      <c r="T19" s="7">
        <v>0.46</v>
      </c>
      <c r="U19" s="7">
        <v>0.97</v>
      </c>
      <c r="V19" s="66">
        <v>9.2999999999999999E-2</v>
      </c>
      <c r="W19" s="66">
        <v>9.2499999999999999E-2</v>
      </c>
    </row>
    <row r="20" spans="1:23">
      <c r="A20" s="2" t="s">
        <v>110</v>
      </c>
      <c r="B20" s="66">
        <v>1</v>
      </c>
      <c r="C20" s="66">
        <v>1</v>
      </c>
      <c r="D20" s="66">
        <v>0.95130000000000003</v>
      </c>
      <c r="E20" s="66">
        <v>0.99770000000000003</v>
      </c>
      <c r="F20" s="67">
        <v>1</v>
      </c>
      <c r="G20" s="66">
        <v>0.98399999999999999</v>
      </c>
      <c r="H20" s="66">
        <v>0.84299999999999997</v>
      </c>
      <c r="I20" s="7" t="s">
        <v>84</v>
      </c>
      <c r="J20" s="7">
        <v>0</v>
      </c>
      <c r="K20" s="7">
        <v>0</v>
      </c>
      <c r="L20" s="7">
        <v>1.86</v>
      </c>
      <c r="M20" s="7">
        <v>2.12</v>
      </c>
      <c r="N20" s="66">
        <v>1.7869999999999999</v>
      </c>
      <c r="O20" s="7">
        <v>2</v>
      </c>
      <c r="P20" s="68">
        <v>737</v>
      </c>
      <c r="Q20" s="68">
        <v>34059</v>
      </c>
      <c r="R20" s="7" t="s">
        <v>0</v>
      </c>
      <c r="S20" s="7" t="s">
        <v>0</v>
      </c>
      <c r="T20" s="7">
        <v>3.89</v>
      </c>
      <c r="U20" s="7"/>
      <c r="V20" s="66">
        <v>0</v>
      </c>
      <c r="W20" s="66">
        <v>-2.3099999999999999E-2</v>
      </c>
    </row>
    <row r="21" spans="1:23">
      <c r="A21" s="2" t="s">
        <v>197</v>
      </c>
      <c r="B21" s="66">
        <v>0.95620000000000005</v>
      </c>
      <c r="C21" s="66">
        <v>0.99870000000000003</v>
      </c>
      <c r="D21" s="66">
        <v>0.75570000000000004</v>
      </c>
      <c r="E21" s="66">
        <v>0.99980000000000002</v>
      </c>
      <c r="F21" s="66">
        <v>0.878</v>
      </c>
      <c r="G21" s="7" t="s">
        <v>39</v>
      </c>
      <c r="H21" s="66">
        <v>0.84</v>
      </c>
      <c r="I21" s="7" t="s">
        <v>84</v>
      </c>
      <c r="J21" s="7">
        <v>1</v>
      </c>
      <c r="K21" s="7">
        <v>0.47299999999999998</v>
      </c>
      <c r="L21" s="7">
        <v>1.43</v>
      </c>
      <c r="M21" s="7">
        <v>0.92</v>
      </c>
      <c r="N21" s="66">
        <v>0.751</v>
      </c>
      <c r="O21" s="7">
        <v>2</v>
      </c>
      <c r="P21" s="68">
        <v>676</v>
      </c>
      <c r="Q21" s="68">
        <v>35302</v>
      </c>
      <c r="R21" s="7" t="s">
        <v>0</v>
      </c>
      <c r="S21" s="67">
        <v>1</v>
      </c>
      <c r="T21" s="7">
        <v>1.21</v>
      </c>
      <c r="U21" s="7">
        <v>0.61</v>
      </c>
      <c r="V21" s="66">
        <v>8.8599999999999998E-2</v>
      </c>
      <c r="W21" s="66">
        <v>9.6000000000000002E-2</v>
      </c>
    </row>
    <row r="22" spans="1:23">
      <c r="A22" s="2" t="s">
        <v>111</v>
      </c>
      <c r="B22" s="66">
        <v>0.99490000000000001</v>
      </c>
      <c r="C22" s="66">
        <v>1</v>
      </c>
      <c r="D22" s="66">
        <v>0.7107</v>
      </c>
      <c r="E22" s="66">
        <v>0.99939999999999996</v>
      </c>
      <c r="F22" s="66">
        <v>0.84860000000000002</v>
      </c>
      <c r="G22" s="66">
        <v>0.94599999999999995</v>
      </c>
      <c r="H22" s="66">
        <v>0.85</v>
      </c>
      <c r="I22" s="7" t="s">
        <v>84</v>
      </c>
      <c r="J22" s="7">
        <v>0</v>
      </c>
      <c r="K22" s="7">
        <v>0</v>
      </c>
      <c r="L22" s="7">
        <v>1.62</v>
      </c>
      <c r="M22" s="7">
        <v>1.1499999999999999</v>
      </c>
      <c r="N22" s="66">
        <v>0.74860000000000004</v>
      </c>
      <c r="O22" s="7">
        <v>3</v>
      </c>
      <c r="P22" s="68">
        <v>721</v>
      </c>
      <c r="Q22" s="68">
        <v>13572</v>
      </c>
      <c r="R22" s="7" t="s">
        <v>0</v>
      </c>
      <c r="S22" s="67">
        <v>1</v>
      </c>
      <c r="T22" s="7">
        <v>1.33</v>
      </c>
      <c r="U22" s="7">
        <v>1.1299999999999999</v>
      </c>
      <c r="V22" s="66">
        <v>8.5199999999999998E-2</v>
      </c>
      <c r="W22" s="66">
        <v>0.1052</v>
      </c>
    </row>
    <row r="23" spans="1:23">
      <c r="A23" s="2" t="s">
        <v>112</v>
      </c>
      <c r="B23" s="66">
        <v>1</v>
      </c>
      <c r="C23" s="66">
        <v>1</v>
      </c>
      <c r="D23" s="66">
        <v>0.86699999999999999</v>
      </c>
      <c r="E23" s="66">
        <v>0.99990000000000001</v>
      </c>
      <c r="F23" s="66">
        <v>0.99990000000000001</v>
      </c>
      <c r="G23" s="67">
        <v>0.77</v>
      </c>
      <c r="H23" s="66">
        <v>0.82499999999999996</v>
      </c>
      <c r="I23" s="7" t="s">
        <v>84</v>
      </c>
      <c r="J23" s="7">
        <v>0</v>
      </c>
      <c r="K23" s="7">
        <v>0</v>
      </c>
      <c r="L23" s="7">
        <v>1.96</v>
      </c>
      <c r="M23" s="7">
        <v>2.35</v>
      </c>
      <c r="N23" s="66">
        <v>0.95950000000000002</v>
      </c>
      <c r="O23" s="7">
        <v>1</v>
      </c>
      <c r="P23" s="68">
        <v>660</v>
      </c>
      <c r="Q23" s="68">
        <v>11287</v>
      </c>
      <c r="R23" s="7" t="s">
        <v>0</v>
      </c>
      <c r="S23" s="67">
        <v>1</v>
      </c>
      <c r="T23" s="7">
        <v>0.82</v>
      </c>
      <c r="U23" s="7">
        <v>1.19</v>
      </c>
      <c r="V23" s="66">
        <v>8.6599999999999996E-2</v>
      </c>
      <c r="W23" s="66">
        <v>8.4199999999999997E-2</v>
      </c>
    </row>
    <row r="24" spans="1:23">
      <c r="A24" s="2" t="s">
        <v>113</v>
      </c>
      <c r="B24" s="66">
        <v>1</v>
      </c>
      <c r="C24" s="66">
        <v>0.99260000000000004</v>
      </c>
      <c r="D24" s="66">
        <v>0.96289999999999998</v>
      </c>
      <c r="E24" s="66">
        <v>0.99880000000000002</v>
      </c>
      <c r="F24" s="66">
        <v>0.99960000000000004</v>
      </c>
      <c r="G24" s="67">
        <v>0.9</v>
      </c>
      <c r="H24" s="66">
        <v>0.79</v>
      </c>
      <c r="I24" s="7" t="s">
        <v>84</v>
      </c>
      <c r="J24" s="7">
        <v>1</v>
      </c>
      <c r="K24" s="7">
        <v>0.59099999999999997</v>
      </c>
      <c r="L24" s="7">
        <v>2.23</v>
      </c>
      <c r="M24" s="7">
        <v>1.83</v>
      </c>
      <c r="N24" s="66">
        <v>1.081</v>
      </c>
      <c r="O24" s="7">
        <v>1</v>
      </c>
      <c r="P24" s="68">
        <v>874</v>
      </c>
      <c r="Q24" s="68">
        <v>11770</v>
      </c>
      <c r="R24" s="7" t="s">
        <v>0</v>
      </c>
      <c r="S24" s="7" t="s">
        <v>0</v>
      </c>
      <c r="T24" s="7">
        <v>0.7</v>
      </c>
      <c r="U24" s="7">
        <v>1.49</v>
      </c>
      <c r="V24" s="66">
        <v>8.3400000000000002E-2</v>
      </c>
      <c r="W24" s="66">
        <v>8.1900000000000001E-2</v>
      </c>
    </row>
    <row r="25" spans="1:23">
      <c r="A25" s="2" t="s">
        <v>114</v>
      </c>
      <c r="B25" s="66">
        <v>1</v>
      </c>
      <c r="C25" s="66">
        <v>1</v>
      </c>
      <c r="D25" s="66">
        <v>0.97719999999999996</v>
      </c>
      <c r="E25" s="66">
        <v>0.99990000000000001</v>
      </c>
      <c r="F25" s="67">
        <v>1</v>
      </c>
      <c r="G25" s="7" t="s">
        <v>189</v>
      </c>
      <c r="H25" s="66">
        <v>0.79</v>
      </c>
      <c r="I25" s="7" t="s">
        <v>84</v>
      </c>
      <c r="J25" s="7">
        <v>0</v>
      </c>
      <c r="K25" s="7">
        <v>0</v>
      </c>
      <c r="L25" s="7">
        <v>1.1399999999999999</v>
      </c>
      <c r="M25" s="7">
        <v>2.06</v>
      </c>
      <c r="N25" s="7" t="s">
        <v>86</v>
      </c>
      <c r="O25" s="7">
        <v>1</v>
      </c>
      <c r="P25" s="68">
        <v>599</v>
      </c>
      <c r="Q25" s="68">
        <v>16793</v>
      </c>
      <c r="R25" s="7" t="s">
        <v>0</v>
      </c>
      <c r="S25" s="7" t="s">
        <v>0</v>
      </c>
      <c r="T25" s="7">
        <v>2.4300000000000002</v>
      </c>
      <c r="U25" s="7">
        <v>0.23</v>
      </c>
      <c r="V25" s="66">
        <v>8.3400000000000002E-2</v>
      </c>
      <c r="W25" s="66">
        <v>7.4999999999999997E-2</v>
      </c>
    </row>
    <row r="26" spans="1:23">
      <c r="A26" s="2" t="s">
        <v>117</v>
      </c>
      <c r="B26" s="66">
        <v>0.9</v>
      </c>
      <c r="C26" s="66">
        <v>1</v>
      </c>
      <c r="D26" s="66">
        <v>0.93059999999999998</v>
      </c>
      <c r="E26" s="66">
        <v>0.99550000000000005</v>
      </c>
      <c r="F26" s="66">
        <v>0.95220000000000005</v>
      </c>
      <c r="G26" s="66">
        <v>0.94399999999999995</v>
      </c>
      <c r="H26" s="66">
        <v>0.7964</v>
      </c>
      <c r="I26" s="7" t="s">
        <v>84</v>
      </c>
      <c r="J26" s="7">
        <v>0</v>
      </c>
      <c r="K26" s="7">
        <v>0</v>
      </c>
      <c r="L26" s="7">
        <v>0.09</v>
      </c>
      <c r="M26" s="7">
        <v>0.01</v>
      </c>
      <c r="N26" s="67">
        <v>1</v>
      </c>
      <c r="O26" s="7">
        <v>2</v>
      </c>
      <c r="P26" s="68">
        <v>664</v>
      </c>
      <c r="Q26" s="68">
        <v>40073</v>
      </c>
      <c r="R26" s="7" t="s">
        <v>0</v>
      </c>
      <c r="S26" s="7" t="s">
        <v>0</v>
      </c>
      <c r="T26" s="7">
        <v>1</v>
      </c>
      <c r="U26" s="7">
        <v>0.03</v>
      </c>
      <c r="V26" s="66">
        <v>8.5199999999999998E-2</v>
      </c>
      <c r="W26" s="66">
        <v>-5.4600000000000003E-2</v>
      </c>
    </row>
    <row r="27" spans="1:23">
      <c r="A27" s="2" t="s">
        <v>11</v>
      </c>
      <c r="B27" s="66">
        <v>1</v>
      </c>
      <c r="C27" s="66">
        <v>0.98880000000000001</v>
      </c>
      <c r="D27" s="66">
        <v>0.99950000000000006</v>
      </c>
      <c r="E27" s="66">
        <v>0.99950000000000006</v>
      </c>
      <c r="F27" s="7">
        <v>82</v>
      </c>
      <c r="G27" s="7">
        <v>84</v>
      </c>
      <c r="H27" s="66">
        <v>0.89</v>
      </c>
      <c r="I27" s="7" t="s">
        <v>84</v>
      </c>
      <c r="J27" s="7">
        <v>0</v>
      </c>
      <c r="K27" s="7">
        <v>0</v>
      </c>
      <c r="L27" s="7">
        <v>4.8499999999999996</v>
      </c>
      <c r="M27" s="7">
        <v>11.91</v>
      </c>
      <c r="N27" s="7" t="s">
        <v>198</v>
      </c>
      <c r="O27" s="7">
        <v>1</v>
      </c>
      <c r="P27" s="68">
        <v>327</v>
      </c>
      <c r="Q27" s="68">
        <v>25176</v>
      </c>
      <c r="R27" s="7" t="s">
        <v>0</v>
      </c>
      <c r="S27" s="7" t="s">
        <v>0</v>
      </c>
      <c r="T27" s="7">
        <v>1.95</v>
      </c>
      <c r="U27" s="7">
        <v>0.61</v>
      </c>
      <c r="V27" s="66">
        <v>0.09</v>
      </c>
      <c r="W27" s="66">
        <v>0.1041</v>
      </c>
    </row>
    <row r="28" spans="1:23">
      <c r="A28" s="2" t="s">
        <v>119</v>
      </c>
      <c r="B28" s="66">
        <v>0.99860000000000004</v>
      </c>
      <c r="C28" s="66">
        <v>0.99990000000000001</v>
      </c>
      <c r="D28" s="66">
        <v>0.72650000000000003</v>
      </c>
      <c r="E28" s="66">
        <v>0.99009999999999998</v>
      </c>
      <c r="F28" s="67">
        <v>0.74</v>
      </c>
      <c r="G28" s="66">
        <v>0.82399999999999995</v>
      </c>
      <c r="H28" s="66">
        <v>0.81</v>
      </c>
      <c r="I28" s="7" t="s">
        <v>84</v>
      </c>
      <c r="J28" s="7">
        <v>40</v>
      </c>
      <c r="K28" s="7">
        <v>0.32100000000000001</v>
      </c>
      <c r="L28" s="7">
        <v>2.5099999999999998</v>
      </c>
      <c r="M28" s="7">
        <v>6.95</v>
      </c>
      <c r="N28" s="66">
        <v>1.2603</v>
      </c>
      <c r="O28" s="7">
        <v>4</v>
      </c>
      <c r="P28" s="68">
        <v>1172</v>
      </c>
      <c r="Q28" s="68">
        <v>13537</v>
      </c>
      <c r="R28" s="7" t="s">
        <v>0</v>
      </c>
      <c r="S28" s="67">
        <v>0.97</v>
      </c>
      <c r="T28" s="7">
        <v>0.45</v>
      </c>
      <c r="U28" s="7">
        <v>1.63</v>
      </c>
      <c r="V28" s="66">
        <v>0.09</v>
      </c>
      <c r="W28" s="66">
        <v>0.10100000000000001</v>
      </c>
    </row>
    <row r="29" spans="1:23">
      <c r="A29" s="2" t="s">
        <v>120</v>
      </c>
      <c r="B29" s="66">
        <v>1</v>
      </c>
      <c r="C29" s="7" t="s">
        <v>0</v>
      </c>
      <c r="D29" s="66">
        <v>1</v>
      </c>
      <c r="E29" s="66">
        <v>0.94820000000000004</v>
      </c>
      <c r="F29" s="67">
        <v>1</v>
      </c>
      <c r="G29" s="67">
        <v>0.96</v>
      </c>
      <c r="H29" s="66">
        <v>0.73929999999999996</v>
      </c>
      <c r="I29" s="7" t="s">
        <v>84</v>
      </c>
      <c r="J29" s="7">
        <v>0</v>
      </c>
      <c r="K29" s="7">
        <v>0</v>
      </c>
      <c r="L29" s="7">
        <v>3.94</v>
      </c>
      <c r="M29" s="7">
        <v>9.34</v>
      </c>
      <c r="N29" s="67">
        <v>0.98</v>
      </c>
      <c r="O29" s="69"/>
      <c r="P29" s="69"/>
      <c r="Q29" s="69"/>
      <c r="R29" s="7" t="s">
        <v>0</v>
      </c>
      <c r="S29" s="7" t="s">
        <v>0</v>
      </c>
      <c r="T29" s="7">
        <v>0.42</v>
      </c>
      <c r="U29" s="7"/>
      <c r="V29" s="69"/>
      <c r="W29" s="69"/>
    </row>
    <row r="30" spans="1:23">
      <c r="A30" s="2" t="s">
        <v>25</v>
      </c>
      <c r="B30" s="66">
        <v>1</v>
      </c>
      <c r="C30" s="66">
        <v>0.99429999999999996</v>
      </c>
      <c r="D30" s="66">
        <v>0.7681</v>
      </c>
      <c r="E30" s="66">
        <v>0.99839999999999995</v>
      </c>
      <c r="F30" s="66">
        <v>0.86029999999999995</v>
      </c>
      <c r="G30" s="66">
        <v>0.93</v>
      </c>
      <c r="H30" s="66">
        <v>0.72</v>
      </c>
      <c r="I30" s="7" t="s">
        <v>84</v>
      </c>
      <c r="J30" s="7">
        <v>1</v>
      </c>
      <c r="K30" s="7">
        <v>0.16700000000000001</v>
      </c>
      <c r="L30" s="7">
        <v>0.69</v>
      </c>
      <c r="M30" s="7">
        <v>1.02</v>
      </c>
      <c r="N30" s="66">
        <v>0.9</v>
      </c>
      <c r="O30" s="7">
        <v>4</v>
      </c>
      <c r="P30" s="68">
        <v>811</v>
      </c>
      <c r="Q30" s="68">
        <v>46747</v>
      </c>
      <c r="R30" s="7" t="s">
        <v>0</v>
      </c>
      <c r="S30" s="67">
        <v>1</v>
      </c>
      <c r="T30" s="7">
        <v>0.9</v>
      </c>
      <c r="U30" s="77">
        <v>1.99</v>
      </c>
      <c r="V30" s="66">
        <v>8.3400000000000002E-2</v>
      </c>
      <c r="W30" s="66">
        <v>6.9400000000000003E-2</v>
      </c>
    </row>
    <row r="31" spans="1:23">
      <c r="A31" s="2" t="s">
        <v>14</v>
      </c>
      <c r="B31" s="66">
        <v>0.95830000000000004</v>
      </c>
      <c r="C31" s="66">
        <v>1</v>
      </c>
      <c r="D31" s="66">
        <v>0.8296</v>
      </c>
      <c r="E31" s="66">
        <v>0.99870000000000003</v>
      </c>
      <c r="F31" s="7">
        <v>99.9</v>
      </c>
      <c r="G31" s="7" t="s">
        <v>191</v>
      </c>
      <c r="H31" s="66">
        <v>0.83</v>
      </c>
      <c r="I31" s="7" t="s">
        <v>84</v>
      </c>
      <c r="J31" s="7">
        <v>0</v>
      </c>
      <c r="K31" s="7">
        <v>0</v>
      </c>
      <c r="L31" s="7">
        <v>0.87</v>
      </c>
      <c r="M31" s="7">
        <v>1.04</v>
      </c>
      <c r="N31" s="67">
        <v>0.62</v>
      </c>
      <c r="O31" s="7">
        <v>3</v>
      </c>
      <c r="P31" s="68">
        <v>961</v>
      </c>
      <c r="Q31" s="68">
        <v>13471</v>
      </c>
      <c r="R31" s="7" t="s">
        <v>0</v>
      </c>
      <c r="S31" s="7" t="s">
        <v>0</v>
      </c>
      <c r="T31" s="7">
        <v>1.03</v>
      </c>
      <c r="U31" s="7">
        <v>1.0900000000000001</v>
      </c>
      <c r="V31" s="66">
        <v>8.7800000000000003E-2</v>
      </c>
      <c r="W31" s="66">
        <v>0.12820000000000001</v>
      </c>
    </row>
    <row r="32" spans="1:23">
      <c r="A32" s="2" t="s">
        <v>13</v>
      </c>
      <c r="B32" s="66">
        <v>1</v>
      </c>
      <c r="C32" s="66">
        <v>1</v>
      </c>
      <c r="D32" s="66">
        <v>0.75060000000000004</v>
      </c>
      <c r="E32" s="66">
        <v>0.99739999999999995</v>
      </c>
      <c r="F32" s="66">
        <v>0.98040000000000005</v>
      </c>
      <c r="G32" s="7" t="s">
        <v>39</v>
      </c>
      <c r="H32" s="66">
        <v>0.82</v>
      </c>
      <c r="I32" s="7" t="s">
        <v>84</v>
      </c>
      <c r="J32" s="7">
        <v>0</v>
      </c>
      <c r="K32" s="7">
        <v>0</v>
      </c>
      <c r="L32" s="7">
        <v>0.55000000000000004</v>
      </c>
      <c r="M32" s="7">
        <v>1.1200000000000001</v>
      </c>
      <c r="N32" s="7" t="s">
        <v>177</v>
      </c>
      <c r="O32" s="7">
        <v>2</v>
      </c>
      <c r="P32" s="68">
        <v>614</v>
      </c>
      <c r="Q32" s="68">
        <v>24873</v>
      </c>
      <c r="R32" s="7" t="s">
        <v>0</v>
      </c>
      <c r="S32" s="67">
        <v>1</v>
      </c>
      <c r="T32" s="7">
        <v>1.73</v>
      </c>
      <c r="U32" s="7">
        <v>1.05</v>
      </c>
      <c r="V32" s="66">
        <v>9.1899999999999996E-2</v>
      </c>
      <c r="W32" s="66">
        <v>6.7599999999999993E-2</v>
      </c>
    </row>
    <row r="33" spans="1:23">
      <c r="A33" s="2" t="s">
        <v>126</v>
      </c>
      <c r="B33" s="66">
        <v>0.94799999999999995</v>
      </c>
      <c r="C33" s="66">
        <v>0.9889</v>
      </c>
      <c r="D33" s="66">
        <v>0.90269999999999995</v>
      </c>
      <c r="E33" s="66">
        <v>0.99970000000000003</v>
      </c>
      <c r="F33" s="66">
        <v>0.99880000000000002</v>
      </c>
      <c r="G33" s="66">
        <v>0.77</v>
      </c>
      <c r="H33" s="66">
        <v>0.82599999999999996</v>
      </c>
      <c r="I33" s="7" t="s">
        <v>84</v>
      </c>
      <c r="J33" s="7">
        <v>0</v>
      </c>
      <c r="K33" s="7">
        <v>0</v>
      </c>
      <c r="L33" s="7">
        <v>0.36</v>
      </c>
      <c r="M33" s="7">
        <v>0.63</v>
      </c>
      <c r="N33" s="67">
        <v>0.81</v>
      </c>
      <c r="O33" s="7">
        <v>1</v>
      </c>
      <c r="P33" s="68">
        <v>545</v>
      </c>
      <c r="Q33" s="68">
        <v>26234</v>
      </c>
      <c r="R33" s="7" t="s">
        <v>0</v>
      </c>
      <c r="S33" s="67">
        <v>1</v>
      </c>
      <c r="T33" s="7">
        <v>0.78</v>
      </c>
      <c r="U33" s="7">
        <v>0.96</v>
      </c>
      <c r="V33" s="66">
        <v>8.6599999999999996E-2</v>
      </c>
      <c r="W33" s="66">
        <v>0.1087</v>
      </c>
    </row>
    <row r="34" spans="1:23">
      <c r="A34" s="2" t="s">
        <v>128</v>
      </c>
      <c r="B34" s="66">
        <v>1</v>
      </c>
      <c r="C34" s="66">
        <v>1</v>
      </c>
      <c r="D34" s="66">
        <v>0.90210000000000001</v>
      </c>
      <c r="E34" s="66">
        <v>0.99639999999999995</v>
      </c>
      <c r="F34" s="66">
        <v>0.99960000000000004</v>
      </c>
      <c r="G34" s="67">
        <v>0.77</v>
      </c>
      <c r="H34" s="66">
        <v>0.82599999999999996</v>
      </c>
      <c r="I34" s="7" t="s">
        <v>84</v>
      </c>
      <c r="J34" s="7">
        <v>0</v>
      </c>
      <c r="K34" s="7">
        <v>0</v>
      </c>
      <c r="L34" s="7">
        <v>1.3</v>
      </c>
      <c r="M34" s="7">
        <v>3.84</v>
      </c>
      <c r="N34" s="7" t="s">
        <v>99</v>
      </c>
      <c r="O34" s="7">
        <v>2</v>
      </c>
      <c r="P34" s="68">
        <v>795</v>
      </c>
      <c r="Q34" s="68">
        <v>29642</v>
      </c>
      <c r="R34" s="7" t="s">
        <v>0</v>
      </c>
      <c r="S34" s="7" t="s">
        <v>0</v>
      </c>
      <c r="T34" s="7">
        <v>1.31</v>
      </c>
      <c r="U34" s="7">
        <v>1.1499999999999999</v>
      </c>
      <c r="V34" s="66">
        <v>8.9800000000000005E-2</v>
      </c>
      <c r="W34" s="66">
        <v>0.1182</v>
      </c>
    </row>
    <row r="35" spans="1:23">
      <c r="A35" s="2" t="s">
        <v>12</v>
      </c>
      <c r="B35" s="66">
        <v>0.99270000000000003</v>
      </c>
      <c r="C35" s="66">
        <v>1</v>
      </c>
      <c r="D35" s="66">
        <v>0.69810000000000005</v>
      </c>
      <c r="E35" s="66">
        <v>0.99880000000000002</v>
      </c>
      <c r="F35" s="66">
        <v>0.99719999999999998</v>
      </c>
      <c r="G35" s="7" t="s">
        <v>39</v>
      </c>
      <c r="H35" s="66">
        <v>0.83</v>
      </c>
      <c r="I35" s="7" t="s">
        <v>84</v>
      </c>
      <c r="J35" s="7">
        <v>0</v>
      </c>
      <c r="K35" s="7">
        <v>0</v>
      </c>
      <c r="L35" s="7">
        <v>0.95</v>
      </c>
      <c r="M35" s="7">
        <v>0.63</v>
      </c>
      <c r="N35" s="7" t="s">
        <v>199</v>
      </c>
      <c r="O35" s="7">
        <v>3</v>
      </c>
      <c r="P35" s="68">
        <v>626</v>
      </c>
      <c r="Q35" s="68">
        <v>33533</v>
      </c>
      <c r="R35" s="7" t="s">
        <v>0</v>
      </c>
      <c r="S35" s="7" t="s">
        <v>0</v>
      </c>
      <c r="T35" s="7">
        <v>1.47</v>
      </c>
      <c r="U35" s="7">
        <v>0.93</v>
      </c>
      <c r="V35" s="66">
        <v>8.6599999999999996E-2</v>
      </c>
      <c r="W35" s="66">
        <v>6.3899999999999998E-2</v>
      </c>
    </row>
    <row r="36" spans="1:23">
      <c r="A36" s="2" t="s">
        <v>130</v>
      </c>
      <c r="B36" s="66">
        <v>1</v>
      </c>
      <c r="C36" s="66">
        <v>1</v>
      </c>
      <c r="D36" s="66">
        <v>0.78839999999999999</v>
      </c>
      <c r="E36" s="66">
        <v>0.99980000000000002</v>
      </c>
      <c r="F36" s="7" t="s">
        <v>178</v>
      </c>
      <c r="G36" s="7" t="s">
        <v>39</v>
      </c>
      <c r="H36" s="66">
        <v>0.8</v>
      </c>
      <c r="I36" s="7" t="s">
        <v>84</v>
      </c>
      <c r="J36" s="7">
        <v>0</v>
      </c>
      <c r="K36" s="7">
        <v>0</v>
      </c>
      <c r="L36" s="7">
        <v>0.66</v>
      </c>
      <c r="M36" s="7">
        <v>0.76</v>
      </c>
      <c r="N36" s="7" t="s">
        <v>192</v>
      </c>
      <c r="O36" s="7">
        <v>1</v>
      </c>
      <c r="P36" s="68">
        <v>738</v>
      </c>
      <c r="Q36" s="68">
        <v>11057</v>
      </c>
      <c r="R36" s="7" t="s">
        <v>0</v>
      </c>
      <c r="S36" s="67">
        <v>1</v>
      </c>
      <c r="T36" s="7">
        <v>1.36</v>
      </c>
      <c r="U36" s="7">
        <v>1.1399999999999999</v>
      </c>
      <c r="V36" s="66">
        <v>9.1899999999999996E-2</v>
      </c>
      <c r="W36" s="66">
        <v>4.36E-2</v>
      </c>
    </row>
    <row r="37" spans="1:23">
      <c r="A37" s="2" t="s">
        <v>131</v>
      </c>
      <c r="B37" s="66">
        <v>0.95320000000000005</v>
      </c>
      <c r="C37" s="66">
        <v>0.9637</v>
      </c>
      <c r="D37" s="66">
        <v>0.47210000000000002</v>
      </c>
      <c r="E37" s="66">
        <v>0.99839999999999995</v>
      </c>
      <c r="F37" s="7">
        <v>100</v>
      </c>
      <c r="G37" s="7">
        <v>84</v>
      </c>
      <c r="H37" s="66">
        <v>0.77</v>
      </c>
      <c r="I37" s="7" t="s">
        <v>84</v>
      </c>
      <c r="J37" s="7">
        <v>0</v>
      </c>
      <c r="K37" s="7">
        <v>0</v>
      </c>
      <c r="L37" s="7">
        <v>0.68</v>
      </c>
      <c r="M37" s="7">
        <v>1.56</v>
      </c>
      <c r="N37" s="7">
        <v>117.02</v>
      </c>
      <c r="O37" s="7">
        <v>2</v>
      </c>
      <c r="P37" s="68">
        <v>705</v>
      </c>
      <c r="Q37" s="68">
        <v>30740</v>
      </c>
      <c r="R37" s="7" t="s">
        <v>0</v>
      </c>
      <c r="S37" s="67">
        <v>1</v>
      </c>
      <c r="T37" s="7">
        <v>1.0900000000000001</v>
      </c>
      <c r="U37" s="7">
        <v>1.05</v>
      </c>
      <c r="V37" s="66">
        <v>9.5100000000000004E-2</v>
      </c>
      <c r="W37" s="66">
        <v>7.2900000000000006E-2</v>
      </c>
    </row>
    <row r="38" spans="1:23">
      <c r="A38" s="2" t="s">
        <v>15</v>
      </c>
      <c r="B38" s="66">
        <v>0.82240000000000002</v>
      </c>
      <c r="C38" s="66">
        <v>1</v>
      </c>
      <c r="D38" s="66">
        <v>0.84709999999999996</v>
      </c>
      <c r="E38" s="66">
        <v>0.99870000000000003</v>
      </c>
      <c r="F38" s="66">
        <v>0.98670000000000002</v>
      </c>
      <c r="G38" s="67">
        <v>0.95</v>
      </c>
      <c r="H38" s="66">
        <v>0.83</v>
      </c>
      <c r="I38" s="7" t="s">
        <v>84</v>
      </c>
      <c r="J38" s="7">
        <v>0</v>
      </c>
      <c r="K38" s="7">
        <v>0</v>
      </c>
      <c r="L38" s="7">
        <v>1.33</v>
      </c>
      <c r="M38" s="7">
        <v>1.89</v>
      </c>
      <c r="N38" s="66">
        <v>0.85519999999999996</v>
      </c>
      <c r="O38" s="7">
        <v>3</v>
      </c>
      <c r="P38" s="68">
        <v>812</v>
      </c>
      <c r="Q38" s="68">
        <v>10327</v>
      </c>
      <c r="R38" s="7" t="s">
        <v>0</v>
      </c>
      <c r="S38" s="67">
        <v>1</v>
      </c>
      <c r="T38" s="7">
        <v>2.06</v>
      </c>
      <c r="U38" s="7">
        <v>0.96</v>
      </c>
      <c r="V38" s="66">
        <v>8.3400000000000002E-2</v>
      </c>
      <c r="W38" s="66">
        <v>8.8300000000000003E-2</v>
      </c>
    </row>
    <row r="39" spans="1:23">
      <c r="A39" s="2" t="s">
        <v>17</v>
      </c>
      <c r="B39" s="66">
        <v>1</v>
      </c>
      <c r="C39" s="66">
        <v>1</v>
      </c>
      <c r="D39" s="66">
        <v>0.98040000000000005</v>
      </c>
      <c r="E39" s="66">
        <v>0.99639999999999995</v>
      </c>
      <c r="F39" s="7">
        <v>11</v>
      </c>
      <c r="G39" s="7">
        <v>79</v>
      </c>
      <c r="H39" s="66">
        <v>0.82599999999999996</v>
      </c>
      <c r="I39" s="7" t="s">
        <v>84</v>
      </c>
      <c r="J39" s="7">
        <v>0</v>
      </c>
      <c r="K39" s="7">
        <v>0</v>
      </c>
      <c r="L39" s="7">
        <v>0.6</v>
      </c>
      <c r="M39" s="7">
        <v>0.6</v>
      </c>
      <c r="N39" s="7">
        <v>113</v>
      </c>
      <c r="O39" s="7">
        <v>2</v>
      </c>
      <c r="P39" s="68">
        <v>804</v>
      </c>
      <c r="Q39" s="68">
        <v>24066</v>
      </c>
      <c r="R39" s="7" t="s">
        <v>0</v>
      </c>
      <c r="S39" s="67">
        <v>1</v>
      </c>
      <c r="T39" s="7">
        <v>0.42</v>
      </c>
      <c r="U39" s="7">
        <v>0.67</v>
      </c>
      <c r="V39" s="66">
        <v>8.9800000000000005E-2</v>
      </c>
      <c r="W39" s="66">
        <v>8.7900000000000006E-2</v>
      </c>
    </row>
    <row r="40" spans="1:23">
      <c r="A40" s="2" t="s">
        <v>132</v>
      </c>
      <c r="B40" s="66">
        <v>1</v>
      </c>
      <c r="C40" s="66">
        <v>1</v>
      </c>
      <c r="D40" s="66">
        <v>0.74929999999999997</v>
      </c>
      <c r="E40" s="66">
        <v>0.99809999999999999</v>
      </c>
      <c r="F40" s="7">
        <v>6</v>
      </c>
      <c r="G40" s="67">
        <v>0.88</v>
      </c>
      <c r="H40" s="66">
        <v>0.85</v>
      </c>
      <c r="I40" s="7" t="s">
        <v>84</v>
      </c>
      <c r="J40" s="7">
        <v>1</v>
      </c>
      <c r="K40" s="7">
        <v>0.14799999999999999</v>
      </c>
      <c r="L40" s="7">
        <v>1.01</v>
      </c>
      <c r="M40" s="7">
        <v>1.53</v>
      </c>
      <c r="N40" s="67">
        <v>0.42</v>
      </c>
      <c r="O40" s="7">
        <v>3</v>
      </c>
      <c r="P40" s="68">
        <v>777</v>
      </c>
      <c r="Q40" s="68">
        <v>32071</v>
      </c>
      <c r="R40" s="7" t="s">
        <v>0</v>
      </c>
      <c r="S40" s="7" t="s">
        <v>0</v>
      </c>
      <c r="T40" s="7">
        <v>1.4</v>
      </c>
      <c r="U40" s="7">
        <v>1.05</v>
      </c>
      <c r="V40" s="66">
        <v>8.3400000000000002E-2</v>
      </c>
      <c r="W40" s="66">
        <v>9.0899999999999995E-2</v>
      </c>
    </row>
    <row r="41" spans="1:23">
      <c r="A41" s="2" t="s">
        <v>133</v>
      </c>
      <c r="B41" s="7" t="s">
        <v>0</v>
      </c>
      <c r="C41" s="66">
        <v>1</v>
      </c>
      <c r="D41" s="66">
        <v>1</v>
      </c>
      <c r="E41" s="66">
        <v>0.99970000000000003</v>
      </c>
      <c r="F41" s="67">
        <v>1</v>
      </c>
      <c r="G41" s="67">
        <v>0.88</v>
      </c>
      <c r="H41" s="66">
        <v>0.81669999999999998</v>
      </c>
      <c r="I41" s="7" t="s">
        <v>84</v>
      </c>
      <c r="J41" s="7">
        <v>0</v>
      </c>
      <c r="K41" s="7">
        <v>0</v>
      </c>
      <c r="L41" s="7">
        <v>0.56999999999999995</v>
      </c>
      <c r="M41" s="7">
        <v>1.1100000000000001</v>
      </c>
      <c r="N41" s="7" t="s">
        <v>97</v>
      </c>
      <c r="O41" s="7">
        <v>1</v>
      </c>
      <c r="P41" s="68">
        <v>769</v>
      </c>
      <c r="Q41" s="68">
        <v>12344</v>
      </c>
      <c r="R41" s="7" t="s">
        <v>0</v>
      </c>
      <c r="S41" s="7" t="s">
        <v>0</v>
      </c>
      <c r="T41" s="7">
        <v>1.38</v>
      </c>
      <c r="U41" s="7">
        <v>0.89</v>
      </c>
      <c r="V41" s="66">
        <v>8.7800000000000003E-2</v>
      </c>
      <c r="W41" s="66">
        <v>9.06E-2</v>
      </c>
    </row>
    <row r="42" spans="1:23">
      <c r="A42" s="2" t="s">
        <v>134</v>
      </c>
      <c r="B42" s="66">
        <v>0.8992</v>
      </c>
      <c r="C42" s="66">
        <v>1</v>
      </c>
      <c r="D42" s="66">
        <v>0.82599999999999996</v>
      </c>
      <c r="E42" s="66">
        <v>0.99960000000000004</v>
      </c>
      <c r="F42" s="66">
        <v>0.91200000000000003</v>
      </c>
      <c r="G42" s="67">
        <v>0.93</v>
      </c>
      <c r="H42" s="66">
        <v>0.84</v>
      </c>
      <c r="I42" s="7" t="s">
        <v>84</v>
      </c>
      <c r="J42" s="7">
        <v>0</v>
      </c>
      <c r="K42" s="7">
        <v>0</v>
      </c>
      <c r="L42" s="7">
        <v>0.74</v>
      </c>
      <c r="M42" s="7">
        <v>0.36</v>
      </c>
      <c r="N42" s="7" t="s">
        <v>107</v>
      </c>
      <c r="O42" s="7">
        <v>3</v>
      </c>
      <c r="P42" s="68">
        <v>775</v>
      </c>
      <c r="Q42" s="68">
        <v>29104</v>
      </c>
      <c r="R42" s="7" t="s">
        <v>0</v>
      </c>
      <c r="S42" s="67">
        <v>1</v>
      </c>
      <c r="T42" s="7">
        <v>1.06</v>
      </c>
      <c r="U42" s="7">
        <v>0.8</v>
      </c>
      <c r="V42" s="66">
        <v>9.3600000000000003E-2</v>
      </c>
      <c r="W42" s="66">
        <v>9.1700000000000004E-2</v>
      </c>
    </row>
    <row r="43" spans="1:23">
      <c r="A43" s="2" t="s">
        <v>19</v>
      </c>
      <c r="B43" s="66">
        <v>1</v>
      </c>
      <c r="C43" s="66">
        <v>1</v>
      </c>
      <c r="D43" s="66">
        <v>0.99260000000000004</v>
      </c>
      <c r="E43" s="66">
        <v>0.99729999999999996</v>
      </c>
      <c r="F43" s="66">
        <v>0.99619999999999997</v>
      </c>
      <c r="G43" s="7">
        <v>76</v>
      </c>
      <c r="H43" s="66">
        <v>0.84499999999999997</v>
      </c>
      <c r="I43" s="7" t="s">
        <v>84</v>
      </c>
      <c r="J43" s="7">
        <v>0</v>
      </c>
      <c r="K43" s="7">
        <v>0</v>
      </c>
      <c r="L43" s="7">
        <v>0.52</v>
      </c>
      <c r="M43" s="7">
        <v>0.47</v>
      </c>
      <c r="N43" s="67">
        <v>1.56</v>
      </c>
      <c r="O43" s="7">
        <v>1</v>
      </c>
      <c r="P43" s="68">
        <v>605</v>
      </c>
      <c r="Q43" s="68">
        <v>35340</v>
      </c>
      <c r="R43" s="7" t="s">
        <v>0</v>
      </c>
      <c r="S43" s="7" t="s">
        <v>0</v>
      </c>
      <c r="T43" s="7">
        <v>1.39</v>
      </c>
      <c r="U43" s="7">
        <v>1.28</v>
      </c>
      <c r="V43" s="66">
        <v>9.3600000000000003E-2</v>
      </c>
      <c r="W43" s="66">
        <v>5.7099999999999998E-2</v>
      </c>
    </row>
    <row r="44" spans="1:23">
      <c r="A44" s="2" t="s">
        <v>138</v>
      </c>
      <c r="B44" s="66">
        <v>0.98860000000000003</v>
      </c>
      <c r="C44" s="66">
        <v>1</v>
      </c>
      <c r="D44" s="66">
        <v>0.9647</v>
      </c>
      <c r="E44" s="66">
        <v>0.99929999999999997</v>
      </c>
      <c r="F44" s="7">
        <v>173</v>
      </c>
      <c r="G44" s="66">
        <v>0.92500000000000004</v>
      </c>
      <c r="H44" s="66">
        <v>0.82</v>
      </c>
      <c r="I44" s="7" t="s">
        <v>84</v>
      </c>
      <c r="J44" s="7">
        <v>0</v>
      </c>
      <c r="K44" s="7">
        <v>0</v>
      </c>
      <c r="L44" s="7">
        <v>1.04</v>
      </c>
      <c r="M44" s="7">
        <v>1.46</v>
      </c>
      <c r="N44" s="66">
        <v>0.96499999999999997</v>
      </c>
      <c r="O44" s="7">
        <v>2</v>
      </c>
      <c r="P44" s="68">
        <v>638</v>
      </c>
      <c r="Q44" s="68">
        <v>16183</v>
      </c>
      <c r="R44" s="7" t="s">
        <v>0</v>
      </c>
      <c r="S44" s="7" t="s">
        <v>0</v>
      </c>
      <c r="T44" s="7">
        <v>1.18</v>
      </c>
      <c r="U44" s="7">
        <v>1.33</v>
      </c>
      <c r="V44" s="66">
        <v>8.3400000000000002E-2</v>
      </c>
      <c r="W44" s="66">
        <v>8.9599999999999999E-2</v>
      </c>
    </row>
    <row r="45" spans="1:23">
      <c r="A45" s="2" t="s">
        <v>139</v>
      </c>
      <c r="B45" s="66">
        <v>1</v>
      </c>
      <c r="C45" s="66">
        <v>0.98109999999999997</v>
      </c>
      <c r="D45" s="66">
        <v>0.96050000000000002</v>
      </c>
      <c r="E45" s="66">
        <v>0.99919999999999998</v>
      </c>
      <c r="F45" s="67">
        <v>0.98</v>
      </c>
      <c r="G45" s="67">
        <v>0.79</v>
      </c>
      <c r="H45" s="66">
        <v>0.83499999999999996</v>
      </c>
      <c r="I45" s="7" t="s">
        <v>84</v>
      </c>
      <c r="J45" s="7">
        <v>0</v>
      </c>
      <c r="K45" s="7">
        <v>0</v>
      </c>
      <c r="L45" s="7">
        <v>1.33</v>
      </c>
      <c r="M45" s="7">
        <v>1.77</v>
      </c>
      <c r="N45" s="7" t="s">
        <v>99</v>
      </c>
      <c r="O45" s="7">
        <v>1</v>
      </c>
      <c r="P45" s="68">
        <v>592</v>
      </c>
      <c r="Q45" s="68">
        <v>13519</v>
      </c>
      <c r="R45" s="7" t="s">
        <v>0</v>
      </c>
      <c r="S45" s="7" t="s">
        <v>0</v>
      </c>
      <c r="T45" s="7">
        <v>1.96</v>
      </c>
      <c r="U45" s="7">
        <v>0.71</v>
      </c>
      <c r="V45" s="66">
        <v>8.6599999999999996E-2</v>
      </c>
      <c r="W45" s="66">
        <v>0.10589999999999999</v>
      </c>
    </row>
    <row r="46" spans="1:23">
      <c r="A46" s="2" t="s">
        <v>142</v>
      </c>
      <c r="B46" s="66">
        <v>1</v>
      </c>
      <c r="C46" s="66">
        <v>1</v>
      </c>
      <c r="D46" s="66">
        <v>0.75629999999999997</v>
      </c>
      <c r="E46" s="66">
        <v>0.99970000000000003</v>
      </c>
      <c r="F46" s="7">
        <v>99.75</v>
      </c>
      <c r="G46" s="7">
        <v>88</v>
      </c>
      <c r="H46" s="66">
        <v>0.84</v>
      </c>
      <c r="I46" s="7" t="s">
        <v>84</v>
      </c>
      <c r="J46" s="7">
        <v>0</v>
      </c>
      <c r="K46" s="7">
        <v>0</v>
      </c>
      <c r="L46" s="7">
        <v>1.35</v>
      </c>
      <c r="M46" s="7">
        <v>1.42</v>
      </c>
      <c r="N46" s="7">
        <v>103</v>
      </c>
      <c r="O46" s="7">
        <v>3</v>
      </c>
      <c r="P46" s="68">
        <v>725</v>
      </c>
      <c r="Q46" s="68">
        <v>33246</v>
      </c>
      <c r="R46" s="7" t="s">
        <v>0</v>
      </c>
      <c r="S46" s="7" t="s">
        <v>0</v>
      </c>
      <c r="T46" s="7">
        <v>0.8</v>
      </c>
      <c r="U46" s="7">
        <v>2.09</v>
      </c>
      <c r="V46" s="66">
        <v>0.09</v>
      </c>
      <c r="W46" s="66">
        <v>9.9199999999999997E-2</v>
      </c>
    </row>
    <row r="47" spans="1:23">
      <c r="A47" s="2" t="s">
        <v>21</v>
      </c>
      <c r="B47" s="66">
        <v>1</v>
      </c>
      <c r="C47" s="66">
        <v>1</v>
      </c>
      <c r="D47" s="66">
        <v>0.95520000000000005</v>
      </c>
      <c r="E47" s="66">
        <v>0.99980000000000002</v>
      </c>
      <c r="F47" s="67">
        <v>1</v>
      </c>
      <c r="G47" s="67">
        <v>0.85</v>
      </c>
      <c r="H47" s="66">
        <v>0.85299999999999998</v>
      </c>
      <c r="I47" s="7" t="s">
        <v>84</v>
      </c>
      <c r="J47" s="7">
        <v>0</v>
      </c>
      <c r="K47" s="7">
        <v>0</v>
      </c>
      <c r="L47" s="7">
        <v>0.15</v>
      </c>
      <c r="M47" s="7">
        <v>0.32</v>
      </c>
      <c r="N47" s="66">
        <v>0.625</v>
      </c>
      <c r="O47" s="7">
        <v>3</v>
      </c>
      <c r="P47" s="68">
        <v>640</v>
      </c>
      <c r="Q47" s="68">
        <v>34622</v>
      </c>
      <c r="R47" s="7" t="s">
        <v>0</v>
      </c>
      <c r="S47" s="7" t="s">
        <v>0</v>
      </c>
      <c r="T47" s="7">
        <v>1.07</v>
      </c>
      <c r="U47" s="7">
        <v>0.65</v>
      </c>
      <c r="V47" s="66">
        <v>8.7800000000000003E-2</v>
      </c>
      <c r="W47" s="66">
        <v>8.4900000000000003E-2</v>
      </c>
    </row>
    <row r="48" spans="1:23">
      <c r="A48" s="2" t="s">
        <v>143</v>
      </c>
      <c r="B48" s="66">
        <v>1</v>
      </c>
      <c r="C48" s="66">
        <v>1</v>
      </c>
      <c r="D48" s="66">
        <v>0.75839999999999996</v>
      </c>
      <c r="E48" s="66">
        <v>0.98899999999999999</v>
      </c>
      <c r="F48" s="66">
        <v>0.99980000000000002</v>
      </c>
      <c r="G48" s="7" t="s">
        <v>144</v>
      </c>
      <c r="H48" s="66">
        <v>0.83299999999999996</v>
      </c>
      <c r="I48" s="7" t="s">
        <v>84</v>
      </c>
      <c r="J48" s="7">
        <v>0</v>
      </c>
      <c r="K48" s="7">
        <v>0</v>
      </c>
      <c r="L48" s="7">
        <v>0.14000000000000001</v>
      </c>
      <c r="M48" s="7">
        <v>0.63</v>
      </c>
      <c r="N48" s="67">
        <v>1.65</v>
      </c>
      <c r="O48" s="7">
        <v>2</v>
      </c>
      <c r="P48" s="68">
        <v>671</v>
      </c>
      <c r="Q48" s="68">
        <v>35494</v>
      </c>
      <c r="R48" s="7" t="s">
        <v>0</v>
      </c>
      <c r="S48" s="7" t="s">
        <v>0</v>
      </c>
      <c r="T48" s="7">
        <v>0.47</v>
      </c>
      <c r="U48" s="7">
        <v>0.43</v>
      </c>
      <c r="V48" s="66">
        <v>8.6599999999999996E-2</v>
      </c>
      <c r="W48" s="66">
        <v>8.0000000000000002E-3</v>
      </c>
    </row>
    <row r="49" spans="1:23">
      <c r="A49" s="2" t="s">
        <v>145</v>
      </c>
      <c r="B49" s="66">
        <v>1</v>
      </c>
      <c r="C49" s="66">
        <v>1</v>
      </c>
      <c r="D49" s="66">
        <v>0.94140000000000001</v>
      </c>
      <c r="E49" s="66">
        <v>0.99780000000000002</v>
      </c>
      <c r="F49" s="7" t="s">
        <v>39</v>
      </c>
      <c r="G49" s="7">
        <v>79.22</v>
      </c>
      <c r="H49" s="66">
        <v>0.79</v>
      </c>
      <c r="I49" s="7" t="s">
        <v>84</v>
      </c>
      <c r="J49" s="7">
        <v>0</v>
      </c>
      <c r="K49" s="7">
        <v>0</v>
      </c>
      <c r="L49" s="7">
        <v>0.45</v>
      </c>
      <c r="M49" s="7">
        <v>1.61</v>
      </c>
      <c r="N49" s="67">
        <v>1.17</v>
      </c>
      <c r="O49" s="7">
        <v>1</v>
      </c>
      <c r="P49" s="68">
        <v>836</v>
      </c>
      <c r="Q49" s="68">
        <v>3411</v>
      </c>
      <c r="R49" s="7" t="s">
        <v>0</v>
      </c>
      <c r="S49" s="7" t="s">
        <v>0</v>
      </c>
      <c r="T49" s="7">
        <v>0.65</v>
      </c>
      <c r="U49" s="7">
        <v>0.55000000000000004</v>
      </c>
      <c r="V49" s="66">
        <v>0.09</v>
      </c>
      <c r="W49" s="66">
        <v>0.1105</v>
      </c>
    </row>
    <row r="50" spans="1:23">
      <c r="A50" s="2" t="s">
        <v>18</v>
      </c>
      <c r="B50" s="66">
        <v>1</v>
      </c>
      <c r="C50" s="66">
        <v>1</v>
      </c>
      <c r="D50" s="66">
        <v>0.90529999999999999</v>
      </c>
      <c r="E50" s="66">
        <v>0.99919999999999998</v>
      </c>
      <c r="F50" s="7" t="s">
        <v>146</v>
      </c>
      <c r="G50" s="7" t="s">
        <v>39</v>
      </c>
      <c r="H50" s="66">
        <v>0.87</v>
      </c>
      <c r="I50" s="7" t="s">
        <v>84</v>
      </c>
      <c r="J50" s="7">
        <v>1</v>
      </c>
      <c r="K50" s="7">
        <v>1E-3</v>
      </c>
      <c r="L50" s="7">
        <v>2.2599999999999998</v>
      </c>
      <c r="M50" s="7">
        <v>1.4</v>
      </c>
      <c r="N50" s="7" t="s">
        <v>0</v>
      </c>
      <c r="O50" s="7">
        <v>3</v>
      </c>
      <c r="P50" s="68">
        <v>755</v>
      </c>
      <c r="Q50" s="68">
        <v>33928</v>
      </c>
      <c r="R50" s="7" t="s">
        <v>0</v>
      </c>
      <c r="S50" s="67">
        <v>1</v>
      </c>
      <c r="T50" s="7">
        <v>1.62</v>
      </c>
      <c r="U50" s="7">
        <v>0.81</v>
      </c>
      <c r="V50" s="66">
        <v>8.8499999999999995E-2</v>
      </c>
      <c r="W50" s="66">
        <v>3.8199999999999998E-2</v>
      </c>
    </row>
    <row r="51" spans="1:23">
      <c r="A51" s="2" t="s">
        <v>147</v>
      </c>
      <c r="B51" s="66">
        <v>0.95340000000000003</v>
      </c>
      <c r="C51" s="66">
        <v>0.99329999999999996</v>
      </c>
      <c r="D51" s="66">
        <v>0.98680000000000001</v>
      </c>
      <c r="E51" s="66">
        <v>0.997</v>
      </c>
      <c r="F51" s="66">
        <v>0.94699999999999995</v>
      </c>
      <c r="G51" s="7" t="s">
        <v>148</v>
      </c>
      <c r="H51" s="66">
        <v>0.86</v>
      </c>
      <c r="I51" s="7" t="s">
        <v>84</v>
      </c>
      <c r="J51" s="7">
        <v>0</v>
      </c>
      <c r="K51" s="7">
        <v>0</v>
      </c>
      <c r="L51" s="7">
        <v>0.99</v>
      </c>
      <c r="M51" s="7">
        <v>0.95</v>
      </c>
      <c r="N51" s="7" t="s">
        <v>195</v>
      </c>
      <c r="O51" s="7">
        <v>2</v>
      </c>
      <c r="P51" s="68">
        <v>703</v>
      </c>
      <c r="Q51" s="68">
        <v>39997</v>
      </c>
      <c r="R51" s="7" t="s">
        <v>0</v>
      </c>
      <c r="S51" s="67">
        <v>1</v>
      </c>
      <c r="T51" s="7">
        <v>1.1200000000000001</v>
      </c>
      <c r="U51" s="7">
        <v>0.4</v>
      </c>
      <c r="V51" s="66">
        <v>8.9800000000000005E-2</v>
      </c>
      <c r="W51" s="66">
        <v>-3.2000000000000002E-3</v>
      </c>
    </row>
    <row r="52" spans="1:23">
      <c r="A52" s="2" t="s">
        <v>16</v>
      </c>
      <c r="B52" s="66">
        <v>0.99890000000000001</v>
      </c>
      <c r="C52" s="66">
        <v>0.99919999999999998</v>
      </c>
      <c r="D52" s="66">
        <v>0.79079999999999995</v>
      </c>
      <c r="E52" s="66">
        <v>0.99109999999999998</v>
      </c>
      <c r="F52" s="67">
        <v>0.92</v>
      </c>
      <c r="G52" s="67">
        <v>0.94</v>
      </c>
      <c r="H52" s="66">
        <v>0.68</v>
      </c>
      <c r="I52" s="7" t="s">
        <v>84</v>
      </c>
      <c r="J52" s="7">
        <v>29</v>
      </c>
      <c r="K52" s="7">
        <v>0.997</v>
      </c>
      <c r="L52" s="7">
        <v>1.39</v>
      </c>
      <c r="M52" s="7">
        <v>0.82</v>
      </c>
      <c r="N52" s="67">
        <v>0.59</v>
      </c>
      <c r="O52" s="7">
        <v>5</v>
      </c>
      <c r="P52" s="68">
        <v>1312</v>
      </c>
      <c r="Q52" s="68">
        <v>35577</v>
      </c>
      <c r="R52" s="7" t="s">
        <v>0</v>
      </c>
      <c r="S52" s="67">
        <v>0.91</v>
      </c>
      <c r="T52" s="7">
        <v>0.68</v>
      </c>
      <c r="U52" s="7">
        <v>1.17</v>
      </c>
      <c r="V52" s="66">
        <v>8.5199999999999998E-2</v>
      </c>
      <c r="W52" s="66">
        <v>7.4399999999999994E-2</v>
      </c>
    </row>
    <row r="53" spans="1:23">
      <c r="A53" s="2" t="s">
        <v>150</v>
      </c>
      <c r="B53" s="66">
        <v>1</v>
      </c>
      <c r="C53" s="66">
        <v>1</v>
      </c>
      <c r="D53" s="66">
        <v>0.99829999999999997</v>
      </c>
      <c r="E53" s="66">
        <v>0.99690000000000001</v>
      </c>
      <c r="F53" s="7">
        <v>99.9</v>
      </c>
      <c r="G53" s="7">
        <v>81</v>
      </c>
      <c r="H53" s="66">
        <v>0.84099999999999997</v>
      </c>
      <c r="I53" s="7" t="s">
        <v>84</v>
      </c>
      <c r="J53" s="7">
        <v>0</v>
      </c>
      <c r="K53" s="7">
        <v>0</v>
      </c>
      <c r="L53" s="7">
        <v>0.46</v>
      </c>
      <c r="M53" s="7">
        <v>0.48</v>
      </c>
      <c r="N53" s="7" t="s">
        <v>86</v>
      </c>
      <c r="O53" s="7">
        <v>1</v>
      </c>
      <c r="P53" s="68">
        <v>514</v>
      </c>
      <c r="Q53" s="68">
        <v>25485</v>
      </c>
      <c r="R53" s="7" t="s">
        <v>0</v>
      </c>
      <c r="S53" s="7" t="s">
        <v>0</v>
      </c>
      <c r="T53" s="7">
        <v>1.06</v>
      </c>
      <c r="U53" s="7">
        <v>0.55000000000000004</v>
      </c>
      <c r="V53" s="66">
        <v>9.1899999999999996E-2</v>
      </c>
      <c r="W53" s="66">
        <v>0.1085</v>
      </c>
    </row>
    <row r="54" spans="1:23">
      <c r="A54" s="2" t="s">
        <v>20</v>
      </c>
      <c r="B54" s="66">
        <v>0.99609999999999999</v>
      </c>
      <c r="C54" s="66">
        <v>0.93989999999999996</v>
      </c>
      <c r="D54" s="66">
        <v>0.77880000000000005</v>
      </c>
      <c r="E54" s="66">
        <v>0.99880000000000002</v>
      </c>
      <c r="F54" s="66">
        <v>0.99809999999999999</v>
      </c>
      <c r="G54" s="67">
        <v>0.98</v>
      </c>
      <c r="H54" s="66">
        <v>0.83</v>
      </c>
      <c r="I54" s="7" t="s">
        <v>84</v>
      </c>
      <c r="J54" s="7">
        <v>2</v>
      </c>
      <c r="K54" s="7">
        <v>0.40200000000000002</v>
      </c>
      <c r="L54" s="7">
        <v>1.1399999999999999</v>
      </c>
      <c r="M54" s="7">
        <v>1.1299999999999999</v>
      </c>
      <c r="N54" s="7" t="s">
        <v>86</v>
      </c>
      <c r="O54" s="7">
        <v>1</v>
      </c>
      <c r="P54" s="68">
        <v>518</v>
      </c>
      <c r="Q54" s="68">
        <v>26144</v>
      </c>
      <c r="R54" s="7" t="s">
        <v>0</v>
      </c>
      <c r="S54" s="7" t="s">
        <v>0</v>
      </c>
      <c r="T54" s="7">
        <v>1.32</v>
      </c>
      <c r="U54" s="7">
        <v>0.86</v>
      </c>
      <c r="V54" s="66">
        <v>8.7800000000000003E-2</v>
      </c>
      <c r="W54" s="66">
        <v>0.1171</v>
      </c>
    </row>
    <row r="55" spans="1:23">
      <c r="A55" s="2" t="s">
        <v>152</v>
      </c>
      <c r="B55" s="66">
        <v>1</v>
      </c>
      <c r="C55" s="66">
        <v>0.98839999999999995</v>
      </c>
      <c r="D55" s="66">
        <v>0.97809999999999997</v>
      </c>
      <c r="E55" s="66">
        <v>0.99819999999999998</v>
      </c>
      <c r="F55" s="66">
        <v>0.99850000000000005</v>
      </c>
      <c r="G55" s="67">
        <v>0.79</v>
      </c>
      <c r="H55" s="66">
        <v>0.84699999999999998</v>
      </c>
      <c r="I55" s="7" t="s">
        <v>84</v>
      </c>
      <c r="J55" s="7">
        <v>0</v>
      </c>
      <c r="K55" s="7">
        <v>0</v>
      </c>
      <c r="L55" s="7">
        <v>0.34</v>
      </c>
      <c r="M55" s="7">
        <v>0.35</v>
      </c>
      <c r="N55" s="67">
        <v>0.4</v>
      </c>
      <c r="O55" s="7">
        <v>3</v>
      </c>
      <c r="P55" s="68">
        <v>863</v>
      </c>
      <c r="Q55" s="68">
        <v>15820</v>
      </c>
      <c r="R55" s="7" t="s">
        <v>0</v>
      </c>
      <c r="S55" s="67">
        <v>1</v>
      </c>
      <c r="T55" s="7">
        <v>0.77</v>
      </c>
      <c r="U55" s="7">
        <v>1.06</v>
      </c>
      <c r="V55" s="66">
        <v>8.3400000000000002E-2</v>
      </c>
      <c r="W55" s="66">
        <v>0.1201</v>
      </c>
    </row>
    <row r="56" spans="1:23">
      <c r="A56" s="2" t="s">
        <v>153</v>
      </c>
      <c r="B56" s="66">
        <v>1</v>
      </c>
      <c r="C56" s="66">
        <v>0.99890000000000001</v>
      </c>
      <c r="D56" s="66">
        <v>0.86029999999999995</v>
      </c>
      <c r="E56" s="66">
        <v>0.99809999999999999</v>
      </c>
      <c r="F56" s="7">
        <v>99.01</v>
      </c>
      <c r="G56" s="7">
        <v>94</v>
      </c>
      <c r="H56" s="66">
        <v>0.84</v>
      </c>
      <c r="I56" s="7" t="s">
        <v>84</v>
      </c>
      <c r="J56" s="7">
        <v>0</v>
      </c>
      <c r="K56" s="7">
        <v>0</v>
      </c>
      <c r="L56" s="7">
        <v>0.67</v>
      </c>
      <c r="M56" s="7">
        <v>1.55</v>
      </c>
      <c r="N56" s="7" t="s">
        <v>86</v>
      </c>
      <c r="O56" s="7">
        <v>3</v>
      </c>
      <c r="P56" s="68">
        <v>691</v>
      </c>
      <c r="Q56" s="68">
        <v>28680</v>
      </c>
      <c r="R56" s="7" t="s">
        <v>0</v>
      </c>
      <c r="S56" s="67">
        <v>1</v>
      </c>
      <c r="T56" s="7">
        <v>0.8</v>
      </c>
      <c r="U56" s="7">
        <v>0.78</v>
      </c>
      <c r="V56" s="66">
        <v>0.09</v>
      </c>
      <c r="W56" s="66">
        <v>5.0900000000000001E-2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 summaryRight="0"/>
  </sheetPr>
  <dimension ref="A1:Z58"/>
  <sheetViews>
    <sheetView showGridLines="0" workbookViewId="0">
      <pane xSplit="1" topLeftCell="B1" activePane="topRight" state="frozen"/>
      <selection pane="topRight" activeCell="A2" sqref="A2:XFD2"/>
    </sheetView>
  </sheetViews>
  <sheetFormatPr defaultColWidth="12.5703125" defaultRowHeight="15.75" customHeight="1"/>
  <cols>
    <col min="1" max="1" width="33.42578125" customWidth="1"/>
    <col min="2" max="2" width="25.28515625" customWidth="1"/>
    <col min="3" max="3" width="27" customWidth="1"/>
    <col min="4" max="4" width="28.140625" customWidth="1"/>
    <col min="5" max="5" width="20.140625" customWidth="1"/>
    <col min="6" max="6" width="22.42578125" customWidth="1"/>
    <col min="7" max="7" width="23.5703125" customWidth="1"/>
    <col min="8" max="8" width="37" customWidth="1"/>
    <col min="9" max="9" width="35.85546875" customWidth="1"/>
    <col min="10" max="10" width="23.140625" customWidth="1"/>
    <col min="11" max="11" width="24" customWidth="1"/>
    <col min="12" max="12" width="24.140625" customWidth="1"/>
  </cols>
  <sheetData>
    <row r="1" spans="1:26">
      <c r="A1" s="79"/>
      <c r="B1" s="80" t="s">
        <v>203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2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spans="1:26" s="107" customFormat="1" ht="89.25">
      <c r="A2" s="103" t="s">
        <v>61</v>
      </c>
      <c r="B2" s="104" t="s">
        <v>154</v>
      </c>
      <c r="C2" s="105" t="s">
        <v>155</v>
      </c>
      <c r="D2" s="105" t="s">
        <v>156</v>
      </c>
      <c r="E2" s="105" t="s">
        <v>157</v>
      </c>
      <c r="F2" s="105" t="s">
        <v>158</v>
      </c>
      <c r="G2" s="105" t="s">
        <v>159</v>
      </c>
      <c r="H2" s="105" t="s">
        <v>160</v>
      </c>
      <c r="I2" s="105" t="s">
        <v>161</v>
      </c>
      <c r="J2" s="105" t="s">
        <v>162</v>
      </c>
      <c r="K2" s="105" t="s">
        <v>163</v>
      </c>
      <c r="L2" s="105" t="s">
        <v>164</v>
      </c>
      <c r="M2" s="105" t="s">
        <v>166</v>
      </c>
      <c r="N2" s="106" t="s">
        <v>182</v>
      </c>
    </row>
    <row r="3" spans="1:26">
      <c r="A3" s="79" t="s">
        <v>6</v>
      </c>
      <c r="B3" s="83">
        <v>0.90780000000000005</v>
      </c>
      <c r="C3" s="84">
        <v>0.98560000000000003</v>
      </c>
      <c r="D3" s="84">
        <v>0.70689999999999997</v>
      </c>
      <c r="E3" s="84">
        <v>0.99709999999999999</v>
      </c>
      <c r="F3" s="84">
        <v>0.81100000000000005</v>
      </c>
      <c r="G3" s="84">
        <v>0.82</v>
      </c>
      <c r="H3" s="84">
        <v>1.07</v>
      </c>
      <c r="I3" s="84">
        <v>0.88</v>
      </c>
      <c r="J3" s="84">
        <v>753</v>
      </c>
      <c r="K3" s="84">
        <v>15952</v>
      </c>
      <c r="L3" s="84">
        <v>6.7000000000000004E-2</v>
      </c>
      <c r="M3" s="84">
        <v>0.72</v>
      </c>
      <c r="N3" s="85">
        <v>1.21</v>
      </c>
    </row>
    <row r="4" spans="1:26">
      <c r="A4" s="86" t="s">
        <v>85</v>
      </c>
      <c r="B4" s="87">
        <v>0.98640000000000005</v>
      </c>
      <c r="C4" s="88">
        <v>1</v>
      </c>
      <c r="D4" s="88">
        <v>0.85460000000000003</v>
      </c>
      <c r="E4" s="88">
        <v>0.99919999999999998</v>
      </c>
      <c r="F4" s="88">
        <v>0.99990000000000001</v>
      </c>
      <c r="G4" s="88">
        <v>0.82</v>
      </c>
      <c r="H4" s="88">
        <v>2.08</v>
      </c>
      <c r="I4" s="88">
        <v>4.43</v>
      </c>
      <c r="J4" s="88">
        <v>2479</v>
      </c>
      <c r="K4" s="88">
        <v>14501</v>
      </c>
      <c r="L4" s="88">
        <v>0.1053</v>
      </c>
      <c r="M4" s="88">
        <v>0.26</v>
      </c>
      <c r="N4" s="89">
        <v>1.44</v>
      </c>
    </row>
    <row r="5" spans="1:26">
      <c r="A5" s="86" t="s">
        <v>87</v>
      </c>
      <c r="B5" s="87">
        <v>1</v>
      </c>
      <c r="C5" s="88" t="e">
        <v>#DIV/0!</v>
      </c>
      <c r="D5" s="88">
        <v>1</v>
      </c>
      <c r="E5" s="88">
        <v>0.99990000000000001</v>
      </c>
      <c r="F5" s="88">
        <v>1</v>
      </c>
      <c r="G5" s="88">
        <v>0.82</v>
      </c>
      <c r="H5" s="88">
        <v>1.91</v>
      </c>
      <c r="I5" s="88">
        <v>4.3499999999999996</v>
      </c>
      <c r="J5" s="88">
        <v>1098</v>
      </c>
      <c r="K5" s="88">
        <v>19325</v>
      </c>
      <c r="L5" s="88">
        <v>7.22E-2</v>
      </c>
      <c r="M5" s="88">
        <v>2.48</v>
      </c>
      <c r="N5" s="89">
        <v>0.04</v>
      </c>
    </row>
    <row r="6" spans="1:26">
      <c r="A6" s="86" t="s">
        <v>7</v>
      </c>
      <c r="B6" s="87">
        <v>0.90269999999999995</v>
      </c>
      <c r="C6" s="88">
        <v>0.99029999999999996</v>
      </c>
      <c r="D6" s="88">
        <v>0.8821</v>
      </c>
      <c r="E6" s="88">
        <v>0.99960000000000004</v>
      </c>
      <c r="F6" s="88">
        <v>0.99939999999999996</v>
      </c>
      <c r="G6" s="88">
        <v>0.88</v>
      </c>
      <c r="H6" s="88">
        <v>1.45</v>
      </c>
      <c r="I6" s="88">
        <v>1.46</v>
      </c>
      <c r="J6" s="88">
        <v>779</v>
      </c>
      <c r="K6" s="88">
        <v>24402</v>
      </c>
      <c r="L6" s="88">
        <v>7.6899999999999996E-2</v>
      </c>
      <c r="M6" s="88">
        <v>0.77</v>
      </c>
      <c r="N6" s="89">
        <v>0.67</v>
      </c>
    </row>
    <row r="7" spans="1:26">
      <c r="A7" s="86" t="s">
        <v>10</v>
      </c>
      <c r="B7" s="87">
        <v>0.99519999999999997</v>
      </c>
      <c r="C7" s="88">
        <v>1</v>
      </c>
      <c r="D7" s="88">
        <v>0.68259999999999998</v>
      </c>
      <c r="E7" s="88">
        <v>0.99970000000000003</v>
      </c>
      <c r="F7" s="88">
        <v>0.68799999999999994</v>
      </c>
      <c r="G7" s="88">
        <v>0.82</v>
      </c>
      <c r="H7" s="88">
        <v>0.9</v>
      </c>
      <c r="I7" s="88">
        <v>1.41</v>
      </c>
      <c r="J7" s="88">
        <v>731</v>
      </c>
      <c r="K7" s="88">
        <v>33103</v>
      </c>
      <c r="L7" s="88">
        <v>7.3899999999999993E-2</v>
      </c>
      <c r="M7" s="88">
        <v>1.64</v>
      </c>
      <c r="N7" s="89">
        <v>0.7</v>
      </c>
    </row>
    <row r="8" spans="1:26">
      <c r="A8" s="86" t="s">
        <v>91</v>
      </c>
      <c r="B8" s="87">
        <v>0.96030000000000004</v>
      </c>
      <c r="C8" s="88">
        <v>0.98609999999999998</v>
      </c>
      <c r="D8" s="88">
        <v>0.79200000000000004</v>
      </c>
      <c r="E8" s="88">
        <v>0.99929999999999997</v>
      </c>
      <c r="F8" s="88">
        <v>0.99770000000000003</v>
      </c>
      <c r="G8" s="88">
        <v>0.82</v>
      </c>
      <c r="H8" s="88">
        <v>1.67</v>
      </c>
      <c r="I8" s="88">
        <v>1.95</v>
      </c>
      <c r="J8" s="88">
        <v>968</v>
      </c>
      <c r="K8" s="88">
        <v>19189</v>
      </c>
      <c r="L8" s="88">
        <v>8.4699999999999998E-2</v>
      </c>
      <c r="M8" s="88">
        <v>0.23</v>
      </c>
      <c r="N8" s="89">
        <v>2.5499999999999998</v>
      </c>
    </row>
    <row r="9" spans="1:26">
      <c r="A9" s="86" t="s">
        <v>92</v>
      </c>
      <c r="B9" s="87">
        <v>1</v>
      </c>
      <c r="C9" s="88">
        <v>1</v>
      </c>
      <c r="D9" s="88">
        <v>0.94230000000000003</v>
      </c>
      <c r="E9" s="88">
        <v>0.999</v>
      </c>
      <c r="F9" s="88">
        <v>0.99260000000000004</v>
      </c>
      <c r="G9" s="88">
        <v>0.83699999999999997</v>
      </c>
      <c r="H9" s="88">
        <v>0.2</v>
      </c>
      <c r="I9" s="88">
        <v>0.21</v>
      </c>
      <c r="J9" s="88">
        <v>715</v>
      </c>
      <c r="K9" s="88">
        <v>33310</v>
      </c>
      <c r="L9" s="88">
        <v>9.3299999999999994E-2</v>
      </c>
      <c r="M9" s="88">
        <v>1.52</v>
      </c>
      <c r="N9" s="89">
        <v>0.8</v>
      </c>
    </row>
    <row r="10" spans="1:26">
      <c r="A10" s="86" t="s">
        <v>93</v>
      </c>
      <c r="B10" s="87">
        <v>1</v>
      </c>
      <c r="C10" s="88">
        <v>1</v>
      </c>
      <c r="D10" s="88">
        <v>1</v>
      </c>
      <c r="E10" s="88">
        <v>1</v>
      </c>
      <c r="F10" s="88">
        <v>100</v>
      </c>
      <c r="G10" s="88">
        <v>0.78</v>
      </c>
      <c r="H10" s="88">
        <v>1.31</v>
      </c>
      <c r="I10" s="88">
        <v>9.7799999999999994</v>
      </c>
      <c r="J10" s="88">
        <v>862</v>
      </c>
      <c r="K10" s="88">
        <v>19535</v>
      </c>
      <c r="L10" s="88">
        <v>0.12989999999999999</v>
      </c>
      <c r="M10" s="88">
        <v>3.91</v>
      </c>
      <c r="N10" s="89"/>
    </row>
    <row r="11" spans="1:26">
      <c r="A11" s="86" t="s">
        <v>95</v>
      </c>
      <c r="B11" s="87">
        <v>0.96150000000000002</v>
      </c>
      <c r="C11" s="88">
        <v>1</v>
      </c>
      <c r="D11" s="88">
        <v>0.94069999999999998</v>
      </c>
      <c r="E11" s="88">
        <v>0.99939999999999996</v>
      </c>
      <c r="F11" s="88">
        <v>97.38</v>
      </c>
      <c r="G11" s="88">
        <v>0.874</v>
      </c>
      <c r="H11" s="88">
        <v>0.01</v>
      </c>
      <c r="I11" s="88">
        <v>0.01</v>
      </c>
      <c r="J11" s="88">
        <v>482</v>
      </c>
      <c r="K11" s="88">
        <v>32688</v>
      </c>
      <c r="L11" s="88">
        <v>0.15939999999999999</v>
      </c>
      <c r="M11" s="88">
        <v>2.25</v>
      </c>
      <c r="N11" s="89"/>
    </row>
    <row r="12" spans="1:26">
      <c r="A12" s="86" t="s">
        <v>96</v>
      </c>
      <c r="B12" s="87">
        <v>0.99639999999999995</v>
      </c>
      <c r="C12" s="88">
        <v>1</v>
      </c>
      <c r="D12" s="88">
        <v>0.91100000000000003</v>
      </c>
      <c r="E12" s="88">
        <v>0.99929999999999997</v>
      </c>
      <c r="F12" s="88" t="e">
        <v>#DIV/0!</v>
      </c>
      <c r="G12" s="88">
        <v>0.995</v>
      </c>
      <c r="H12" s="88">
        <v>0.12</v>
      </c>
      <c r="I12" s="88">
        <v>0.32</v>
      </c>
      <c r="J12" s="88">
        <v>559</v>
      </c>
      <c r="K12" s="88">
        <v>39944</v>
      </c>
      <c r="L12" s="88">
        <v>-1.9699999999999999E-2</v>
      </c>
      <c r="M12" s="88">
        <v>4.41</v>
      </c>
      <c r="N12" s="89">
        <v>0.15</v>
      </c>
    </row>
    <row r="13" spans="1:26">
      <c r="A13" s="86" t="s">
        <v>8</v>
      </c>
      <c r="B13" s="87">
        <v>0.96940000000000004</v>
      </c>
      <c r="C13" s="88">
        <v>0.98009999999999997</v>
      </c>
      <c r="D13" s="88">
        <v>0.76060000000000005</v>
      </c>
      <c r="E13" s="88">
        <v>0.99819999999999998</v>
      </c>
      <c r="F13" s="88">
        <v>0.91700000000000004</v>
      </c>
      <c r="G13" s="88">
        <v>0.87</v>
      </c>
      <c r="H13" s="88">
        <v>1.19</v>
      </c>
      <c r="I13" s="88">
        <v>1.71</v>
      </c>
      <c r="J13" s="88">
        <v>704</v>
      </c>
      <c r="K13" s="88">
        <v>31028</v>
      </c>
      <c r="L13" s="88">
        <v>4.8599999999999997E-2</v>
      </c>
      <c r="M13" s="88">
        <v>0.33</v>
      </c>
      <c r="N13" s="89">
        <v>1.33</v>
      </c>
    </row>
    <row r="14" spans="1:26">
      <c r="A14" s="86" t="s">
        <v>5</v>
      </c>
      <c r="B14" s="87">
        <v>0.98450000000000004</v>
      </c>
      <c r="C14" s="88">
        <v>0.99419999999999997</v>
      </c>
      <c r="D14" s="88">
        <v>0.81340000000000001</v>
      </c>
      <c r="E14" s="88">
        <v>0.99950000000000006</v>
      </c>
      <c r="F14" s="88">
        <v>0.98370000000000002</v>
      </c>
      <c r="G14" s="88">
        <v>0.84</v>
      </c>
      <c r="H14" s="88">
        <v>0.9</v>
      </c>
      <c r="I14" s="88">
        <v>1.03</v>
      </c>
      <c r="J14" s="88">
        <v>711</v>
      </c>
      <c r="K14" s="88">
        <v>31080</v>
      </c>
      <c r="L14" s="88">
        <v>8.0699999999999994E-2</v>
      </c>
      <c r="M14" s="88">
        <v>1.34</v>
      </c>
      <c r="N14" s="89">
        <v>0.5</v>
      </c>
    </row>
    <row r="15" spans="1:26">
      <c r="A15" s="86" t="s">
        <v>102</v>
      </c>
      <c r="B15" s="87">
        <v>0.98550000000000004</v>
      </c>
      <c r="C15" s="88">
        <v>1</v>
      </c>
      <c r="D15" s="88">
        <v>0.68420000000000003</v>
      </c>
      <c r="E15" s="88">
        <v>0.99909999999999999</v>
      </c>
      <c r="F15" s="88">
        <v>81</v>
      </c>
      <c r="G15" s="88">
        <v>0.78</v>
      </c>
      <c r="H15" s="88">
        <v>1.18</v>
      </c>
      <c r="I15" s="88">
        <v>1.76</v>
      </c>
      <c r="J15" s="88">
        <v>627</v>
      </c>
      <c r="K15" s="88">
        <v>11977</v>
      </c>
      <c r="L15" s="88">
        <v>7.85E-2</v>
      </c>
      <c r="M15" s="88">
        <v>1.08</v>
      </c>
      <c r="N15" s="89">
        <v>1.25</v>
      </c>
    </row>
    <row r="16" spans="1:26">
      <c r="A16" s="86" t="s">
        <v>9</v>
      </c>
      <c r="B16" s="87">
        <v>1</v>
      </c>
      <c r="C16" s="88">
        <v>0.99970000000000003</v>
      </c>
      <c r="D16" s="88">
        <v>0.65759999999999996</v>
      </c>
      <c r="E16" s="88">
        <v>0.9849</v>
      </c>
      <c r="F16" s="88">
        <v>0.99180000000000001</v>
      </c>
      <c r="G16" s="88">
        <v>0.81</v>
      </c>
      <c r="H16" s="88">
        <v>1.03</v>
      </c>
      <c r="I16" s="88">
        <v>0.63</v>
      </c>
      <c r="J16" s="88">
        <v>717</v>
      </c>
      <c r="K16" s="88">
        <v>13854</v>
      </c>
      <c r="L16" s="88">
        <v>0.10780000000000001</v>
      </c>
      <c r="M16" s="88">
        <v>2.0299999999999998</v>
      </c>
      <c r="N16" s="89">
        <v>0.56999999999999995</v>
      </c>
    </row>
    <row r="17" spans="1:14">
      <c r="A17" s="86" t="s">
        <v>104</v>
      </c>
      <c r="B17" s="87">
        <v>0.98250000000000004</v>
      </c>
      <c r="C17" s="88">
        <v>1</v>
      </c>
      <c r="D17" s="88">
        <v>0.87560000000000004</v>
      </c>
      <c r="E17" s="88">
        <v>0.99970000000000003</v>
      </c>
      <c r="F17" s="88">
        <v>0.99819999999999998</v>
      </c>
      <c r="G17" s="88">
        <v>0.83499999999999996</v>
      </c>
      <c r="H17" s="88">
        <v>1.06</v>
      </c>
      <c r="I17" s="88">
        <v>1.94</v>
      </c>
      <c r="J17" s="88">
        <v>640</v>
      </c>
      <c r="K17" s="88">
        <v>30915</v>
      </c>
      <c r="L17" s="88">
        <v>7.4999999999999997E-3</v>
      </c>
      <c r="M17" s="88">
        <v>1.29</v>
      </c>
      <c r="N17" s="89">
        <v>1.22</v>
      </c>
    </row>
    <row r="18" spans="1:14">
      <c r="A18" s="86" t="s">
        <v>105</v>
      </c>
      <c r="B18" s="87">
        <v>0.97050000000000003</v>
      </c>
      <c r="C18" s="88">
        <v>1</v>
      </c>
      <c r="D18" s="88">
        <v>0.9254</v>
      </c>
      <c r="E18" s="88">
        <v>0.99619999999999997</v>
      </c>
      <c r="F18" s="88">
        <v>99.43</v>
      </c>
      <c r="G18" s="88">
        <v>0.84399999999999997</v>
      </c>
      <c r="H18" s="88">
        <v>0.47</v>
      </c>
      <c r="I18" s="88">
        <v>0.93</v>
      </c>
      <c r="J18" s="88">
        <v>720</v>
      </c>
      <c r="K18" s="88">
        <v>38366</v>
      </c>
      <c r="L18" s="88">
        <v>9.7199999999999995E-2</v>
      </c>
      <c r="M18" s="88">
        <v>0.65</v>
      </c>
      <c r="N18" s="89">
        <v>0.8</v>
      </c>
    </row>
    <row r="19" spans="1:14">
      <c r="A19" s="86" t="s">
        <v>108</v>
      </c>
      <c r="B19" s="87">
        <v>0.91449999999999998</v>
      </c>
      <c r="C19" s="88">
        <v>0.98680000000000001</v>
      </c>
      <c r="D19" s="88">
        <v>0.80940000000000001</v>
      </c>
      <c r="E19" s="88">
        <v>0.99950000000000006</v>
      </c>
      <c r="F19" s="88">
        <v>0.996</v>
      </c>
      <c r="G19" s="88">
        <v>0.85</v>
      </c>
      <c r="H19" s="88">
        <v>0.84</v>
      </c>
      <c r="I19" s="88">
        <v>1.82</v>
      </c>
      <c r="J19" s="88">
        <v>625</v>
      </c>
      <c r="K19" s="88">
        <v>12005</v>
      </c>
      <c r="L19" s="88">
        <v>6.0900000000000003E-2</v>
      </c>
      <c r="M19" s="88">
        <v>0.86</v>
      </c>
      <c r="N19" s="89">
        <v>1.27</v>
      </c>
    </row>
    <row r="20" spans="1:14">
      <c r="A20" s="86" t="s">
        <v>109</v>
      </c>
      <c r="B20" s="87">
        <v>0.95920000000000005</v>
      </c>
      <c r="C20" s="88">
        <v>0.97699999999999998</v>
      </c>
      <c r="D20" s="88">
        <v>0.9042</v>
      </c>
      <c r="E20" s="88">
        <v>0.99970000000000003</v>
      </c>
      <c r="F20" s="88">
        <v>99.99</v>
      </c>
      <c r="G20" s="88">
        <v>0.77</v>
      </c>
      <c r="H20" s="88">
        <v>0.77</v>
      </c>
      <c r="I20" s="88">
        <v>0.81</v>
      </c>
      <c r="J20" s="88">
        <v>674</v>
      </c>
      <c r="K20" s="88">
        <v>52180</v>
      </c>
      <c r="L20" s="88">
        <v>9.2499999999999999E-2</v>
      </c>
      <c r="M20" s="88">
        <v>0.46</v>
      </c>
      <c r="N20" s="89">
        <v>0.97</v>
      </c>
    </row>
    <row r="21" spans="1:14">
      <c r="A21" s="86" t="s">
        <v>110</v>
      </c>
      <c r="B21" s="87">
        <v>1</v>
      </c>
      <c r="C21" s="88">
        <v>1</v>
      </c>
      <c r="D21" s="88">
        <v>0.95130000000000003</v>
      </c>
      <c r="E21" s="88">
        <v>0.99770000000000003</v>
      </c>
      <c r="F21" s="88">
        <v>1</v>
      </c>
      <c r="G21" s="88">
        <v>0.84299999999999997</v>
      </c>
      <c r="H21" s="88">
        <v>1.86</v>
      </c>
      <c r="I21" s="88">
        <v>2.12</v>
      </c>
      <c r="J21" s="88">
        <v>737</v>
      </c>
      <c r="K21" s="88">
        <v>34059</v>
      </c>
      <c r="L21" s="88">
        <v>-2.3099999999999999E-2</v>
      </c>
      <c r="M21" s="88">
        <v>3.89</v>
      </c>
      <c r="N21" s="89"/>
    </row>
    <row r="22" spans="1:14">
      <c r="A22" s="86" t="s">
        <v>197</v>
      </c>
      <c r="B22" s="87">
        <v>0.95620000000000005</v>
      </c>
      <c r="C22" s="88">
        <v>0.99870000000000003</v>
      </c>
      <c r="D22" s="88">
        <v>0.75570000000000004</v>
      </c>
      <c r="E22" s="88">
        <v>0.99980000000000002</v>
      </c>
      <c r="F22" s="88">
        <v>0.878</v>
      </c>
      <c r="G22" s="88">
        <v>0.84</v>
      </c>
      <c r="H22" s="88">
        <v>1.43</v>
      </c>
      <c r="I22" s="88">
        <v>0.92</v>
      </c>
      <c r="J22" s="88">
        <v>676</v>
      </c>
      <c r="K22" s="88">
        <v>35302</v>
      </c>
      <c r="L22" s="88">
        <v>9.6000000000000002E-2</v>
      </c>
      <c r="M22" s="88">
        <v>1.21</v>
      </c>
      <c r="N22" s="89">
        <v>0.61</v>
      </c>
    </row>
    <row r="23" spans="1:14">
      <c r="A23" s="86" t="s">
        <v>111</v>
      </c>
      <c r="B23" s="87">
        <v>0.99490000000000001</v>
      </c>
      <c r="C23" s="88">
        <v>1</v>
      </c>
      <c r="D23" s="88">
        <v>0.7107</v>
      </c>
      <c r="E23" s="88">
        <v>0.99939999999999996</v>
      </c>
      <c r="F23" s="88">
        <v>0.84860000000000002</v>
      </c>
      <c r="G23" s="88">
        <v>0.85</v>
      </c>
      <c r="H23" s="88">
        <v>1.62</v>
      </c>
      <c r="I23" s="88">
        <v>1.1499999999999999</v>
      </c>
      <c r="J23" s="88">
        <v>721</v>
      </c>
      <c r="K23" s="88">
        <v>13572</v>
      </c>
      <c r="L23" s="88">
        <v>0.1052</v>
      </c>
      <c r="M23" s="88">
        <v>1.33</v>
      </c>
      <c r="N23" s="89">
        <v>1.1299999999999999</v>
      </c>
    </row>
    <row r="24" spans="1:14">
      <c r="A24" s="86" t="s">
        <v>112</v>
      </c>
      <c r="B24" s="87">
        <v>1</v>
      </c>
      <c r="C24" s="88">
        <v>1</v>
      </c>
      <c r="D24" s="88">
        <v>0.86699999999999999</v>
      </c>
      <c r="E24" s="88">
        <v>0.99990000000000001</v>
      </c>
      <c r="F24" s="88">
        <v>0.99990000000000001</v>
      </c>
      <c r="G24" s="88">
        <v>0.82499999999999996</v>
      </c>
      <c r="H24" s="88">
        <v>1.96</v>
      </c>
      <c r="I24" s="88">
        <v>2.35</v>
      </c>
      <c r="J24" s="88">
        <v>660</v>
      </c>
      <c r="K24" s="88">
        <v>11287</v>
      </c>
      <c r="L24" s="88">
        <v>8.4199999999999997E-2</v>
      </c>
      <c r="M24" s="88">
        <v>0.82</v>
      </c>
      <c r="N24" s="89">
        <v>1.19</v>
      </c>
    </row>
    <row r="25" spans="1:14">
      <c r="A25" s="86" t="s">
        <v>113</v>
      </c>
      <c r="B25" s="87">
        <v>1</v>
      </c>
      <c r="C25" s="88">
        <v>0.99260000000000004</v>
      </c>
      <c r="D25" s="88">
        <v>0.96289999999999998</v>
      </c>
      <c r="E25" s="88">
        <v>0.99880000000000002</v>
      </c>
      <c r="F25" s="88">
        <v>0.99960000000000004</v>
      </c>
      <c r="G25" s="88">
        <v>0.79</v>
      </c>
      <c r="H25" s="88">
        <v>2.23</v>
      </c>
      <c r="I25" s="88">
        <v>1.83</v>
      </c>
      <c r="J25" s="88">
        <v>874</v>
      </c>
      <c r="K25" s="88">
        <v>11770</v>
      </c>
      <c r="L25" s="88">
        <v>8.1900000000000001E-2</v>
      </c>
      <c r="M25" s="88">
        <v>0.7</v>
      </c>
      <c r="N25" s="89">
        <v>1.49</v>
      </c>
    </row>
    <row r="26" spans="1:14">
      <c r="A26" s="86" t="s">
        <v>114</v>
      </c>
      <c r="B26" s="87">
        <v>1</v>
      </c>
      <c r="C26" s="88">
        <v>1</v>
      </c>
      <c r="D26" s="88">
        <v>0.97719999999999996</v>
      </c>
      <c r="E26" s="88">
        <v>0.99990000000000001</v>
      </c>
      <c r="F26" s="88">
        <v>1</v>
      </c>
      <c r="G26" s="88">
        <v>0.79</v>
      </c>
      <c r="H26" s="88">
        <v>1.1399999999999999</v>
      </c>
      <c r="I26" s="88">
        <v>2.06</v>
      </c>
      <c r="J26" s="88">
        <v>599</v>
      </c>
      <c r="K26" s="88">
        <v>16793</v>
      </c>
      <c r="L26" s="88">
        <v>7.4999999999999997E-2</v>
      </c>
      <c r="M26" s="88">
        <v>2.4300000000000002</v>
      </c>
      <c r="N26" s="89">
        <v>0.23</v>
      </c>
    </row>
    <row r="27" spans="1:14">
      <c r="A27" s="86" t="s">
        <v>117</v>
      </c>
      <c r="B27" s="87">
        <v>0.9</v>
      </c>
      <c r="C27" s="88">
        <v>1</v>
      </c>
      <c r="D27" s="88">
        <v>0.93059999999999998</v>
      </c>
      <c r="E27" s="88">
        <v>0.99550000000000005</v>
      </c>
      <c r="F27" s="88">
        <v>0.95220000000000005</v>
      </c>
      <c r="G27" s="88">
        <v>0.7964</v>
      </c>
      <c r="H27" s="88">
        <v>0.09</v>
      </c>
      <c r="I27" s="88">
        <v>0.01</v>
      </c>
      <c r="J27" s="88">
        <v>664</v>
      </c>
      <c r="K27" s="88">
        <v>40073</v>
      </c>
      <c r="L27" s="88">
        <v>-5.4600000000000003E-2</v>
      </c>
      <c r="M27" s="88">
        <v>1</v>
      </c>
      <c r="N27" s="89">
        <v>0.03</v>
      </c>
    </row>
    <row r="28" spans="1:14">
      <c r="A28" s="86" t="s">
        <v>11</v>
      </c>
      <c r="B28" s="87">
        <v>1</v>
      </c>
      <c r="C28" s="88">
        <v>0.98880000000000001</v>
      </c>
      <c r="D28" s="88">
        <v>0.99950000000000006</v>
      </c>
      <c r="E28" s="88">
        <v>0.99950000000000006</v>
      </c>
      <c r="F28" s="88">
        <v>82</v>
      </c>
      <c r="G28" s="88">
        <v>0.89</v>
      </c>
      <c r="H28" s="88">
        <v>4.8499999999999996</v>
      </c>
      <c r="I28" s="88">
        <v>11.91</v>
      </c>
      <c r="J28" s="88">
        <v>327</v>
      </c>
      <c r="K28" s="88">
        <v>25176</v>
      </c>
      <c r="L28" s="88">
        <v>0.1041</v>
      </c>
      <c r="M28" s="88">
        <v>1.95</v>
      </c>
      <c r="N28" s="89">
        <v>0.61</v>
      </c>
    </row>
    <row r="29" spans="1:14">
      <c r="A29" s="86" t="s">
        <v>119</v>
      </c>
      <c r="B29" s="87">
        <v>0.99860000000000004</v>
      </c>
      <c r="C29" s="88">
        <v>0.99990000000000001</v>
      </c>
      <c r="D29" s="88">
        <v>0.72650000000000003</v>
      </c>
      <c r="E29" s="88">
        <v>0.99009999999999998</v>
      </c>
      <c r="F29" s="88">
        <v>0.74</v>
      </c>
      <c r="G29" s="88">
        <v>0.81</v>
      </c>
      <c r="H29" s="88">
        <v>2.5099999999999998</v>
      </c>
      <c r="I29" s="88">
        <v>6.95</v>
      </c>
      <c r="J29" s="88">
        <v>1172</v>
      </c>
      <c r="K29" s="88">
        <v>13537</v>
      </c>
      <c r="L29" s="88">
        <v>0.10100000000000001</v>
      </c>
      <c r="M29" s="88">
        <v>0.45</v>
      </c>
      <c r="N29" s="89">
        <v>1.63</v>
      </c>
    </row>
    <row r="30" spans="1:14">
      <c r="A30" s="86" t="s">
        <v>120</v>
      </c>
      <c r="B30" s="87">
        <v>1</v>
      </c>
      <c r="C30" s="88" t="e">
        <v>#DIV/0!</v>
      </c>
      <c r="D30" s="88">
        <v>1</v>
      </c>
      <c r="E30" s="88">
        <v>0.94820000000000004</v>
      </c>
      <c r="F30" s="88">
        <v>1</v>
      </c>
      <c r="G30" s="88">
        <v>0.73929999999999996</v>
      </c>
      <c r="H30" s="88">
        <v>3.94</v>
      </c>
      <c r="I30" s="88">
        <v>9.34</v>
      </c>
      <c r="J30" s="88"/>
      <c r="K30" s="88"/>
      <c r="L30" s="88"/>
      <c r="M30" s="88">
        <v>0.42</v>
      </c>
      <c r="N30" s="89"/>
    </row>
    <row r="31" spans="1:14">
      <c r="A31" s="86" t="s">
        <v>25</v>
      </c>
      <c r="B31" s="87">
        <v>1</v>
      </c>
      <c r="C31" s="88">
        <v>0.99429999999999996</v>
      </c>
      <c r="D31" s="88">
        <v>0.7681</v>
      </c>
      <c r="E31" s="88">
        <v>0.99839999999999995</v>
      </c>
      <c r="F31" s="88">
        <v>0.86029999999999995</v>
      </c>
      <c r="G31" s="88">
        <v>0.72</v>
      </c>
      <c r="H31" s="88">
        <v>0.69</v>
      </c>
      <c r="I31" s="88">
        <v>1.02</v>
      </c>
      <c r="J31" s="88">
        <v>811</v>
      </c>
      <c r="K31" s="88">
        <v>46747</v>
      </c>
      <c r="L31" s="88">
        <v>6.9400000000000003E-2</v>
      </c>
      <c r="M31" s="88">
        <v>0.9</v>
      </c>
      <c r="N31" s="89">
        <v>1.99</v>
      </c>
    </row>
    <row r="32" spans="1:14">
      <c r="A32" s="86" t="s">
        <v>14</v>
      </c>
      <c r="B32" s="87">
        <v>0.95830000000000004</v>
      </c>
      <c r="C32" s="88">
        <v>1</v>
      </c>
      <c r="D32" s="88">
        <v>0.8296</v>
      </c>
      <c r="E32" s="88">
        <v>0.99870000000000003</v>
      </c>
      <c r="F32" s="88">
        <v>99.9</v>
      </c>
      <c r="G32" s="88">
        <v>0.83</v>
      </c>
      <c r="H32" s="88">
        <v>0.87</v>
      </c>
      <c r="I32" s="88">
        <v>1.04</v>
      </c>
      <c r="J32" s="88">
        <v>961</v>
      </c>
      <c r="K32" s="88">
        <v>13471</v>
      </c>
      <c r="L32" s="88">
        <v>0.12820000000000001</v>
      </c>
      <c r="M32" s="88">
        <v>1.03</v>
      </c>
      <c r="N32" s="89">
        <v>1.0900000000000001</v>
      </c>
    </row>
    <row r="33" spans="1:14">
      <c r="A33" s="86" t="s">
        <v>13</v>
      </c>
      <c r="B33" s="87">
        <v>1</v>
      </c>
      <c r="C33" s="88">
        <v>1</v>
      </c>
      <c r="D33" s="88">
        <v>0.75060000000000004</v>
      </c>
      <c r="E33" s="88">
        <v>0.99739999999999995</v>
      </c>
      <c r="F33" s="88">
        <v>0.98040000000000005</v>
      </c>
      <c r="G33" s="88">
        <v>0.82</v>
      </c>
      <c r="H33" s="88">
        <v>0.55000000000000004</v>
      </c>
      <c r="I33" s="88">
        <v>1.1200000000000001</v>
      </c>
      <c r="J33" s="88">
        <v>614</v>
      </c>
      <c r="K33" s="88">
        <v>24873</v>
      </c>
      <c r="L33" s="88">
        <v>6.7599999999999993E-2</v>
      </c>
      <c r="M33" s="88">
        <v>1.73</v>
      </c>
      <c r="N33" s="89">
        <v>1.05</v>
      </c>
    </row>
    <row r="34" spans="1:14">
      <c r="A34" s="86" t="s">
        <v>126</v>
      </c>
      <c r="B34" s="87">
        <v>0.94799999999999995</v>
      </c>
      <c r="C34" s="88">
        <v>0.9889</v>
      </c>
      <c r="D34" s="88">
        <v>0.90269999999999995</v>
      </c>
      <c r="E34" s="88">
        <v>0.99970000000000003</v>
      </c>
      <c r="F34" s="88">
        <v>0.99880000000000002</v>
      </c>
      <c r="G34" s="88">
        <v>0.82599999999999996</v>
      </c>
      <c r="H34" s="88">
        <v>0.36</v>
      </c>
      <c r="I34" s="88">
        <v>0.63</v>
      </c>
      <c r="J34" s="88">
        <v>545</v>
      </c>
      <c r="K34" s="88">
        <v>26234</v>
      </c>
      <c r="L34" s="88">
        <v>0.1087</v>
      </c>
      <c r="M34" s="88">
        <v>0.78</v>
      </c>
      <c r="N34" s="89">
        <v>0.96</v>
      </c>
    </row>
    <row r="35" spans="1:14">
      <c r="A35" s="86" t="s">
        <v>128</v>
      </c>
      <c r="B35" s="87">
        <v>1</v>
      </c>
      <c r="C35" s="88">
        <v>1</v>
      </c>
      <c r="D35" s="88">
        <v>0.90210000000000001</v>
      </c>
      <c r="E35" s="88">
        <v>0.99639999999999995</v>
      </c>
      <c r="F35" s="88">
        <v>0.99960000000000004</v>
      </c>
      <c r="G35" s="88">
        <v>0.82599999999999996</v>
      </c>
      <c r="H35" s="88">
        <v>1.3</v>
      </c>
      <c r="I35" s="88">
        <v>3.84</v>
      </c>
      <c r="J35" s="88">
        <v>795</v>
      </c>
      <c r="K35" s="88">
        <v>29642</v>
      </c>
      <c r="L35" s="88">
        <v>0.1182</v>
      </c>
      <c r="M35" s="88">
        <v>1.31</v>
      </c>
      <c r="N35" s="89">
        <v>1.1499999999999999</v>
      </c>
    </row>
    <row r="36" spans="1:14">
      <c r="A36" s="86" t="s">
        <v>12</v>
      </c>
      <c r="B36" s="87">
        <v>0.99270000000000003</v>
      </c>
      <c r="C36" s="88">
        <v>1</v>
      </c>
      <c r="D36" s="88">
        <v>0.69810000000000005</v>
      </c>
      <c r="E36" s="88">
        <v>0.99880000000000002</v>
      </c>
      <c r="F36" s="88">
        <v>0.99719999999999998</v>
      </c>
      <c r="G36" s="88">
        <v>0.83</v>
      </c>
      <c r="H36" s="88">
        <v>0.95</v>
      </c>
      <c r="I36" s="88">
        <v>0.63</v>
      </c>
      <c r="J36" s="88">
        <v>626</v>
      </c>
      <c r="K36" s="88">
        <v>33533</v>
      </c>
      <c r="L36" s="88">
        <v>6.3899999999999998E-2</v>
      </c>
      <c r="M36" s="88">
        <v>1.47</v>
      </c>
      <c r="N36" s="89">
        <v>0.93</v>
      </c>
    </row>
    <row r="37" spans="1:14">
      <c r="A37" s="86" t="s">
        <v>130</v>
      </c>
      <c r="B37" s="87">
        <v>1</v>
      </c>
      <c r="C37" s="88">
        <v>1</v>
      </c>
      <c r="D37" s="88">
        <v>0.78839999999999999</v>
      </c>
      <c r="E37" s="88">
        <v>0.99980000000000002</v>
      </c>
      <c r="F37" s="88" t="e">
        <v>#DIV/0!</v>
      </c>
      <c r="G37" s="88">
        <v>0.8</v>
      </c>
      <c r="H37" s="88">
        <v>0.66</v>
      </c>
      <c r="I37" s="88">
        <v>0.76</v>
      </c>
      <c r="J37" s="88">
        <v>738</v>
      </c>
      <c r="K37" s="88">
        <v>11057</v>
      </c>
      <c r="L37" s="88">
        <v>4.36E-2</v>
      </c>
      <c r="M37" s="88">
        <v>1.36</v>
      </c>
      <c r="N37" s="89">
        <v>1.1399999999999999</v>
      </c>
    </row>
    <row r="38" spans="1:14">
      <c r="A38" s="86" t="s">
        <v>131</v>
      </c>
      <c r="B38" s="87">
        <v>0.95320000000000005</v>
      </c>
      <c r="C38" s="88">
        <v>0.9637</v>
      </c>
      <c r="D38" s="88">
        <v>0.47210000000000002</v>
      </c>
      <c r="E38" s="88">
        <v>0.99839999999999995</v>
      </c>
      <c r="F38" s="88">
        <v>100</v>
      </c>
      <c r="G38" s="88">
        <v>0.77</v>
      </c>
      <c r="H38" s="88">
        <v>0.68</v>
      </c>
      <c r="I38" s="88">
        <v>1.56</v>
      </c>
      <c r="J38" s="88">
        <v>705</v>
      </c>
      <c r="K38" s="88">
        <v>30740</v>
      </c>
      <c r="L38" s="88">
        <v>7.2900000000000006E-2</v>
      </c>
      <c r="M38" s="88">
        <v>1.0900000000000001</v>
      </c>
      <c r="N38" s="89">
        <v>1.05</v>
      </c>
    </row>
    <row r="39" spans="1:14">
      <c r="A39" s="86" t="s">
        <v>15</v>
      </c>
      <c r="B39" s="87">
        <v>0.82240000000000002</v>
      </c>
      <c r="C39" s="88">
        <v>1</v>
      </c>
      <c r="D39" s="88">
        <v>0.84709999999999996</v>
      </c>
      <c r="E39" s="88">
        <v>0.99870000000000003</v>
      </c>
      <c r="F39" s="88">
        <v>0.98670000000000002</v>
      </c>
      <c r="G39" s="88">
        <v>0.83</v>
      </c>
      <c r="H39" s="88">
        <v>1.33</v>
      </c>
      <c r="I39" s="88">
        <v>1.89</v>
      </c>
      <c r="J39" s="88">
        <v>812</v>
      </c>
      <c r="K39" s="88">
        <v>10327</v>
      </c>
      <c r="L39" s="88">
        <v>8.8300000000000003E-2</v>
      </c>
      <c r="M39" s="88">
        <v>2.06</v>
      </c>
      <c r="N39" s="89">
        <v>0.96</v>
      </c>
    </row>
    <row r="40" spans="1:14">
      <c r="A40" s="86" t="s">
        <v>17</v>
      </c>
      <c r="B40" s="87">
        <v>1</v>
      </c>
      <c r="C40" s="88">
        <v>1</v>
      </c>
      <c r="D40" s="88">
        <v>0.98040000000000005</v>
      </c>
      <c r="E40" s="88">
        <v>0.99639999999999995</v>
      </c>
      <c r="F40" s="88">
        <v>11</v>
      </c>
      <c r="G40" s="88">
        <v>0.82599999999999996</v>
      </c>
      <c r="H40" s="88">
        <v>0.6</v>
      </c>
      <c r="I40" s="88">
        <v>0.6</v>
      </c>
      <c r="J40" s="88">
        <v>804</v>
      </c>
      <c r="K40" s="88">
        <v>24066</v>
      </c>
      <c r="L40" s="88">
        <v>8.7900000000000006E-2</v>
      </c>
      <c r="M40" s="88">
        <v>0.42</v>
      </c>
      <c r="N40" s="89">
        <v>0.67</v>
      </c>
    </row>
    <row r="41" spans="1:14">
      <c r="A41" s="86" t="s">
        <v>132</v>
      </c>
      <c r="B41" s="87">
        <v>1</v>
      </c>
      <c r="C41" s="88">
        <v>1</v>
      </c>
      <c r="D41" s="88">
        <v>0.74929999999999997</v>
      </c>
      <c r="E41" s="88">
        <v>0.99809999999999999</v>
      </c>
      <c r="F41" s="88">
        <v>6</v>
      </c>
      <c r="G41" s="88">
        <v>0.85</v>
      </c>
      <c r="H41" s="88">
        <v>1.01</v>
      </c>
      <c r="I41" s="88">
        <v>1.53</v>
      </c>
      <c r="J41" s="88">
        <v>777</v>
      </c>
      <c r="K41" s="88">
        <v>32071</v>
      </c>
      <c r="L41" s="88">
        <v>9.0899999999999995E-2</v>
      </c>
      <c r="M41" s="88">
        <v>1.4</v>
      </c>
      <c r="N41" s="89">
        <v>1.05</v>
      </c>
    </row>
    <row r="42" spans="1:14">
      <c r="A42" s="86" t="s">
        <v>133</v>
      </c>
      <c r="B42" s="87" t="e">
        <v>#DIV/0!</v>
      </c>
      <c r="C42" s="88">
        <v>1</v>
      </c>
      <c r="D42" s="88">
        <v>1</v>
      </c>
      <c r="E42" s="88">
        <v>0.99970000000000003</v>
      </c>
      <c r="F42" s="88">
        <v>1</v>
      </c>
      <c r="G42" s="88">
        <v>0.81669999999999998</v>
      </c>
      <c r="H42" s="88">
        <v>0.56999999999999995</v>
      </c>
      <c r="I42" s="88">
        <v>1.1100000000000001</v>
      </c>
      <c r="J42" s="88">
        <v>769</v>
      </c>
      <c r="K42" s="88">
        <v>12344</v>
      </c>
      <c r="L42" s="88">
        <v>9.06E-2</v>
      </c>
      <c r="M42" s="88">
        <v>1.38</v>
      </c>
      <c r="N42" s="89">
        <v>0.89</v>
      </c>
    </row>
    <row r="43" spans="1:14">
      <c r="A43" s="86" t="s">
        <v>134</v>
      </c>
      <c r="B43" s="87">
        <v>0.8992</v>
      </c>
      <c r="C43" s="88">
        <v>1</v>
      </c>
      <c r="D43" s="88">
        <v>0.82599999999999996</v>
      </c>
      <c r="E43" s="88">
        <v>0.99960000000000004</v>
      </c>
      <c r="F43" s="88">
        <v>0.91200000000000003</v>
      </c>
      <c r="G43" s="88">
        <v>0.84</v>
      </c>
      <c r="H43" s="88">
        <v>0.74</v>
      </c>
      <c r="I43" s="88">
        <v>0.36</v>
      </c>
      <c r="J43" s="88">
        <v>775</v>
      </c>
      <c r="K43" s="88">
        <v>29104</v>
      </c>
      <c r="L43" s="88">
        <v>9.1700000000000004E-2</v>
      </c>
      <c r="M43" s="88">
        <v>1.06</v>
      </c>
      <c r="N43" s="89">
        <v>0.8</v>
      </c>
    </row>
    <row r="44" spans="1:14">
      <c r="A44" s="86" t="s">
        <v>19</v>
      </c>
      <c r="B44" s="87">
        <v>1</v>
      </c>
      <c r="C44" s="88">
        <v>1</v>
      </c>
      <c r="D44" s="88">
        <v>0.99260000000000004</v>
      </c>
      <c r="E44" s="88">
        <v>0.99729999999999996</v>
      </c>
      <c r="F44" s="88">
        <v>0.99619999999999997</v>
      </c>
      <c r="G44" s="88">
        <v>0.84499999999999997</v>
      </c>
      <c r="H44" s="88">
        <v>0.52</v>
      </c>
      <c r="I44" s="88">
        <v>0.47</v>
      </c>
      <c r="J44" s="88">
        <v>605</v>
      </c>
      <c r="K44" s="88">
        <v>35340</v>
      </c>
      <c r="L44" s="88">
        <v>5.7099999999999998E-2</v>
      </c>
      <c r="M44" s="88">
        <v>1.39</v>
      </c>
      <c r="N44" s="89">
        <v>1.28</v>
      </c>
    </row>
    <row r="45" spans="1:14">
      <c r="A45" s="86" t="s">
        <v>138</v>
      </c>
      <c r="B45" s="87">
        <v>0.98860000000000003</v>
      </c>
      <c r="C45" s="88">
        <v>1</v>
      </c>
      <c r="D45" s="88">
        <v>0.9647</v>
      </c>
      <c r="E45" s="88">
        <v>0.99929999999999997</v>
      </c>
      <c r="F45" s="88">
        <v>173</v>
      </c>
      <c r="G45" s="88">
        <v>0.82</v>
      </c>
      <c r="H45" s="88">
        <v>1.04</v>
      </c>
      <c r="I45" s="88">
        <v>1.46</v>
      </c>
      <c r="J45" s="88">
        <v>638</v>
      </c>
      <c r="K45" s="88">
        <v>16183</v>
      </c>
      <c r="L45" s="88">
        <v>8.9599999999999999E-2</v>
      </c>
      <c r="M45" s="88">
        <v>1.18</v>
      </c>
      <c r="N45" s="89">
        <v>1.33</v>
      </c>
    </row>
    <row r="46" spans="1:14">
      <c r="A46" s="86" t="s">
        <v>139</v>
      </c>
      <c r="B46" s="87">
        <v>1</v>
      </c>
      <c r="C46" s="88">
        <v>0.98109999999999997</v>
      </c>
      <c r="D46" s="88">
        <v>0.96050000000000002</v>
      </c>
      <c r="E46" s="88">
        <v>0.99919999999999998</v>
      </c>
      <c r="F46" s="88">
        <v>0.98</v>
      </c>
      <c r="G46" s="88">
        <v>0.83499999999999996</v>
      </c>
      <c r="H46" s="88">
        <v>1.33</v>
      </c>
      <c r="I46" s="88">
        <v>1.77</v>
      </c>
      <c r="J46" s="88">
        <v>592</v>
      </c>
      <c r="K46" s="88">
        <v>13519</v>
      </c>
      <c r="L46" s="88">
        <v>0.10589999999999999</v>
      </c>
      <c r="M46" s="88">
        <v>1.96</v>
      </c>
      <c r="N46" s="89">
        <v>0.71</v>
      </c>
    </row>
    <row r="47" spans="1:14">
      <c r="A47" s="86" t="s">
        <v>142</v>
      </c>
      <c r="B47" s="87">
        <v>1</v>
      </c>
      <c r="C47" s="88">
        <v>1</v>
      </c>
      <c r="D47" s="88">
        <v>0.75629999999999997</v>
      </c>
      <c r="E47" s="88">
        <v>0.99970000000000003</v>
      </c>
      <c r="F47" s="88">
        <v>99.75</v>
      </c>
      <c r="G47" s="88">
        <v>0.84</v>
      </c>
      <c r="H47" s="88">
        <v>1.35</v>
      </c>
      <c r="I47" s="88">
        <v>1.42</v>
      </c>
      <c r="J47" s="88">
        <v>725</v>
      </c>
      <c r="K47" s="88">
        <v>33246</v>
      </c>
      <c r="L47" s="88">
        <v>9.9199999999999997E-2</v>
      </c>
      <c r="M47" s="88">
        <v>0.8</v>
      </c>
      <c r="N47" s="89">
        <v>2.09</v>
      </c>
    </row>
    <row r="48" spans="1:14">
      <c r="A48" s="86" t="s">
        <v>21</v>
      </c>
      <c r="B48" s="87">
        <v>1</v>
      </c>
      <c r="C48" s="88">
        <v>1</v>
      </c>
      <c r="D48" s="88">
        <v>0.95520000000000005</v>
      </c>
      <c r="E48" s="88">
        <v>0.99980000000000002</v>
      </c>
      <c r="F48" s="88">
        <v>1</v>
      </c>
      <c r="G48" s="88">
        <v>0.85299999999999998</v>
      </c>
      <c r="H48" s="88">
        <v>0.15</v>
      </c>
      <c r="I48" s="88">
        <v>0.32</v>
      </c>
      <c r="J48" s="88">
        <v>640</v>
      </c>
      <c r="K48" s="88">
        <v>34622</v>
      </c>
      <c r="L48" s="88">
        <v>8.4900000000000003E-2</v>
      </c>
      <c r="M48" s="88">
        <v>1.07</v>
      </c>
      <c r="N48" s="89">
        <v>0.65</v>
      </c>
    </row>
    <row r="49" spans="1:14">
      <c r="A49" s="86" t="s">
        <v>143</v>
      </c>
      <c r="B49" s="87">
        <v>1</v>
      </c>
      <c r="C49" s="88">
        <v>1</v>
      </c>
      <c r="D49" s="88">
        <v>0.75839999999999996</v>
      </c>
      <c r="E49" s="88">
        <v>0.98899999999999999</v>
      </c>
      <c r="F49" s="88">
        <v>0.99980000000000002</v>
      </c>
      <c r="G49" s="88">
        <v>0.83299999999999996</v>
      </c>
      <c r="H49" s="88">
        <v>0.14000000000000001</v>
      </c>
      <c r="I49" s="88">
        <v>0.63</v>
      </c>
      <c r="J49" s="88">
        <v>671</v>
      </c>
      <c r="K49" s="88">
        <v>35494</v>
      </c>
      <c r="L49" s="88">
        <v>8.0000000000000002E-3</v>
      </c>
      <c r="M49" s="88">
        <v>0.47</v>
      </c>
      <c r="N49" s="89">
        <v>0.43</v>
      </c>
    </row>
    <row r="50" spans="1:14">
      <c r="A50" s="86" t="s">
        <v>145</v>
      </c>
      <c r="B50" s="87">
        <v>1</v>
      </c>
      <c r="C50" s="88">
        <v>1</v>
      </c>
      <c r="D50" s="88">
        <v>0.94140000000000001</v>
      </c>
      <c r="E50" s="88">
        <v>0.99780000000000002</v>
      </c>
      <c r="F50" s="88" t="e">
        <v>#DIV/0!</v>
      </c>
      <c r="G50" s="88">
        <v>0.79</v>
      </c>
      <c r="H50" s="88">
        <v>0.45</v>
      </c>
      <c r="I50" s="88">
        <v>1.61</v>
      </c>
      <c r="J50" s="88">
        <v>836</v>
      </c>
      <c r="K50" s="88">
        <v>3411</v>
      </c>
      <c r="L50" s="88">
        <v>0.1105</v>
      </c>
      <c r="M50" s="88">
        <v>0.65</v>
      </c>
      <c r="N50" s="89">
        <v>0.55000000000000004</v>
      </c>
    </row>
    <row r="51" spans="1:14">
      <c r="A51" s="86" t="s">
        <v>18</v>
      </c>
      <c r="B51" s="87">
        <v>1</v>
      </c>
      <c r="C51" s="88">
        <v>1</v>
      </c>
      <c r="D51" s="88">
        <v>0.90529999999999999</v>
      </c>
      <c r="E51" s="88">
        <v>0.99919999999999998</v>
      </c>
      <c r="F51" s="88" t="e">
        <v>#DIV/0!</v>
      </c>
      <c r="G51" s="88">
        <v>0.87</v>
      </c>
      <c r="H51" s="88">
        <v>2.2599999999999998</v>
      </c>
      <c r="I51" s="88">
        <v>1.4</v>
      </c>
      <c r="J51" s="88">
        <v>755</v>
      </c>
      <c r="K51" s="88">
        <v>33928</v>
      </c>
      <c r="L51" s="88">
        <v>3.8199999999999998E-2</v>
      </c>
      <c r="M51" s="88">
        <v>1.62</v>
      </c>
      <c r="N51" s="89">
        <v>0.81</v>
      </c>
    </row>
    <row r="52" spans="1:14">
      <c r="A52" s="86" t="s">
        <v>147</v>
      </c>
      <c r="B52" s="87">
        <v>0.95340000000000003</v>
      </c>
      <c r="C52" s="88">
        <v>0.99329999999999996</v>
      </c>
      <c r="D52" s="88">
        <v>0.98680000000000001</v>
      </c>
      <c r="E52" s="88">
        <v>0.997</v>
      </c>
      <c r="F52" s="88">
        <v>0.94699999999999995</v>
      </c>
      <c r="G52" s="88">
        <v>0.86</v>
      </c>
      <c r="H52" s="88">
        <v>0.99</v>
      </c>
      <c r="I52" s="88">
        <v>0.95</v>
      </c>
      <c r="J52" s="88">
        <v>703</v>
      </c>
      <c r="K52" s="88">
        <v>39997</v>
      </c>
      <c r="L52" s="88">
        <v>-3.2000000000000002E-3</v>
      </c>
      <c r="M52" s="88">
        <v>1.1200000000000001</v>
      </c>
      <c r="N52" s="89">
        <v>0.4</v>
      </c>
    </row>
    <row r="53" spans="1:14">
      <c r="A53" s="86" t="s">
        <v>16</v>
      </c>
      <c r="B53" s="87">
        <v>0.99890000000000001</v>
      </c>
      <c r="C53" s="88">
        <v>0.99919999999999998</v>
      </c>
      <c r="D53" s="88">
        <v>0.79079999999999995</v>
      </c>
      <c r="E53" s="88">
        <v>0.99109999999999998</v>
      </c>
      <c r="F53" s="88">
        <v>0.92</v>
      </c>
      <c r="G53" s="88">
        <v>0.68</v>
      </c>
      <c r="H53" s="88">
        <v>1.39</v>
      </c>
      <c r="I53" s="88">
        <v>0.82</v>
      </c>
      <c r="J53" s="88">
        <v>1312</v>
      </c>
      <c r="K53" s="88">
        <v>35577</v>
      </c>
      <c r="L53" s="88">
        <v>7.4399999999999994E-2</v>
      </c>
      <c r="M53" s="88">
        <v>0.68</v>
      </c>
      <c r="N53" s="89">
        <v>1.17</v>
      </c>
    </row>
    <row r="54" spans="1:14">
      <c r="A54" s="86" t="s">
        <v>150</v>
      </c>
      <c r="B54" s="87">
        <v>1</v>
      </c>
      <c r="C54" s="88">
        <v>1</v>
      </c>
      <c r="D54" s="88">
        <v>0.99829999999999997</v>
      </c>
      <c r="E54" s="88">
        <v>0.99690000000000001</v>
      </c>
      <c r="F54" s="88">
        <v>99.9</v>
      </c>
      <c r="G54" s="88">
        <v>0.84099999999999997</v>
      </c>
      <c r="H54" s="88">
        <v>0.46</v>
      </c>
      <c r="I54" s="88">
        <v>0.48</v>
      </c>
      <c r="J54" s="88">
        <v>514</v>
      </c>
      <c r="K54" s="88">
        <v>25485</v>
      </c>
      <c r="L54" s="88">
        <v>0.1085</v>
      </c>
      <c r="M54" s="88">
        <v>1.06</v>
      </c>
      <c r="N54" s="89">
        <v>0.55000000000000004</v>
      </c>
    </row>
    <row r="55" spans="1:14">
      <c r="A55" s="86" t="s">
        <v>20</v>
      </c>
      <c r="B55" s="87">
        <v>0.99609999999999999</v>
      </c>
      <c r="C55" s="88">
        <v>0.93989999999999996</v>
      </c>
      <c r="D55" s="88">
        <v>0.77880000000000005</v>
      </c>
      <c r="E55" s="88">
        <v>0.99880000000000002</v>
      </c>
      <c r="F55" s="88">
        <v>0.99809999999999999</v>
      </c>
      <c r="G55" s="88">
        <v>0.83</v>
      </c>
      <c r="H55" s="88">
        <v>1.1399999999999999</v>
      </c>
      <c r="I55" s="88">
        <v>1.1299999999999999</v>
      </c>
      <c r="J55" s="88">
        <v>518</v>
      </c>
      <c r="K55" s="88">
        <v>26144</v>
      </c>
      <c r="L55" s="88">
        <v>0.1171</v>
      </c>
      <c r="M55" s="88">
        <v>1.32</v>
      </c>
      <c r="N55" s="89">
        <v>0.86</v>
      </c>
    </row>
    <row r="56" spans="1:14">
      <c r="A56" s="86" t="s">
        <v>152</v>
      </c>
      <c r="B56" s="87">
        <v>1</v>
      </c>
      <c r="C56" s="88">
        <v>0.98839999999999995</v>
      </c>
      <c r="D56" s="88">
        <v>0.97809999999999997</v>
      </c>
      <c r="E56" s="88">
        <v>0.99819999999999998</v>
      </c>
      <c r="F56" s="88">
        <v>0.99850000000000005</v>
      </c>
      <c r="G56" s="88">
        <v>0.84699999999999998</v>
      </c>
      <c r="H56" s="88">
        <v>0.34</v>
      </c>
      <c r="I56" s="88">
        <v>0.35</v>
      </c>
      <c r="J56" s="88">
        <v>863</v>
      </c>
      <c r="K56" s="88">
        <v>15820</v>
      </c>
      <c r="L56" s="88">
        <v>0.1201</v>
      </c>
      <c r="M56" s="88">
        <v>0.77</v>
      </c>
      <c r="N56" s="89">
        <v>1.06</v>
      </c>
    </row>
    <row r="57" spans="1:14">
      <c r="A57" s="86" t="s">
        <v>153</v>
      </c>
      <c r="B57" s="87">
        <v>1</v>
      </c>
      <c r="C57" s="88">
        <v>0.99890000000000001</v>
      </c>
      <c r="D57" s="88">
        <v>0.86029999999999995</v>
      </c>
      <c r="E57" s="88">
        <v>0.99809999999999999</v>
      </c>
      <c r="F57" s="88">
        <v>99.01</v>
      </c>
      <c r="G57" s="88">
        <v>0.84</v>
      </c>
      <c r="H57" s="88">
        <v>0.67</v>
      </c>
      <c r="I57" s="88">
        <v>1.55</v>
      </c>
      <c r="J57" s="88">
        <v>691</v>
      </c>
      <c r="K57" s="88">
        <v>28680</v>
      </c>
      <c r="L57" s="88">
        <v>5.0900000000000001E-2</v>
      </c>
      <c r="M57" s="88">
        <v>0.8</v>
      </c>
      <c r="N57" s="89">
        <v>0.78</v>
      </c>
    </row>
    <row r="58" spans="1:14" ht="15.75" customHeight="1">
      <c r="A58" s="90" t="s">
        <v>168</v>
      </c>
      <c r="B58" s="91">
        <v>0.97846111111111111</v>
      </c>
      <c r="C58" s="92">
        <v>0.9948584905660377</v>
      </c>
      <c r="D58" s="92">
        <v>0.85756363636363653</v>
      </c>
      <c r="E58" s="92">
        <v>0.99708363636363628</v>
      </c>
      <c r="F58" s="92">
        <v>25.171141176470591</v>
      </c>
      <c r="G58" s="92">
        <v>0.82558909090909083</v>
      </c>
      <c r="H58" s="92">
        <v>1.1332727272727272</v>
      </c>
      <c r="I58" s="92">
        <v>1.900363636363636</v>
      </c>
      <c r="J58" s="92">
        <v>760.53703703703707</v>
      </c>
      <c r="K58" s="92">
        <v>25492.185185185186</v>
      </c>
      <c r="L58" s="92">
        <v>7.7211111111111105E-2</v>
      </c>
      <c r="M58" s="92">
        <v>1.2965454545454549</v>
      </c>
      <c r="N58" s="93">
        <v>0.95666666666666667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 summaryRight="0"/>
  </sheetPr>
  <dimension ref="A1:Z15"/>
  <sheetViews>
    <sheetView showGridLines="0" workbookViewId="0">
      <selection activeCell="J28" sqref="J28"/>
    </sheetView>
  </sheetViews>
  <sheetFormatPr defaultColWidth="12.5703125" defaultRowHeight="15.75" customHeight="1"/>
  <cols>
    <col min="1" max="1" width="33.42578125" customWidth="1"/>
    <col min="2" max="2" width="23.42578125" customWidth="1"/>
    <col min="3" max="3" width="21.85546875" customWidth="1"/>
    <col min="4" max="4" width="18.140625" customWidth="1"/>
  </cols>
  <sheetData>
    <row r="1" spans="1:26">
      <c r="A1" s="79"/>
      <c r="B1" s="80" t="s">
        <v>203</v>
      </c>
      <c r="C1" s="81"/>
      <c r="D1" s="81"/>
      <c r="E1" s="81"/>
      <c r="F1" s="81"/>
      <c r="G1" s="81"/>
      <c r="H1" s="82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s="107" customFormat="1" ht="51">
      <c r="A2" s="103" t="s">
        <v>61</v>
      </c>
      <c r="B2" s="104" t="s">
        <v>154</v>
      </c>
      <c r="C2" s="105" t="s">
        <v>155</v>
      </c>
      <c r="D2" s="105" t="s">
        <v>156</v>
      </c>
      <c r="E2" s="105" t="s">
        <v>157</v>
      </c>
      <c r="F2" s="105" t="s">
        <v>159</v>
      </c>
      <c r="G2" s="105" t="s">
        <v>162</v>
      </c>
      <c r="H2" s="106" t="s">
        <v>206</v>
      </c>
    </row>
    <row r="3" spans="1:26">
      <c r="A3" s="79" t="s">
        <v>6</v>
      </c>
      <c r="B3" s="83">
        <v>0.90780000000000005</v>
      </c>
      <c r="C3" s="84">
        <v>0.98560000000000003</v>
      </c>
      <c r="D3" s="84">
        <v>0.70689999999999997</v>
      </c>
      <c r="E3" s="84">
        <v>0.99709999999999999</v>
      </c>
      <c r="F3" s="84">
        <v>0.82</v>
      </c>
      <c r="G3" s="84">
        <v>753</v>
      </c>
      <c r="H3" s="85">
        <v>0.81100000000000005</v>
      </c>
    </row>
    <row r="4" spans="1:26">
      <c r="A4" s="86" t="s">
        <v>8</v>
      </c>
      <c r="B4" s="87">
        <v>0.96940000000000004</v>
      </c>
      <c r="C4" s="88">
        <v>0.98009999999999997</v>
      </c>
      <c r="D4" s="88">
        <v>0.76060000000000005</v>
      </c>
      <c r="E4" s="88">
        <v>0.99819999999999998</v>
      </c>
      <c r="F4" s="88">
        <v>0.87</v>
      </c>
      <c r="G4" s="88">
        <v>704</v>
      </c>
      <c r="H4" s="89">
        <v>0.91700000000000004</v>
      </c>
    </row>
    <row r="5" spans="1:26">
      <c r="A5" s="86" t="s">
        <v>5</v>
      </c>
      <c r="B5" s="87">
        <v>0.98450000000000004</v>
      </c>
      <c r="C5" s="88">
        <v>0.99419999999999997</v>
      </c>
      <c r="D5" s="88">
        <v>0.81340000000000001</v>
      </c>
      <c r="E5" s="88">
        <v>0.99950000000000006</v>
      </c>
      <c r="F5" s="88">
        <v>0.84</v>
      </c>
      <c r="G5" s="88">
        <v>711</v>
      </c>
      <c r="H5" s="89">
        <v>0.98370000000000002</v>
      </c>
    </row>
    <row r="6" spans="1:26">
      <c r="A6" s="86" t="s">
        <v>9</v>
      </c>
      <c r="B6" s="87">
        <v>1</v>
      </c>
      <c r="C6" s="88">
        <v>0.99970000000000003</v>
      </c>
      <c r="D6" s="88">
        <v>0.65759999999999996</v>
      </c>
      <c r="E6" s="88">
        <v>0.9849</v>
      </c>
      <c r="F6" s="88">
        <v>0.81</v>
      </c>
      <c r="G6" s="88">
        <v>717</v>
      </c>
      <c r="H6" s="89">
        <v>0.99180000000000001</v>
      </c>
    </row>
    <row r="7" spans="1:26">
      <c r="A7" s="86" t="s">
        <v>11</v>
      </c>
      <c r="B7" s="87">
        <v>1</v>
      </c>
      <c r="C7" s="88">
        <v>0.98880000000000001</v>
      </c>
      <c r="D7" s="88">
        <v>0.99950000000000006</v>
      </c>
      <c r="E7" s="88">
        <v>0.99950000000000006</v>
      </c>
      <c r="F7" s="88">
        <v>0.89</v>
      </c>
      <c r="G7" s="88">
        <v>327</v>
      </c>
      <c r="H7" s="89">
        <v>82</v>
      </c>
    </row>
    <row r="8" spans="1:26">
      <c r="A8" s="86" t="s">
        <v>13</v>
      </c>
      <c r="B8" s="87">
        <v>1</v>
      </c>
      <c r="C8" s="88">
        <v>1</v>
      </c>
      <c r="D8" s="88">
        <v>0.75060000000000004</v>
      </c>
      <c r="E8" s="88">
        <v>0.99739999999999995</v>
      </c>
      <c r="F8" s="88">
        <v>0.82</v>
      </c>
      <c r="G8" s="88">
        <v>614</v>
      </c>
      <c r="H8" s="89">
        <v>0.98040000000000005</v>
      </c>
    </row>
    <row r="9" spans="1:26">
      <c r="A9" s="86" t="s">
        <v>12</v>
      </c>
      <c r="B9" s="87">
        <v>0.99270000000000003</v>
      </c>
      <c r="C9" s="88">
        <v>1</v>
      </c>
      <c r="D9" s="88">
        <v>0.69810000000000005</v>
      </c>
      <c r="E9" s="88">
        <v>0.99880000000000002</v>
      </c>
      <c r="F9" s="88">
        <v>0.83</v>
      </c>
      <c r="G9" s="88">
        <v>626</v>
      </c>
      <c r="H9" s="89">
        <v>0.99719999999999998</v>
      </c>
    </row>
    <row r="10" spans="1:26">
      <c r="A10" s="86" t="s">
        <v>15</v>
      </c>
      <c r="B10" s="87">
        <v>0.82240000000000002</v>
      </c>
      <c r="C10" s="88">
        <v>1</v>
      </c>
      <c r="D10" s="88">
        <v>0.84709999999999996</v>
      </c>
      <c r="E10" s="88">
        <v>0.99870000000000003</v>
      </c>
      <c r="F10" s="88">
        <v>0.83</v>
      </c>
      <c r="G10" s="88">
        <v>812</v>
      </c>
      <c r="H10" s="89">
        <v>0.98670000000000002</v>
      </c>
    </row>
    <row r="11" spans="1:26">
      <c r="A11" s="86" t="s">
        <v>17</v>
      </c>
      <c r="B11" s="87">
        <v>1</v>
      </c>
      <c r="C11" s="88">
        <v>1</v>
      </c>
      <c r="D11" s="88">
        <v>0.98040000000000005</v>
      </c>
      <c r="E11" s="88">
        <v>0.99639999999999995</v>
      </c>
      <c r="F11" s="88">
        <v>0.82599999999999996</v>
      </c>
      <c r="G11" s="88">
        <v>804</v>
      </c>
      <c r="H11" s="89">
        <v>11</v>
      </c>
    </row>
    <row r="12" spans="1:26">
      <c r="A12" s="86" t="s">
        <v>19</v>
      </c>
      <c r="B12" s="87">
        <v>1</v>
      </c>
      <c r="C12" s="88">
        <v>1</v>
      </c>
      <c r="D12" s="88">
        <v>0.99260000000000004</v>
      </c>
      <c r="E12" s="88">
        <v>0.99729999999999996</v>
      </c>
      <c r="F12" s="88">
        <v>0.84499999999999997</v>
      </c>
      <c r="G12" s="88">
        <v>605</v>
      </c>
      <c r="H12" s="89">
        <v>0.99619999999999997</v>
      </c>
    </row>
    <row r="13" spans="1:26">
      <c r="A13" s="86" t="s">
        <v>21</v>
      </c>
      <c r="B13" s="87">
        <v>1</v>
      </c>
      <c r="C13" s="88">
        <v>1</v>
      </c>
      <c r="D13" s="88">
        <v>0.95520000000000005</v>
      </c>
      <c r="E13" s="88">
        <v>0.99980000000000002</v>
      </c>
      <c r="F13" s="88">
        <v>0.85299999999999998</v>
      </c>
      <c r="G13" s="88">
        <v>640</v>
      </c>
      <c r="H13" s="89">
        <v>1</v>
      </c>
    </row>
    <row r="14" spans="1:26">
      <c r="A14" s="86" t="s">
        <v>16</v>
      </c>
      <c r="B14" s="87">
        <v>0.99890000000000001</v>
      </c>
      <c r="C14" s="88">
        <v>0.99919999999999998</v>
      </c>
      <c r="D14" s="88">
        <v>0.79079999999999995</v>
      </c>
      <c r="E14" s="88">
        <v>0.99109999999999998</v>
      </c>
      <c r="F14" s="88">
        <v>0.68</v>
      </c>
      <c r="G14" s="88">
        <v>1312</v>
      </c>
      <c r="H14" s="89">
        <v>0.92</v>
      </c>
    </row>
    <row r="15" spans="1:26" ht="15.75" customHeight="1">
      <c r="A15" s="90" t="s">
        <v>168</v>
      </c>
      <c r="B15" s="91">
        <v>0.97297500000000003</v>
      </c>
      <c r="C15" s="92">
        <v>0.99563333333333326</v>
      </c>
      <c r="D15" s="92">
        <v>0.82940000000000003</v>
      </c>
      <c r="E15" s="92">
        <v>0.99655833333333321</v>
      </c>
      <c r="F15" s="92">
        <v>0.8261666666666666</v>
      </c>
      <c r="G15" s="92">
        <v>718.75</v>
      </c>
      <c r="H15" s="93">
        <v>8.5486666666666675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 summaryRight="0"/>
  </sheetPr>
  <dimension ref="A1:Z10"/>
  <sheetViews>
    <sheetView showGridLines="0" workbookViewId="0">
      <selection activeCell="C22" sqref="C22"/>
    </sheetView>
  </sheetViews>
  <sheetFormatPr defaultColWidth="12.5703125" defaultRowHeight="15.75" customHeight="1"/>
  <cols>
    <col min="1" max="1" width="33.42578125" customWidth="1"/>
    <col min="2" max="2" width="31" customWidth="1"/>
    <col min="3" max="3" width="38.42578125" customWidth="1"/>
  </cols>
  <sheetData>
    <row r="1" spans="1:26">
      <c r="A1" s="79"/>
      <c r="B1" s="80" t="s">
        <v>203</v>
      </c>
      <c r="C1" s="82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s="107" customFormat="1" ht="76.5">
      <c r="A2" s="103" t="s">
        <v>61</v>
      </c>
      <c r="B2" s="104" t="s">
        <v>160</v>
      </c>
      <c r="C2" s="106" t="s">
        <v>161</v>
      </c>
    </row>
    <row r="3" spans="1:26">
      <c r="A3" s="79" t="s">
        <v>7</v>
      </c>
      <c r="B3" s="83">
        <v>1.45</v>
      </c>
      <c r="C3" s="85">
        <v>1.46</v>
      </c>
    </row>
    <row r="4" spans="1:26">
      <c r="A4" s="86" t="s">
        <v>10</v>
      </c>
      <c r="B4" s="87">
        <v>0.9</v>
      </c>
      <c r="C4" s="89">
        <v>1.41</v>
      </c>
    </row>
    <row r="5" spans="1:26">
      <c r="A5" s="86" t="s">
        <v>8</v>
      </c>
      <c r="B5" s="87">
        <v>1.19</v>
      </c>
      <c r="C5" s="89">
        <v>1.71</v>
      </c>
    </row>
    <row r="6" spans="1:26">
      <c r="A6" s="86" t="s">
        <v>14</v>
      </c>
      <c r="B6" s="87">
        <v>0.87</v>
      </c>
      <c r="C6" s="89">
        <v>1.04</v>
      </c>
    </row>
    <row r="7" spans="1:26">
      <c r="A7" s="86" t="s">
        <v>12</v>
      </c>
      <c r="B7" s="87">
        <v>0.95</v>
      </c>
      <c r="C7" s="89">
        <v>0.63</v>
      </c>
    </row>
    <row r="8" spans="1:26">
      <c r="A8" s="86" t="s">
        <v>18</v>
      </c>
      <c r="B8" s="87">
        <v>2.2599999999999998</v>
      </c>
      <c r="C8" s="89">
        <v>1.4</v>
      </c>
    </row>
    <row r="9" spans="1:26">
      <c r="A9" s="86" t="s">
        <v>20</v>
      </c>
      <c r="B9" s="87">
        <v>1.1399999999999999</v>
      </c>
      <c r="C9" s="89">
        <v>1.1299999999999999</v>
      </c>
    </row>
    <row r="10" spans="1:26">
      <c r="A10" s="90" t="s">
        <v>168</v>
      </c>
      <c r="B10" s="91">
        <v>1.2514285714285713</v>
      </c>
      <c r="C10" s="93">
        <v>1.2542857142857144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 summaryRight="0"/>
  </sheetPr>
  <dimension ref="A1:Z8"/>
  <sheetViews>
    <sheetView showGridLines="0" workbookViewId="0">
      <selection activeCell="F16" sqref="F16"/>
    </sheetView>
  </sheetViews>
  <sheetFormatPr defaultColWidth="12.5703125" defaultRowHeight="15.75" customHeight="1"/>
  <cols>
    <col min="1" max="1" width="33.42578125" customWidth="1"/>
  </cols>
  <sheetData>
    <row r="1" spans="1:26">
      <c r="A1" s="79"/>
      <c r="B1" s="80" t="s">
        <v>203</v>
      </c>
      <c r="C1" s="81"/>
      <c r="D1" s="81"/>
      <c r="E1" s="82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s="107" customFormat="1" ht="89.25">
      <c r="A2" s="103" t="s">
        <v>61</v>
      </c>
      <c r="B2" s="104" t="s">
        <v>163</v>
      </c>
      <c r="C2" s="105" t="s">
        <v>164</v>
      </c>
      <c r="D2" s="105" t="s">
        <v>166</v>
      </c>
      <c r="E2" s="106" t="s">
        <v>182</v>
      </c>
    </row>
    <row r="3" spans="1:26">
      <c r="A3" s="79" t="s">
        <v>6</v>
      </c>
      <c r="B3" s="83">
        <v>15952</v>
      </c>
      <c r="C3" s="84">
        <v>6.7000000000000004E-2</v>
      </c>
      <c r="D3" s="84">
        <v>0.72</v>
      </c>
      <c r="E3" s="85">
        <v>1.21</v>
      </c>
    </row>
    <row r="4" spans="1:26">
      <c r="A4" s="86" t="s">
        <v>8</v>
      </c>
      <c r="B4" s="87">
        <v>31028</v>
      </c>
      <c r="C4" s="88">
        <v>4.8599999999999997E-2</v>
      </c>
      <c r="D4" s="88">
        <v>0.33</v>
      </c>
      <c r="E4" s="89">
        <v>1.33</v>
      </c>
    </row>
    <row r="5" spans="1:26">
      <c r="A5" s="86" t="s">
        <v>5</v>
      </c>
      <c r="B5" s="87">
        <v>31080</v>
      </c>
      <c r="C5" s="88">
        <v>8.0699999999999994E-2</v>
      </c>
      <c r="D5" s="88">
        <v>1.34</v>
      </c>
      <c r="E5" s="89">
        <v>0.5</v>
      </c>
    </row>
    <row r="6" spans="1:26">
      <c r="A6" s="86" t="s">
        <v>12</v>
      </c>
      <c r="B6" s="87">
        <v>33533</v>
      </c>
      <c r="C6" s="88">
        <v>6.3899999999999998E-2</v>
      </c>
      <c r="D6" s="88">
        <v>1.47</v>
      </c>
      <c r="E6" s="89">
        <v>0.93</v>
      </c>
    </row>
    <row r="7" spans="1:26">
      <c r="A7" s="86" t="s">
        <v>16</v>
      </c>
      <c r="B7" s="87">
        <v>35577</v>
      </c>
      <c r="C7" s="88">
        <v>7.4399999999999994E-2</v>
      </c>
      <c r="D7" s="88">
        <v>0.68</v>
      </c>
      <c r="E7" s="89">
        <v>1.17</v>
      </c>
    </row>
    <row r="8" spans="1:26" ht="15.75" customHeight="1">
      <c r="A8" s="90" t="s">
        <v>168</v>
      </c>
      <c r="B8" s="91">
        <v>29434</v>
      </c>
      <c r="C8" s="92">
        <v>6.6920000000000007E-2</v>
      </c>
      <c r="D8" s="92">
        <v>0.90800000000000003</v>
      </c>
      <c r="E8" s="93">
        <v>1.028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 summaryRight="0"/>
  </sheetPr>
  <dimension ref="A1:Z56"/>
  <sheetViews>
    <sheetView workbookViewId="0">
      <pane xSplit="1" topLeftCell="B1" activePane="topRight" state="frozen"/>
      <selection pane="topRight" sqref="A1:XFD1"/>
    </sheetView>
  </sheetViews>
  <sheetFormatPr defaultColWidth="12.5703125" defaultRowHeight="15.75" customHeight="1"/>
  <cols>
    <col min="1" max="1" width="33.42578125" customWidth="1"/>
    <col min="2" max="2" width="23" customWidth="1"/>
    <col min="3" max="3" width="22" customWidth="1"/>
    <col min="4" max="4" width="20.7109375" customWidth="1"/>
    <col min="5" max="5" width="12.7109375" customWidth="1"/>
    <col min="6" max="6" width="19.7109375" customWidth="1"/>
    <col min="7" max="7" width="23.28515625" customWidth="1"/>
    <col min="8" max="8" width="20.42578125" customWidth="1"/>
    <col min="9" max="9" width="21.7109375" customWidth="1"/>
    <col min="10" max="10" width="19.5703125" customWidth="1"/>
    <col min="11" max="11" width="16" customWidth="1"/>
    <col min="12" max="12" width="32.28515625" customWidth="1"/>
    <col min="13" max="13" width="31.7109375" customWidth="1"/>
    <col min="14" max="14" width="24.28515625" customWidth="1"/>
    <col min="15" max="15" width="17.5703125" customWidth="1"/>
    <col min="16" max="16" width="19" customWidth="1"/>
    <col min="17" max="17" width="19.7109375" customWidth="1"/>
    <col min="18" max="18" width="29.42578125" customWidth="1"/>
    <col min="19" max="19" width="29.140625" customWidth="1"/>
    <col min="20" max="20" width="26.85546875" customWidth="1"/>
    <col min="21" max="21" width="15.5703125" customWidth="1"/>
    <col min="22" max="22" width="11.28515625" customWidth="1"/>
  </cols>
  <sheetData>
    <row r="1" spans="1:26" ht="51">
      <c r="A1" s="73" t="s">
        <v>61</v>
      </c>
      <c r="B1" s="63" t="s">
        <v>62</v>
      </c>
      <c r="C1" s="63" t="s">
        <v>63</v>
      </c>
      <c r="D1" s="63" t="s">
        <v>64</v>
      </c>
      <c r="E1" s="63" t="s">
        <v>65</v>
      </c>
      <c r="F1" s="63" t="s">
        <v>66</v>
      </c>
      <c r="G1" s="63" t="s">
        <v>67</v>
      </c>
      <c r="H1" s="63" t="s">
        <v>68</v>
      </c>
      <c r="I1" s="63" t="s">
        <v>69</v>
      </c>
      <c r="J1" s="75" t="s">
        <v>70</v>
      </c>
      <c r="K1" s="75" t="s">
        <v>71</v>
      </c>
      <c r="L1" s="63" t="s">
        <v>72</v>
      </c>
      <c r="M1" s="63" t="s">
        <v>73</v>
      </c>
      <c r="N1" s="63" t="s">
        <v>74</v>
      </c>
      <c r="O1" s="63" t="s">
        <v>3</v>
      </c>
      <c r="P1" s="63" t="s">
        <v>75</v>
      </c>
      <c r="Q1" s="63" t="s">
        <v>76</v>
      </c>
      <c r="R1" s="63" t="s">
        <v>200</v>
      </c>
      <c r="S1" s="63" t="s">
        <v>170</v>
      </c>
      <c r="T1" s="63" t="s">
        <v>171</v>
      </c>
      <c r="U1" s="63" t="s">
        <v>82</v>
      </c>
      <c r="V1" s="63" t="s">
        <v>83</v>
      </c>
      <c r="W1" s="73" t="s">
        <v>61</v>
      </c>
      <c r="X1" s="73"/>
      <c r="Y1" s="73"/>
      <c r="Z1" s="73"/>
    </row>
    <row r="2" spans="1:26">
      <c r="A2" s="2" t="s">
        <v>6</v>
      </c>
      <c r="B2" s="66">
        <v>0.90620000000000001</v>
      </c>
      <c r="C2" s="66">
        <v>0.98980000000000001</v>
      </c>
      <c r="D2" s="66">
        <v>0.53349999999999997</v>
      </c>
      <c r="E2" s="66">
        <v>0.996</v>
      </c>
      <c r="F2" s="66">
        <v>0.79859999999999998</v>
      </c>
      <c r="G2" s="66">
        <v>0.94</v>
      </c>
      <c r="H2" s="66">
        <v>0.83</v>
      </c>
      <c r="I2" s="7" t="s">
        <v>84</v>
      </c>
      <c r="J2" s="7">
        <v>30</v>
      </c>
      <c r="K2" s="7">
        <v>0.59099999999999997</v>
      </c>
      <c r="L2" s="7">
        <v>1.06</v>
      </c>
      <c r="M2" s="7">
        <v>0.83</v>
      </c>
      <c r="N2" s="66">
        <v>1.0042</v>
      </c>
      <c r="O2" s="7">
        <v>3</v>
      </c>
      <c r="P2" s="68">
        <v>871</v>
      </c>
      <c r="Q2" s="68">
        <v>18459</v>
      </c>
      <c r="R2" s="67">
        <v>0.98</v>
      </c>
      <c r="S2" s="7">
        <v>0.51</v>
      </c>
      <c r="T2" s="7">
        <v>1.24</v>
      </c>
      <c r="U2" s="66">
        <v>8.9499999999999996E-2</v>
      </c>
      <c r="V2" s="66">
        <v>7.5499999999999998E-2</v>
      </c>
    </row>
    <row r="3" spans="1:26">
      <c r="A3" s="2" t="s">
        <v>85</v>
      </c>
      <c r="B3" s="66">
        <v>1</v>
      </c>
      <c r="C3" s="66">
        <v>1</v>
      </c>
      <c r="D3" s="66">
        <v>0.78320000000000001</v>
      </c>
      <c r="E3" s="66">
        <v>0.99950000000000006</v>
      </c>
      <c r="F3" s="66">
        <v>0.99909999999999999</v>
      </c>
      <c r="G3" s="67">
        <v>0.9</v>
      </c>
      <c r="H3" s="66">
        <v>0.82</v>
      </c>
      <c r="I3" s="7" t="s">
        <v>84</v>
      </c>
      <c r="J3" s="7">
        <v>0</v>
      </c>
      <c r="K3" s="7">
        <v>0</v>
      </c>
      <c r="L3" s="7">
        <v>2.2799999999999998</v>
      </c>
      <c r="M3" s="7">
        <v>5.28</v>
      </c>
      <c r="N3" s="7" t="s">
        <v>86</v>
      </c>
      <c r="O3" s="7">
        <v>5</v>
      </c>
      <c r="P3" s="68">
        <v>2804</v>
      </c>
      <c r="Q3" s="68">
        <v>16501</v>
      </c>
      <c r="R3" s="7" t="s">
        <v>0</v>
      </c>
      <c r="S3" s="7">
        <v>0.2</v>
      </c>
      <c r="T3" s="7">
        <v>1.39</v>
      </c>
      <c r="U3" s="66">
        <v>8.5199999999999998E-2</v>
      </c>
      <c r="V3" s="66">
        <v>0.10539999999999999</v>
      </c>
    </row>
    <row r="4" spans="1:26">
      <c r="A4" s="2" t="s">
        <v>87</v>
      </c>
      <c r="B4" s="66">
        <v>1</v>
      </c>
      <c r="C4" s="66">
        <v>1</v>
      </c>
      <c r="D4" s="66">
        <v>1</v>
      </c>
      <c r="E4" s="66">
        <v>1</v>
      </c>
      <c r="F4" s="67">
        <v>0.99</v>
      </c>
      <c r="G4" s="67">
        <v>0.9</v>
      </c>
      <c r="H4" s="66">
        <v>0.87</v>
      </c>
      <c r="I4" s="7" t="s">
        <v>84</v>
      </c>
      <c r="J4" s="7">
        <v>0</v>
      </c>
      <c r="K4" s="7">
        <v>0</v>
      </c>
      <c r="L4" s="7">
        <v>0.12</v>
      </c>
      <c r="M4" s="7">
        <v>0.28000000000000003</v>
      </c>
      <c r="N4" s="7" t="s">
        <v>88</v>
      </c>
      <c r="O4" s="7">
        <v>3</v>
      </c>
      <c r="P4" s="68">
        <v>1166</v>
      </c>
      <c r="Q4" s="68">
        <v>20502</v>
      </c>
      <c r="R4" s="7" t="s">
        <v>0</v>
      </c>
      <c r="S4" s="7">
        <v>2.54</v>
      </c>
      <c r="T4" s="7">
        <v>0.02</v>
      </c>
      <c r="U4" s="66">
        <v>8.7800000000000003E-2</v>
      </c>
      <c r="V4" s="66">
        <v>0.19159999999999999</v>
      </c>
    </row>
    <row r="5" spans="1:26">
      <c r="A5" s="2" t="s">
        <v>7</v>
      </c>
      <c r="B5" s="66">
        <v>0.99219999999999997</v>
      </c>
      <c r="C5" s="66">
        <v>1</v>
      </c>
      <c r="D5" s="66">
        <v>0.90690000000000004</v>
      </c>
      <c r="E5" s="66">
        <v>0.99980000000000002</v>
      </c>
      <c r="F5" s="66">
        <v>0.99990000000000001</v>
      </c>
      <c r="G5" s="66">
        <v>0.80200000000000005</v>
      </c>
      <c r="H5" s="66">
        <v>0.91</v>
      </c>
      <c r="I5" s="7" t="s">
        <v>84</v>
      </c>
      <c r="J5" s="7">
        <v>0</v>
      </c>
      <c r="K5" s="7">
        <v>0</v>
      </c>
      <c r="L5" s="7">
        <v>0.95</v>
      </c>
      <c r="M5" s="7">
        <v>1.03</v>
      </c>
      <c r="N5" s="7" t="s">
        <v>86</v>
      </c>
      <c r="O5" s="7">
        <v>3</v>
      </c>
      <c r="P5" s="68">
        <v>861</v>
      </c>
      <c r="Q5" s="68">
        <v>26424</v>
      </c>
      <c r="R5" s="67">
        <v>1</v>
      </c>
      <c r="S5" s="7">
        <v>1.02</v>
      </c>
      <c r="T5" s="7">
        <v>0.71</v>
      </c>
      <c r="U5" s="66">
        <v>9.3600000000000003E-2</v>
      </c>
      <c r="V5" s="66">
        <v>0.10290000000000001</v>
      </c>
    </row>
    <row r="6" spans="1:26">
      <c r="A6" s="2" t="s">
        <v>10</v>
      </c>
      <c r="B6" s="66">
        <v>1</v>
      </c>
      <c r="C6" s="66">
        <v>1</v>
      </c>
      <c r="D6" s="66">
        <v>0.77390000000000003</v>
      </c>
      <c r="E6" s="66">
        <v>0.99980000000000002</v>
      </c>
      <c r="F6" s="67">
        <v>0.8</v>
      </c>
      <c r="G6" s="67">
        <v>0.9</v>
      </c>
      <c r="H6" s="66">
        <v>0.85</v>
      </c>
      <c r="I6" s="7" t="s">
        <v>84</v>
      </c>
      <c r="J6" s="7">
        <v>0</v>
      </c>
      <c r="K6" s="7">
        <v>0</v>
      </c>
      <c r="L6" s="7">
        <v>1.52</v>
      </c>
      <c r="M6" s="7">
        <v>1.97</v>
      </c>
      <c r="N6" s="67">
        <v>1.1200000000000001</v>
      </c>
      <c r="O6" s="7">
        <v>2</v>
      </c>
      <c r="P6" s="68">
        <v>854</v>
      </c>
      <c r="Q6" s="68">
        <v>38968</v>
      </c>
      <c r="R6" s="67">
        <v>1</v>
      </c>
      <c r="S6" s="7">
        <v>1.45</v>
      </c>
      <c r="T6" s="7">
        <v>0.68</v>
      </c>
      <c r="U6" s="66">
        <v>8.3400000000000002E-2</v>
      </c>
      <c r="V6" s="66">
        <v>8.1100000000000005E-2</v>
      </c>
    </row>
    <row r="7" spans="1:26">
      <c r="A7" s="2" t="s">
        <v>91</v>
      </c>
      <c r="B7" s="66">
        <v>0.95799999999999996</v>
      </c>
      <c r="C7" s="66">
        <v>1</v>
      </c>
      <c r="D7" s="66">
        <v>0.83840000000000003</v>
      </c>
      <c r="E7" s="66">
        <v>0.99950000000000006</v>
      </c>
      <c r="F7" s="66">
        <v>0.99539999999999995</v>
      </c>
      <c r="G7" s="67">
        <v>0.89</v>
      </c>
      <c r="H7" s="66">
        <v>0.82</v>
      </c>
      <c r="I7" s="7" t="s">
        <v>84</v>
      </c>
      <c r="J7" s="7">
        <v>0</v>
      </c>
      <c r="K7" s="7">
        <v>0</v>
      </c>
      <c r="L7" s="7">
        <v>2.62</v>
      </c>
      <c r="M7" s="7">
        <v>2.25</v>
      </c>
      <c r="N7" s="7" t="s">
        <v>86</v>
      </c>
      <c r="O7" s="7">
        <v>4</v>
      </c>
      <c r="P7" s="68">
        <v>1134</v>
      </c>
      <c r="Q7" s="68">
        <v>21458</v>
      </c>
      <c r="R7" s="7" t="s">
        <v>0</v>
      </c>
      <c r="S7" s="7">
        <v>0.21</v>
      </c>
      <c r="T7" s="7">
        <v>2.35</v>
      </c>
      <c r="U7" s="66">
        <v>8.6599999999999996E-2</v>
      </c>
      <c r="V7" s="66">
        <v>7.9000000000000001E-2</v>
      </c>
    </row>
    <row r="8" spans="1:26">
      <c r="A8" s="2" t="s">
        <v>92</v>
      </c>
      <c r="B8" s="66">
        <v>1</v>
      </c>
      <c r="C8" s="66">
        <v>1</v>
      </c>
      <c r="D8" s="66">
        <v>0.96120000000000005</v>
      </c>
      <c r="E8" s="66">
        <v>0.99829999999999997</v>
      </c>
      <c r="F8" s="66">
        <v>0.99309999999999998</v>
      </c>
      <c r="G8" s="67">
        <v>0.79</v>
      </c>
      <c r="H8" s="66">
        <v>0.83899999999999997</v>
      </c>
      <c r="I8" s="7" t="s">
        <v>84</v>
      </c>
      <c r="J8" s="7">
        <v>0</v>
      </c>
      <c r="K8" s="7">
        <v>0</v>
      </c>
      <c r="L8" s="7">
        <v>0.08</v>
      </c>
      <c r="M8" s="7">
        <v>7.0000000000000007E-2</v>
      </c>
      <c r="N8" s="67">
        <v>0.88</v>
      </c>
      <c r="O8" s="7">
        <v>2</v>
      </c>
      <c r="P8" s="68">
        <v>779</v>
      </c>
      <c r="Q8" s="68">
        <v>36511</v>
      </c>
      <c r="R8" s="7" t="s">
        <v>0</v>
      </c>
      <c r="S8" s="7">
        <v>1.57</v>
      </c>
      <c r="T8" s="7">
        <v>0.73</v>
      </c>
      <c r="U8" s="66">
        <v>0.09</v>
      </c>
      <c r="V8" s="66">
        <v>0.1142</v>
      </c>
    </row>
    <row r="9" spans="1:26">
      <c r="A9" s="2" t="s">
        <v>93</v>
      </c>
      <c r="B9" s="66">
        <v>1</v>
      </c>
      <c r="C9" s="66">
        <v>1</v>
      </c>
      <c r="D9" s="66">
        <v>1</v>
      </c>
      <c r="E9" s="66">
        <v>0.99990000000000001</v>
      </c>
      <c r="F9" s="7">
        <v>100</v>
      </c>
      <c r="G9" s="7">
        <v>93</v>
      </c>
      <c r="H9" s="66">
        <v>0.78</v>
      </c>
      <c r="I9" s="7" t="s">
        <v>84</v>
      </c>
      <c r="J9" s="7">
        <v>0</v>
      </c>
      <c r="K9" s="7">
        <v>0</v>
      </c>
      <c r="L9" s="7">
        <v>3.09</v>
      </c>
      <c r="M9" s="7">
        <v>13.71</v>
      </c>
      <c r="N9" s="7" t="s">
        <v>88</v>
      </c>
      <c r="O9" s="7">
        <v>3</v>
      </c>
      <c r="P9" s="68">
        <v>1003</v>
      </c>
      <c r="Q9" s="68">
        <v>22742</v>
      </c>
      <c r="R9" s="7" t="s">
        <v>0</v>
      </c>
      <c r="S9" s="7">
        <v>3.89</v>
      </c>
      <c r="T9" s="7"/>
      <c r="U9" s="66">
        <v>8.9800000000000005E-2</v>
      </c>
      <c r="V9" s="66">
        <v>-3.61E-2</v>
      </c>
    </row>
    <row r="10" spans="1:26">
      <c r="A10" s="2" t="s">
        <v>95</v>
      </c>
      <c r="B10" s="66">
        <v>1</v>
      </c>
      <c r="C10" s="66">
        <v>1</v>
      </c>
      <c r="D10" s="66">
        <v>0.96350000000000002</v>
      </c>
      <c r="E10" s="66">
        <v>0.99870000000000003</v>
      </c>
      <c r="F10" s="7">
        <v>97.38</v>
      </c>
      <c r="G10" s="7">
        <v>90.41</v>
      </c>
      <c r="H10" s="66">
        <v>0.85</v>
      </c>
      <c r="I10" s="7" t="s">
        <v>84</v>
      </c>
      <c r="J10" s="7">
        <v>0</v>
      </c>
      <c r="K10" s="7">
        <v>0</v>
      </c>
      <c r="L10" s="7">
        <v>0</v>
      </c>
      <c r="M10" s="7">
        <v>0.01</v>
      </c>
      <c r="N10" s="7" t="s">
        <v>86</v>
      </c>
      <c r="O10" s="7">
        <v>1</v>
      </c>
      <c r="P10" s="68">
        <v>554</v>
      </c>
      <c r="Q10" s="68">
        <v>37166</v>
      </c>
      <c r="R10" s="67">
        <v>1</v>
      </c>
      <c r="S10" s="7">
        <v>2.23</v>
      </c>
      <c r="T10" s="7"/>
      <c r="U10" s="66">
        <v>8.6599999999999996E-2</v>
      </c>
      <c r="V10" s="66">
        <v>0.10680000000000001</v>
      </c>
    </row>
    <row r="11" spans="1:26">
      <c r="A11" s="2" t="s">
        <v>96</v>
      </c>
      <c r="B11" s="66">
        <v>1</v>
      </c>
      <c r="C11" s="66">
        <v>1</v>
      </c>
      <c r="D11" s="66">
        <v>0.91020000000000001</v>
      </c>
      <c r="E11" s="66">
        <v>0.99319999999999997</v>
      </c>
      <c r="F11" s="67">
        <v>0.88</v>
      </c>
      <c r="G11" s="7" t="s">
        <v>201</v>
      </c>
      <c r="H11" s="66">
        <v>0.88</v>
      </c>
      <c r="I11" s="7" t="s">
        <v>84</v>
      </c>
      <c r="J11" s="7">
        <v>0</v>
      </c>
      <c r="K11" s="7">
        <v>0</v>
      </c>
      <c r="L11" s="7">
        <v>0.28999999999999998</v>
      </c>
      <c r="M11" s="7">
        <v>0.71</v>
      </c>
      <c r="N11" s="7" t="s">
        <v>99</v>
      </c>
      <c r="O11" s="7">
        <v>1</v>
      </c>
      <c r="P11" s="68">
        <v>593</v>
      </c>
      <c r="Q11" s="68">
        <v>43176</v>
      </c>
      <c r="R11" s="7" t="s">
        <v>0</v>
      </c>
      <c r="S11" s="7">
        <v>4.24</v>
      </c>
      <c r="T11" s="7">
        <v>0.13</v>
      </c>
      <c r="U11" s="66">
        <v>8.6599999999999996E-2</v>
      </c>
      <c r="V11" s="66">
        <v>-0.2233</v>
      </c>
    </row>
    <row r="12" spans="1:26">
      <c r="A12" s="2" t="s">
        <v>8</v>
      </c>
      <c r="B12" s="66">
        <v>0.98570000000000002</v>
      </c>
      <c r="C12" s="66">
        <v>0.99119999999999997</v>
      </c>
      <c r="D12" s="66">
        <v>0.72350000000000003</v>
      </c>
      <c r="E12" s="66">
        <v>0.99870000000000003</v>
      </c>
      <c r="F12" s="7">
        <v>88.97</v>
      </c>
      <c r="G12" s="7">
        <v>90</v>
      </c>
      <c r="H12" s="66">
        <v>0.89</v>
      </c>
      <c r="I12" s="7" t="s">
        <v>84</v>
      </c>
      <c r="J12" s="7">
        <v>0</v>
      </c>
      <c r="K12" s="7">
        <v>0</v>
      </c>
      <c r="L12" s="7">
        <v>0.97</v>
      </c>
      <c r="M12" s="7">
        <v>1.37</v>
      </c>
      <c r="N12" s="7">
        <v>116.67</v>
      </c>
      <c r="O12" s="7">
        <v>3</v>
      </c>
      <c r="P12" s="68">
        <v>794</v>
      </c>
      <c r="Q12" s="68">
        <v>34985</v>
      </c>
      <c r="R12" s="67">
        <v>1</v>
      </c>
      <c r="S12" s="7">
        <v>0.83</v>
      </c>
      <c r="T12" s="7">
        <v>1.46</v>
      </c>
      <c r="U12" s="66">
        <v>9.4299999999999995E-2</v>
      </c>
      <c r="V12" s="66">
        <v>5.1499999999999997E-2</v>
      </c>
    </row>
    <row r="13" spans="1:26">
      <c r="A13" s="2" t="s">
        <v>5</v>
      </c>
      <c r="B13" s="66">
        <v>0.96440000000000003</v>
      </c>
      <c r="C13" s="66">
        <v>1</v>
      </c>
      <c r="D13" s="66">
        <v>0.69769999999999999</v>
      </c>
      <c r="E13" s="66">
        <v>0.99970000000000003</v>
      </c>
      <c r="F13" s="66">
        <v>0.98660000000000003</v>
      </c>
      <c r="G13" s="7" t="s">
        <v>39</v>
      </c>
      <c r="H13" s="66">
        <v>0.88</v>
      </c>
      <c r="I13" s="7" t="s">
        <v>84</v>
      </c>
      <c r="J13" s="7">
        <v>0</v>
      </c>
      <c r="K13" s="7">
        <v>0</v>
      </c>
      <c r="L13" s="7">
        <v>0.74</v>
      </c>
      <c r="M13" s="7">
        <v>0.66</v>
      </c>
      <c r="N13" s="7" t="s">
        <v>88</v>
      </c>
      <c r="O13" s="7">
        <v>3</v>
      </c>
      <c r="P13" s="68">
        <v>794</v>
      </c>
      <c r="Q13" s="68">
        <v>34893</v>
      </c>
      <c r="R13" s="7" t="s">
        <v>0</v>
      </c>
      <c r="S13" s="7">
        <v>1.18</v>
      </c>
      <c r="T13" s="7">
        <v>0.51</v>
      </c>
      <c r="U13" s="66">
        <v>8.43E-2</v>
      </c>
      <c r="V13" s="66">
        <v>7.3200000000000001E-2</v>
      </c>
    </row>
    <row r="14" spans="1:26">
      <c r="A14" s="2" t="s">
        <v>102</v>
      </c>
      <c r="B14" s="66">
        <v>0.9748</v>
      </c>
      <c r="C14" s="66">
        <v>0.99960000000000004</v>
      </c>
      <c r="D14" s="66">
        <v>0.83750000000000002</v>
      </c>
      <c r="E14" s="66">
        <v>0.99950000000000006</v>
      </c>
      <c r="F14" s="7">
        <v>75</v>
      </c>
      <c r="G14" s="7">
        <v>94</v>
      </c>
      <c r="H14" s="66">
        <v>0.79</v>
      </c>
      <c r="I14" s="7" t="s">
        <v>84</v>
      </c>
      <c r="J14" s="7">
        <v>0</v>
      </c>
      <c r="K14" s="7">
        <v>0</v>
      </c>
      <c r="L14" s="7">
        <v>0.93</v>
      </c>
      <c r="M14" s="7">
        <v>1.31</v>
      </c>
      <c r="N14" s="7">
        <v>61.9</v>
      </c>
      <c r="O14" s="7">
        <v>1</v>
      </c>
      <c r="P14" s="68">
        <v>713</v>
      </c>
      <c r="Q14" s="68">
        <v>13731</v>
      </c>
      <c r="R14" s="67">
        <v>1</v>
      </c>
      <c r="S14" s="7">
        <v>1.08</v>
      </c>
      <c r="T14" s="7">
        <v>1.39</v>
      </c>
      <c r="U14" s="66">
        <v>9.1899999999999996E-2</v>
      </c>
      <c r="V14" s="66">
        <v>8.7900000000000006E-2</v>
      </c>
    </row>
    <row r="15" spans="1:26">
      <c r="A15" s="2" t="s">
        <v>9</v>
      </c>
      <c r="B15" s="66">
        <v>1</v>
      </c>
      <c r="C15" s="66">
        <v>1</v>
      </c>
      <c r="D15" s="66">
        <v>0.78739999999999999</v>
      </c>
      <c r="E15" s="66">
        <v>0.99929999999999997</v>
      </c>
      <c r="F15" s="66">
        <v>0.99160000000000004</v>
      </c>
      <c r="G15" s="67">
        <v>0.83</v>
      </c>
      <c r="H15" s="66">
        <v>0.82</v>
      </c>
      <c r="I15" s="7" t="s">
        <v>84</v>
      </c>
      <c r="J15" s="7">
        <v>0</v>
      </c>
      <c r="K15" s="7">
        <v>0</v>
      </c>
      <c r="L15" s="7">
        <v>1.6</v>
      </c>
      <c r="M15" s="7">
        <v>0.94</v>
      </c>
      <c r="N15" s="66">
        <v>1.0940000000000001</v>
      </c>
      <c r="O15" s="7">
        <v>1</v>
      </c>
      <c r="P15" s="68">
        <v>817</v>
      </c>
      <c r="Q15" s="68">
        <v>15817</v>
      </c>
      <c r="R15" s="67">
        <v>1</v>
      </c>
      <c r="S15" s="7">
        <v>1.92</v>
      </c>
      <c r="T15" s="7">
        <v>0.55000000000000004</v>
      </c>
      <c r="U15" s="66">
        <v>8.5199999999999998E-2</v>
      </c>
      <c r="V15" s="66">
        <v>9.7500000000000003E-2</v>
      </c>
    </row>
    <row r="16" spans="1:26">
      <c r="A16" s="2" t="s">
        <v>104</v>
      </c>
      <c r="B16" s="66">
        <v>0.96250000000000002</v>
      </c>
      <c r="C16" s="66">
        <v>1</v>
      </c>
      <c r="D16" s="66">
        <v>0.92279999999999995</v>
      </c>
      <c r="E16" s="66">
        <v>0.99980000000000002</v>
      </c>
      <c r="F16" s="66">
        <v>0.998</v>
      </c>
      <c r="G16" s="66">
        <v>0.74</v>
      </c>
      <c r="H16" s="66">
        <v>0.82899999999999996</v>
      </c>
      <c r="I16" s="7" t="s">
        <v>84</v>
      </c>
      <c r="J16" s="7">
        <v>0</v>
      </c>
      <c r="K16" s="7">
        <v>0</v>
      </c>
      <c r="L16" s="7">
        <v>0.3</v>
      </c>
      <c r="M16" s="7">
        <v>0.44</v>
      </c>
      <c r="N16" s="66">
        <v>0.93389999999999995</v>
      </c>
      <c r="O16" s="7">
        <v>2</v>
      </c>
      <c r="P16" s="68">
        <v>687</v>
      </c>
      <c r="Q16" s="68">
        <v>33377</v>
      </c>
      <c r="R16" s="67">
        <v>1</v>
      </c>
      <c r="S16" s="7">
        <v>1.1599999999999999</v>
      </c>
      <c r="T16" s="7">
        <v>1.42</v>
      </c>
      <c r="U16" s="66">
        <v>9.3600000000000003E-2</v>
      </c>
      <c r="V16" s="66">
        <v>3.95E-2</v>
      </c>
    </row>
    <row r="17" spans="1:22">
      <c r="A17" s="2" t="s">
        <v>105</v>
      </c>
      <c r="B17" s="66">
        <v>0.95760000000000001</v>
      </c>
      <c r="C17" s="66">
        <v>0.99180000000000001</v>
      </c>
      <c r="D17" s="66">
        <v>0.93489999999999995</v>
      </c>
      <c r="E17" s="66">
        <v>0.99690000000000001</v>
      </c>
      <c r="F17" s="7">
        <v>99.66</v>
      </c>
      <c r="G17" s="7">
        <v>76</v>
      </c>
      <c r="H17" s="66">
        <v>0.83899999999999997</v>
      </c>
      <c r="I17" s="7" t="s">
        <v>84</v>
      </c>
      <c r="J17" s="7">
        <v>0</v>
      </c>
      <c r="K17" s="7">
        <v>0</v>
      </c>
      <c r="L17" s="7">
        <v>0.38</v>
      </c>
      <c r="M17" s="7">
        <v>1.31</v>
      </c>
      <c r="N17" s="7">
        <v>100.7</v>
      </c>
      <c r="O17" s="7">
        <v>3</v>
      </c>
      <c r="P17" s="68">
        <v>813</v>
      </c>
      <c r="Q17" s="68">
        <v>44313</v>
      </c>
      <c r="R17" s="67">
        <v>1</v>
      </c>
      <c r="S17" s="7">
        <v>0.52</v>
      </c>
      <c r="T17" s="7">
        <v>0.83</v>
      </c>
      <c r="U17" s="66">
        <v>0.09</v>
      </c>
      <c r="V17" s="66">
        <v>9.3200000000000005E-2</v>
      </c>
    </row>
    <row r="18" spans="1:22">
      <c r="A18" s="2" t="s">
        <v>108</v>
      </c>
      <c r="B18" s="66">
        <v>0.91020000000000001</v>
      </c>
      <c r="C18" s="66">
        <v>0.97060000000000002</v>
      </c>
      <c r="D18" s="66">
        <v>0.8105</v>
      </c>
      <c r="E18" s="66">
        <v>0.999</v>
      </c>
      <c r="F18" s="66">
        <v>0.99399999999999999</v>
      </c>
      <c r="G18" s="67">
        <v>0.87</v>
      </c>
      <c r="H18" s="66">
        <v>0.85</v>
      </c>
      <c r="I18" s="7" t="s">
        <v>84</v>
      </c>
      <c r="J18" s="7">
        <v>0</v>
      </c>
      <c r="K18" s="7">
        <v>0</v>
      </c>
      <c r="L18" s="7">
        <v>1.07</v>
      </c>
      <c r="M18" s="7">
        <v>2.48</v>
      </c>
      <c r="N18" s="66">
        <v>0.99839999999999995</v>
      </c>
      <c r="O18" s="7">
        <v>1</v>
      </c>
      <c r="P18" s="68">
        <v>714</v>
      </c>
      <c r="Q18" s="68">
        <v>13231</v>
      </c>
      <c r="R18" s="67">
        <v>1</v>
      </c>
      <c r="S18" s="7">
        <v>1.03</v>
      </c>
      <c r="T18" s="7">
        <v>1.21</v>
      </c>
      <c r="U18" s="66">
        <v>0.09</v>
      </c>
      <c r="V18" s="66">
        <v>4.4999999999999998E-2</v>
      </c>
    </row>
    <row r="19" spans="1:22">
      <c r="A19" s="2" t="s">
        <v>109</v>
      </c>
      <c r="B19" s="66">
        <v>0.93259999999999998</v>
      </c>
      <c r="C19" s="66">
        <v>0.97699999999999998</v>
      </c>
      <c r="D19" s="66">
        <v>0.96940000000000004</v>
      </c>
      <c r="E19" s="66">
        <v>0.99970000000000003</v>
      </c>
      <c r="F19" s="7">
        <v>100</v>
      </c>
      <c r="G19" s="7">
        <v>93</v>
      </c>
      <c r="H19" s="66">
        <v>0.77</v>
      </c>
      <c r="I19" s="7" t="s">
        <v>84</v>
      </c>
      <c r="J19" s="7">
        <v>0</v>
      </c>
      <c r="K19" s="7">
        <v>0</v>
      </c>
      <c r="L19" s="7">
        <v>0.81</v>
      </c>
      <c r="M19" s="7">
        <v>1.0900000000000001</v>
      </c>
      <c r="N19" s="7">
        <v>106</v>
      </c>
      <c r="O19" s="7">
        <v>3</v>
      </c>
      <c r="P19" s="68">
        <v>760</v>
      </c>
      <c r="Q19" s="68">
        <v>58354</v>
      </c>
      <c r="R19" s="67">
        <v>1</v>
      </c>
      <c r="S19" s="7">
        <v>0.53</v>
      </c>
      <c r="T19" s="7">
        <v>0.99</v>
      </c>
      <c r="U19" s="66">
        <v>9.2999999999999999E-2</v>
      </c>
      <c r="V19" s="66">
        <v>8.6199999999999999E-2</v>
      </c>
    </row>
    <row r="20" spans="1:22">
      <c r="A20" s="2" t="s">
        <v>110</v>
      </c>
      <c r="B20" s="66">
        <v>1</v>
      </c>
      <c r="C20" s="66">
        <v>1</v>
      </c>
      <c r="D20" s="66">
        <v>0.9425</v>
      </c>
      <c r="E20" s="66">
        <v>0.99670000000000003</v>
      </c>
      <c r="F20" s="7">
        <v>98</v>
      </c>
      <c r="G20" s="7">
        <v>99.7</v>
      </c>
      <c r="H20" s="66">
        <v>0.83899999999999997</v>
      </c>
      <c r="I20" s="7" t="s">
        <v>84</v>
      </c>
      <c r="J20" s="7">
        <v>0</v>
      </c>
      <c r="K20" s="7">
        <v>10</v>
      </c>
      <c r="L20" s="7">
        <v>7.0000000000000007E-2</v>
      </c>
      <c r="M20" s="7">
        <v>0.15</v>
      </c>
      <c r="N20" s="7">
        <v>145.30000000000001</v>
      </c>
      <c r="O20" s="7">
        <v>2</v>
      </c>
      <c r="P20" s="68">
        <v>822</v>
      </c>
      <c r="Q20" s="68">
        <v>37170</v>
      </c>
      <c r="R20" s="7" t="s">
        <v>0</v>
      </c>
      <c r="S20" s="7">
        <v>4.54</v>
      </c>
      <c r="T20" s="7"/>
      <c r="U20" s="66">
        <v>0</v>
      </c>
      <c r="V20" s="66">
        <v>1.9E-3</v>
      </c>
    </row>
    <row r="21" spans="1:22">
      <c r="A21" s="2" t="s">
        <v>197</v>
      </c>
      <c r="B21" s="66">
        <v>0.88280000000000003</v>
      </c>
      <c r="C21" s="66">
        <v>1</v>
      </c>
      <c r="D21" s="66">
        <v>0.69179999999999997</v>
      </c>
      <c r="E21" s="66">
        <v>0.99970000000000003</v>
      </c>
      <c r="F21" s="66">
        <v>0.999</v>
      </c>
      <c r="G21" s="7" t="s">
        <v>39</v>
      </c>
      <c r="H21" s="66">
        <v>0.84</v>
      </c>
      <c r="I21" s="7" t="s">
        <v>84</v>
      </c>
      <c r="J21" s="7">
        <v>0</v>
      </c>
      <c r="K21" s="7">
        <v>0</v>
      </c>
      <c r="L21" s="7">
        <v>1.97</v>
      </c>
      <c r="M21" s="7">
        <v>1.1100000000000001</v>
      </c>
      <c r="N21" s="66">
        <v>0.83699999999999997</v>
      </c>
      <c r="O21" s="7">
        <v>2</v>
      </c>
      <c r="P21" s="68">
        <v>754</v>
      </c>
      <c r="Q21" s="68">
        <v>40626</v>
      </c>
      <c r="R21" s="67">
        <v>1</v>
      </c>
      <c r="S21" s="7">
        <v>1.05</v>
      </c>
      <c r="T21" s="7">
        <v>0.56999999999999995</v>
      </c>
      <c r="U21" s="66">
        <v>8.8599999999999998E-2</v>
      </c>
      <c r="V21" s="66">
        <v>0.112</v>
      </c>
    </row>
    <row r="22" spans="1:22">
      <c r="A22" s="2" t="s">
        <v>111</v>
      </c>
      <c r="B22" s="66">
        <v>0.99299999999999999</v>
      </c>
      <c r="C22" s="66">
        <v>0.99809999999999999</v>
      </c>
      <c r="D22" s="66">
        <v>0.71160000000000001</v>
      </c>
      <c r="E22" s="66">
        <v>0.99950000000000006</v>
      </c>
      <c r="F22" s="66">
        <v>0.93120000000000003</v>
      </c>
      <c r="G22" s="66">
        <v>0.92830000000000001</v>
      </c>
      <c r="H22" s="66">
        <v>0.89</v>
      </c>
      <c r="I22" s="7" t="s">
        <v>84</v>
      </c>
      <c r="J22" s="7">
        <v>0</v>
      </c>
      <c r="K22" s="7">
        <v>0</v>
      </c>
      <c r="L22" s="7">
        <v>1.49</v>
      </c>
      <c r="M22" s="7">
        <v>1.49</v>
      </c>
      <c r="N22" s="66">
        <v>0.79310000000000003</v>
      </c>
      <c r="O22" s="7">
        <v>3</v>
      </c>
      <c r="P22" s="68">
        <v>805</v>
      </c>
      <c r="Q22" s="68">
        <v>15170</v>
      </c>
      <c r="R22" s="67">
        <v>1</v>
      </c>
      <c r="S22" s="7">
        <v>1.27</v>
      </c>
      <c r="T22" s="7">
        <v>1.0900000000000001</v>
      </c>
      <c r="U22" s="66">
        <v>8.5199999999999998E-2</v>
      </c>
      <c r="V22" s="66">
        <v>8.2400000000000001E-2</v>
      </c>
    </row>
    <row r="23" spans="1:22">
      <c r="A23" s="2" t="s">
        <v>112</v>
      </c>
      <c r="B23" s="66">
        <v>0.9375</v>
      </c>
      <c r="C23" s="66">
        <v>0.9244</v>
      </c>
      <c r="D23" s="66">
        <v>0.94120000000000004</v>
      </c>
      <c r="E23" s="66">
        <v>0.99990000000000001</v>
      </c>
      <c r="F23" s="66">
        <v>0.99860000000000004</v>
      </c>
      <c r="G23" s="67">
        <v>0.77</v>
      </c>
      <c r="H23" s="66">
        <v>0.83799999999999997</v>
      </c>
      <c r="I23" s="7" t="s">
        <v>84</v>
      </c>
      <c r="J23" s="7">
        <v>0</v>
      </c>
      <c r="K23" s="7">
        <v>0</v>
      </c>
      <c r="L23" s="7">
        <v>1.31</v>
      </c>
      <c r="M23" s="7">
        <v>1.69</v>
      </c>
      <c r="N23" s="66">
        <v>0.85499999999999998</v>
      </c>
      <c r="O23" s="7">
        <v>1</v>
      </c>
      <c r="P23" s="68">
        <v>735</v>
      </c>
      <c r="Q23" s="68">
        <v>12547</v>
      </c>
      <c r="R23" s="67">
        <v>1</v>
      </c>
      <c r="S23" s="7">
        <v>0.92</v>
      </c>
      <c r="T23" s="7">
        <v>1.0900000000000001</v>
      </c>
      <c r="U23" s="66">
        <v>8.6599999999999996E-2</v>
      </c>
      <c r="V23" s="66">
        <v>6.6299999999999998E-2</v>
      </c>
    </row>
    <row r="24" spans="1:22">
      <c r="A24" s="2" t="s">
        <v>113</v>
      </c>
      <c r="B24" s="66">
        <v>1</v>
      </c>
      <c r="C24" s="66">
        <v>1</v>
      </c>
      <c r="D24" s="66">
        <v>0.97099999999999997</v>
      </c>
      <c r="E24" s="66">
        <v>0.99919999999999998</v>
      </c>
      <c r="F24" s="66">
        <v>0.99980000000000002</v>
      </c>
      <c r="G24" s="67">
        <v>0.9</v>
      </c>
      <c r="H24" s="66">
        <v>0.8115</v>
      </c>
      <c r="I24" s="7" t="s">
        <v>84</v>
      </c>
      <c r="J24" s="7">
        <v>2</v>
      </c>
      <c r="K24" s="7">
        <v>1.1759999999999999</v>
      </c>
      <c r="L24" s="7">
        <v>0.96</v>
      </c>
      <c r="M24" s="7">
        <v>0.57999999999999996</v>
      </c>
      <c r="N24" s="66">
        <v>0.97909999999999997</v>
      </c>
      <c r="O24" s="7">
        <v>1</v>
      </c>
      <c r="P24" s="68">
        <v>994</v>
      </c>
      <c r="Q24" s="68">
        <v>13485</v>
      </c>
      <c r="R24" s="7" t="s">
        <v>0</v>
      </c>
      <c r="S24" s="7">
        <v>0.92</v>
      </c>
      <c r="T24" s="7">
        <v>1.56</v>
      </c>
      <c r="U24" s="66">
        <v>8.3400000000000002E-2</v>
      </c>
      <c r="V24" s="66">
        <v>8.7099999999999997E-2</v>
      </c>
    </row>
    <row r="25" spans="1:22">
      <c r="A25" s="2" t="s">
        <v>114</v>
      </c>
      <c r="B25" s="66">
        <v>1</v>
      </c>
      <c r="C25" s="66">
        <v>1</v>
      </c>
      <c r="D25" s="66">
        <v>0.92090000000000005</v>
      </c>
      <c r="E25" s="66">
        <v>0.99919999999999998</v>
      </c>
      <c r="F25" s="66">
        <v>0.99839999999999995</v>
      </c>
      <c r="G25" s="7" t="s">
        <v>202</v>
      </c>
      <c r="H25" s="66">
        <v>0.78539999999999999</v>
      </c>
      <c r="I25" s="7" t="s">
        <v>84</v>
      </c>
      <c r="J25" s="7">
        <v>0</v>
      </c>
      <c r="K25" s="7">
        <v>0</v>
      </c>
      <c r="L25" s="7">
        <v>1.67</v>
      </c>
      <c r="M25" s="7">
        <v>6.87</v>
      </c>
      <c r="N25" s="7" t="s">
        <v>140</v>
      </c>
      <c r="O25" s="7">
        <v>1</v>
      </c>
      <c r="P25" s="68">
        <v>669</v>
      </c>
      <c r="Q25" s="68">
        <v>18479</v>
      </c>
      <c r="R25" s="7" t="s">
        <v>0</v>
      </c>
      <c r="S25" s="7">
        <v>2.11</v>
      </c>
      <c r="T25" s="7">
        <v>0.21</v>
      </c>
      <c r="U25" s="66">
        <v>8.3400000000000002E-2</v>
      </c>
      <c r="V25" s="66">
        <v>8.1199999999999994E-2</v>
      </c>
    </row>
    <row r="26" spans="1:22">
      <c r="A26" s="2" t="s">
        <v>117</v>
      </c>
      <c r="B26" s="66">
        <v>1</v>
      </c>
      <c r="C26" s="66">
        <v>1</v>
      </c>
      <c r="D26" s="66">
        <v>0.97529999999999994</v>
      </c>
      <c r="E26" s="66">
        <v>0.99739999999999995</v>
      </c>
      <c r="F26" s="66">
        <v>0.95220000000000005</v>
      </c>
      <c r="G26" s="66">
        <v>0.94399999999999995</v>
      </c>
      <c r="H26" s="66">
        <v>0.92</v>
      </c>
      <c r="I26" s="7" t="s">
        <v>84</v>
      </c>
      <c r="J26" s="7">
        <v>0</v>
      </c>
      <c r="K26" s="7">
        <v>0</v>
      </c>
      <c r="L26" s="7">
        <v>0.23</v>
      </c>
      <c r="M26" s="7">
        <v>0.01</v>
      </c>
      <c r="N26" s="67">
        <v>1</v>
      </c>
      <c r="O26" s="7">
        <v>2</v>
      </c>
      <c r="P26" s="68">
        <v>698</v>
      </c>
      <c r="Q26" s="68">
        <v>42450</v>
      </c>
      <c r="R26" s="67">
        <v>1</v>
      </c>
      <c r="S26" s="7">
        <v>0.9</v>
      </c>
      <c r="T26" s="7">
        <v>0</v>
      </c>
      <c r="U26" s="66">
        <v>8.5199999999999998E-2</v>
      </c>
      <c r="V26" s="66">
        <v>-0.1109</v>
      </c>
    </row>
    <row r="27" spans="1:22">
      <c r="A27" s="2" t="s">
        <v>11</v>
      </c>
      <c r="B27" s="66">
        <v>1</v>
      </c>
      <c r="C27" s="66">
        <v>0.98570000000000002</v>
      </c>
      <c r="D27" s="66">
        <v>0.999</v>
      </c>
      <c r="E27" s="66">
        <v>0.99939999999999996</v>
      </c>
      <c r="F27" s="7">
        <v>82</v>
      </c>
      <c r="G27" s="7">
        <v>84</v>
      </c>
      <c r="H27" s="66">
        <v>0.89800000000000002</v>
      </c>
      <c r="I27" s="7" t="s">
        <v>84</v>
      </c>
      <c r="J27" s="7">
        <v>0</v>
      </c>
      <c r="K27" s="7">
        <v>0</v>
      </c>
      <c r="L27" s="7">
        <v>2.08</v>
      </c>
      <c r="M27" s="7">
        <v>1.49</v>
      </c>
      <c r="N27" s="7">
        <v>0</v>
      </c>
      <c r="O27" s="7">
        <v>1</v>
      </c>
      <c r="P27" s="68">
        <v>395</v>
      </c>
      <c r="Q27" s="68">
        <v>30494</v>
      </c>
      <c r="R27" s="7" t="s">
        <v>0</v>
      </c>
      <c r="S27" s="7">
        <v>1.66</v>
      </c>
      <c r="T27" s="7">
        <v>0.6</v>
      </c>
      <c r="U27" s="66">
        <v>0.09</v>
      </c>
      <c r="V27" s="66">
        <v>6.4000000000000003E-3</v>
      </c>
    </row>
    <row r="28" spans="1:22">
      <c r="A28" s="2" t="s">
        <v>119</v>
      </c>
      <c r="B28" s="66">
        <v>0.99970000000000003</v>
      </c>
      <c r="C28" s="66">
        <v>1</v>
      </c>
      <c r="D28" s="66">
        <v>0.78239999999999998</v>
      </c>
      <c r="E28" s="66">
        <v>0.99039999999999995</v>
      </c>
      <c r="F28" s="67">
        <v>0.74</v>
      </c>
      <c r="G28" s="66">
        <v>0.82099999999999995</v>
      </c>
      <c r="H28" s="66">
        <v>0.81</v>
      </c>
      <c r="I28" s="7" t="s">
        <v>84</v>
      </c>
      <c r="J28" s="7">
        <v>48</v>
      </c>
      <c r="K28" s="7">
        <v>0.38500000000000001</v>
      </c>
      <c r="L28" s="7">
        <v>2.82</v>
      </c>
      <c r="M28" s="7">
        <v>7.5</v>
      </c>
      <c r="N28" s="66">
        <v>1.0117</v>
      </c>
      <c r="O28" s="7">
        <v>4</v>
      </c>
      <c r="P28" s="68">
        <v>1369</v>
      </c>
      <c r="Q28" s="68">
        <v>15970</v>
      </c>
      <c r="R28" s="67">
        <v>0.9</v>
      </c>
      <c r="S28" s="7">
        <v>0.45</v>
      </c>
      <c r="T28" s="7">
        <v>1.84</v>
      </c>
      <c r="U28" s="66">
        <v>9.3600000000000003E-2</v>
      </c>
      <c r="V28" s="66">
        <v>0.10879999999999999</v>
      </c>
    </row>
    <row r="29" spans="1:22">
      <c r="A29" s="2" t="s">
        <v>120</v>
      </c>
      <c r="B29" s="66">
        <v>1</v>
      </c>
      <c r="C29" s="7" t="s">
        <v>0</v>
      </c>
      <c r="D29" s="66">
        <v>1</v>
      </c>
      <c r="E29" s="66">
        <v>0.94830000000000003</v>
      </c>
      <c r="F29" s="67">
        <v>1</v>
      </c>
      <c r="G29" s="67">
        <v>0.95</v>
      </c>
      <c r="H29" s="66">
        <v>0.73699999999999999</v>
      </c>
      <c r="I29" s="7" t="s">
        <v>84</v>
      </c>
      <c r="J29" s="7">
        <v>0</v>
      </c>
      <c r="K29" s="7">
        <v>0</v>
      </c>
      <c r="L29" s="7">
        <v>3.15</v>
      </c>
      <c r="M29" s="7">
        <v>8.9600000000000009</v>
      </c>
      <c r="N29" s="67">
        <v>0.94</v>
      </c>
      <c r="O29" s="69"/>
      <c r="P29" s="69"/>
      <c r="Q29" s="69"/>
      <c r="R29" s="7" t="s">
        <v>0</v>
      </c>
      <c r="S29" s="7">
        <v>0.37</v>
      </c>
      <c r="T29" s="7"/>
      <c r="U29" s="69"/>
      <c r="V29" s="66">
        <v>4.3799999999999999E-2</v>
      </c>
    </row>
    <row r="30" spans="1:22">
      <c r="A30" s="2" t="s">
        <v>25</v>
      </c>
      <c r="B30" s="66">
        <v>1</v>
      </c>
      <c r="C30" s="66">
        <v>0.95320000000000005</v>
      </c>
      <c r="D30" s="66">
        <v>0.86990000000000001</v>
      </c>
      <c r="E30" s="66">
        <v>0.99880000000000002</v>
      </c>
      <c r="F30" s="66">
        <v>0.85650000000000004</v>
      </c>
      <c r="G30" s="66">
        <v>0.91</v>
      </c>
      <c r="H30" s="66">
        <v>0.72</v>
      </c>
      <c r="I30" s="7" t="s">
        <v>84</v>
      </c>
      <c r="J30" s="7">
        <v>0</v>
      </c>
      <c r="K30" s="7">
        <v>0</v>
      </c>
      <c r="L30" s="7">
        <v>0.63</v>
      </c>
      <c r="M30" s="7">
        <v>1.03</v>
      </c>
      <c r="N30" s="66">
        <v>0.75</v>
      </c>
      <c r="O30" s="7">
        <v>4</v>
      </c>
      <c r="P30" s="68">
        <v>935</v>
      </c>
      <c r="Q30" s="68">
        <v>54210</v>
      </c>
      <c r="R30" s="67">
        <v>1</v>
      </c>
      <c r="S30" s="7">
        <v>0.94</v>
      </c>
      <c r="T30" s="7">
        <v>1.94</v>
      </c>
      <c r="U30" s="66">
        <v>8.3400000000000002E-2</v>
      </c>
      <c r="V30" s="66">
        <v>6.1499999999999999E-2</v>
      </c>
    </row>
    <row r="31" spans="1:22">
      <c r="A31" s="2" t="s">
        <v>14</v>
      </c>
      <c r="B31" s="66">
        <v>0.99419999999999997</v>
      </c>
      <c r="C31" s="66">
        <v>1</v>
      </c>
      <c r="D31" s="66">
        <v>0.79259999999999997</v>
      </c>
      <c r="E31" s="66">
        <v>0.99929999999999997</v>
      </c>
      <c r="F31" s="7">
        <v>99.9</v>
      </c>
      <c r="G31" s="7" t="s">
        <v>191</v>
      </c>
      <c r="H31" s="66">
        <v>0.83</v>
      </c>
      <c r="I31" s="7" t="s">
        <v>84</v>
      </c>
      <c r="J31" s="7">
        <v>2</v>
      </c>
      <c r="K31" s="7">
        <v>1.3660000000000001</v>
      </c>
      <c r="L31" s="7">
        <v>0.87</v>
      </c>
      <c r="M31" s="7">
        <v>1.29</v>
      </c>
      <c r="N31" s="66">
        <v>0.90600000000000003</v>
      </c>
      <c r="O31" s="7">
        <v>3</v>
      </c>
      <c r="P31" s="68">
        <v>1122</v>
      </c>
      <c r="Q31" s="68">
        <v>13986</v>
      </c>
      <c r="R31" s="7" t="s">
        <v>0</v>
      </c>
      <c r="S31" s="7">
        <v>0.48</v>
      </c>
      <c r="T31" s="7">
        <v>1.2</v>
      </c>
      <c r="U31" s="66">
        <v>8.7800000000000003E-2</v>
      </c>
      <c r="V31" s="66">
        <v>0.1004</v>
      </c>
    </row>
    <row r="32" spans="1:22">
      <c r="A32" s="2" t="s">
        <v>13</v>
      </c>
      <c r="B32" s="66">
        <v>1</v>
      </c>
      <c r="C32" s="66">
        <v>1</v>
      </c>
      <c r="D32" s="66">
        <v>0.80889999999999995</v>
      </c>
      <c r="E32" s="66">
        <v>0.99850000000000005</v>
      </c>
      <c r="F32" s="66">
        <v>0.97489999999999999</v>
      </c>
      <c r="G32" s="7" t="s">
        <v>39</v>
      </c>
      <c r="H32" s="66">
        <v>0.82</v>
      </c>
      <c r="I32" s="7" t="s">
        <v>84</v>
      </c>
      <c r="J32" s="7">
        <v>0</v>
      </c>
      <c r="K32" s="7">
        <v>0</v>
      </c>
      <c r="L32" s="7">
        <v>0.74</v>
      </c>
      <c r="M32" s="7">
        <v>1.17</v>
      </c>
      <c r="N32" s="7" t="s">
        <v>177</v>
      </c>
      <c r="O32" s="7">
        <v>2</v>
      </c>
      <c r="P32" s="68">
        <v>671</v>
      </c>
      <c r="Q32" s="68">
        <v>27431</v>
      </c>
      <c r="R32" s="67">
        <v>1</v>
      </c>
      <c r="S32" s="7">
        <v>1.72</v>
      </c>
      <c r="T32" s="7">
        <v>1</v>
      </c>
      <c r="U32" s="66">
        <v>9.3600000000000003E-2</v>
      </c>
      <c r="V32" s="66">
        <v>7.9200000000000007E-2</v>
      </c>
    </row>
    <row r="33" spans="1:22">
      <c r="A33" s="2" t="s">
        <v>126</v>
      </c>
      <c r="B33" s="66">
        <v>0.92659999999999998</v>
      </c>
      <c r="C33" s="66">
        <v>0.96299999999999997</v>
      </c>
      <c r="D33" s="66">
        <v>0.98760000000000003</v>
      </c>
      <c r="E33" s="66">
        <v>0.99980000000000002</v>
      </c>
      <c r="F33" s="66">
        <v>0.99939999999999996</v>
      </c>
      <c r="G33" s="66">
        <v>0.77</v>
      </c>
      <c r="H33" s="66">
        <v>0.83899999999999997</v>
      </c>
      <c r="I33" s="7" t="s">
        <v>84</v>
      </c>
      <c r="J33" s="7">
        <v>0</v>
      </c>
      <c r="K33" s="7">
        <v>0</v>
      </c>
      <c r="L33" s="7">
        <v>2.02</v>
      </c>
      <c r="M33" s="7">
        <v>2.8</v>
      </c>
      <c r="N33" s="66">
        <v>0.8125</v>
      </c>
      <c r="O33" s="7">
        <v>1</v>
      </c>
      <c r="P33" s="68">
        <v>650</v>
      </c>
      <c r="Q33" s="68">
        <v>29514</v>
      </c>
      <c r="R33" s="67">
        <v>1</v>
      </c>
      <c r="S33" s="7">
        <v>0.72</v>
      </c>
      <c r="T33" s="7">
        <v>1.01</v>
      </c>
      <c r="U33" s="66">
        <v>8.6599999999999996E-2</v>
      </c>
      <c r="V33" s="66">
        <v>4.2700000000000002E-2</v>
      </c>
    </row>
    <row r="34" spans="1:22">
      <c r="A34" s="2" t="s">
        <v>128</v>
      </c>
      <c r="B34" s="66">
        <v>1</v>
      </c>
      <c r="C34" s="66">
        <v>1</v>
      </c>
      <c r="D34" s="66">
        <v>0.93379999999999996</v>
      </c>
      <c r="E34" s="66">
        <v>0.99919999999999998</v>
      </c>
      <c r="F34" s="66">
        <v>0.99929999999999997</v>
      </c>
      <c r="G34" s="67">
        <v>0.75</v>
      </c>
      <c r="H34" s="66">
        <v>0.82599999999999996</v>
      </c>
      <c r="I34" s="7" t="s">
        <v>84</v>
      </c>
      <c r="J34" s="7">
        <v>0</v>
      </c>
      <c r="K34" s="7">
        <v>0</v>
      </c>
      <c r="L34" s="7">
        <v>0.66</v>
      </c>
      <c r="M34" s="7">
        <v>1.3</v>
      </c>
      <c r="N34" s="7" t="s">
        <v>99</v>
      </c>
      <c r="O34" s="7">
        <v>2</v>
      </c>
      <c r="P34" s="68">
        <v>893</v>
      </c>
      <c r="Q34" s="68">
        <v>33833</v>
      </c>
      <c r="R34" s="7" t="s">
        <v>0</v>
      </c>
      <c r="S34" s="7">
        <v>0.72</v>
      </c>
      <c r="T34" s="7">
        <v>1.33</v>
      </c>
      <c r="U34" s="66">
        <v>8.9800000000000005E-2</v>
      </c>
      <c r="V34" s="66">
        <v>0.11020000000000001</v>
      </c>
    </row>
    <row r="35" spans="1:22">
      <c r="A35" s="2" t="s">
        <v>12</v>
      </c>
      <c r="B35" s="66">
        <v>0.98009999999999997</v>
      </c>
      <c r="C35" s="66">
        <v>1</v>
      </c>
      <c r="D35" s="66">
        <v>0.74839999999999995</v>
      </c>
      <c r="E35" s="66">
        <v>0.99850000000000005</v>
      </c>
      <c r="F35" s="66">
        <v>0.99429999999999996</v>
      </c>
      <c r="G35" s="7" t="s">
        <v>39</v>
      </c>
      <c r="H35" s="66">
        <v>0.83</v>
      </c>
      <c r="I35" s="7" t="s">
        <v>84</v>
      </c>
      <c r="J35" s="7">
        <v>7</v>
      </c>
      <c r="K35" s="7">
        <v>2.258</v>
      </c>
      <c r="L35" s="7">
        <v>0.96</v>
      </c>
      <c r="M35" s="7">
        <v>0.76</v>
      </c>
      <c r="N35" s="7" t="s">
        <v>199</v>
      </c>
      <c r="O35" s="7">
        <v>3</v>
      </c>
      <c r="P35" s="68">
        <v>702</v>
      </c>
      <c r="Q35" s="68">
        <v>37717</v>
      </c>
      <c r="R35" s="7" t="s">
        <v>0</v>
      </c>
      <c r="S35" s="7">
        <v>1.52</v>
      </c>
      <c r="T35" s="7">
        <v>1.04</v>
      </c>
      <c r="U35" s="66">
        <v>8.6599999999999996E-2</v>
      </c>
      <c r="V35" s="66">
        <v>7.0499999999999993E-2</v>
      </c>
    </row>
    <row r="36" spans="1:22">
      <c r="A36" s="2" t="s">
        <v>130</v>
      </c>
      <c r="B36" s="66">
        <v>1</v>
      </c>
      <c r="C36" s="66">
        <v>1</v>
      </c>
      <c r="D36" s="66">
        <v>0.85919999999999996</v>
      </c>
      <c r="E36" s="66">
        <v>0.99909999999999999</v>
      </c>
      <c r="F36" s="7">
        <v>97.95</v>
      </c>
      <c r="G36" s="7" t="s">
        <v>39</v>
      </c>
      <c r="H36" s="66">
        <v>0.8</v>
      </c>
      <c r="I36" s="7" t="s">
        <v>84</v>
      </c>
      <c r="J36" s="7">
        <v>0</v>
      </c>
      <c r="K36" s="7">
        <v>0.34799999999999998</v>
      </c>
      <c r="L36" s="7">
        <v>0.62</v>
      </c>
      <c r="M36" s="7">
        <v>0.42</v>
      </c>
      <c r="N36" s="7" t="s">
        <v>107</v>
      </c>
      <c r="O36" s="7">
        <v>1</v>
      </c>
      <c r="P36" s="68">
        <v>816</v>
      </c>
      <c r="Q36" s="68">
        <v>12314</v>
      </c>
      <c r="R36" s="67">
        <v>1</v>
      </c>
      <c r="S36" s="7">
        <v>1.38</v>
      </c>
      <c r="T36" s="7">
        <v>1.19</v>
      </c>
      <c r="U36" s="66">
        <v>8.6599999999999996E-2</v>
      </c>
      <c r="V36" s="66">
        <v>0.1066</v>
      </c>
    </row>
    <row r="37" spans="1:22">
      <c r="A37" s="2" t="s">
        <v>131</v>
      </c>
      <c r="B37" s="66">
        <v>0.97450000000000003</v>
      </c>
      <c r="C37" s="66">
        <v>0.96850000000000003</v>
      </c>
      <c r="D37" s="66">
        <v>0.77029999999999998</v>
      </c>
      <c r="E37" s="66">
        <v>0.99939999999999996</v>
      </c>
      <c r="F37" s="7">
        <v>100</v>
      </c>
      <c r="G37" s="7">
        <v>86</v>
      </c>
      <c r="H37" s="66">
        <v>0.77</v>
      </c>
      <c r="I37" s="7" t="s">
        <v>84</v>
      </c>
      <c r="J37" s="7">
        <v>0</v>
      </c>
      <c r="K37" s="7">
        <v>0</v>
      </c>
      <c r="L37" s="7">
        <v>0.88</v>
      </c>
      <c r="M37" s="7">
        <v>1.39</v>
      </c>
      <c r="N37" s="7">
        <v>174.44</v>
      </c>
      <c r="O37" s="7">
        <v>2</v>
      </c>
      <c r="P37" s="68">
        <v>783</v>
      </c>
      <c r="Q37" s="68">
        <v>34829</v>
      </c>
      <c r="R37" s="67">
        <v>1</v>
      </c>
      <c r="S37" s="7">
        <v>0.96</v>
      </c>
      <c r="T37" s="7">
        <v>1.23</v>
      </c>
      <c r="U37" s="66">
        <v>9.5100000000000004E-2</v>
      </c>
      <c r="V37" s="66">
        <v>7.5999999999999998E-2</v>
      </c>
    </row>
    <row r="38" spans="1:22">
      <c r="A38" s="2" t="s">
        <v>15</v>
      </c>
      <c r="B38" s="66">
        <v>0.90980000000000005</v>
      </c>
      <c r="C38" s="66">
        <v>1</v>
      </c>
      <c r="D38" s="66">
        <v>0.88109999999999999</v>
      </c>
      <c r="E38" s="66">
        <v>0.99970000000000003</v>
      </c>
      <c r="F38" s="66">
        <v>0.98480000000000001</v>
      </c>
      <c r="G38" s="67">
        <v>0.91</v>
      </c>
      <c r="H38" s="66">
        <v>0.83</v>
      </c>
      <c r="I38" s="7" t="s">
        <v>84</v>
      </c>
      <c r="J38" s="7">
        <v>0</v>
      </c>
      <c r="K38" s="7">
        <v>0</v>
      </c>
      <c r="L38" s="7">
        <v>1.17</v>
      </c>
      <c r="M38" s="7">
        <v>1.45</v>
      </c>
      <c r="N38" s="66">
        <v>1.0822000000000001</v>
      </c>
      <c r="O38" s="7">
        <v>2</v>
      </c>
      <c r="P38" s="68">
        <v>909</v>
      </c>
      <c r="Q38" s="68">
        <v>11664</v>
      </c>
      <c r="R38" s="67">
        <v>1</v>
      </c>
      <c r="S38" s="7">
        <v>1.23</v>
      </c>
      <c r="T38" s="7">
        <v>0.9</v>
      </c>
      <c r="U38" s="66">
        <v>8.3400000000000002E-2</v>
      </c>
      <c r="V38" s="66">
        <v>9.8100000000000007E-2</v>
      </c>
    </row>
    <row r="39" spans="1:22">
      <c r="A39" s="2" t="s">
        <v>17</v>
      </c>
      <c r="B39" s="66">
        <v>1</v>
      </c>
      <c r="C39" s="66">
        <v>1</v>
      </c>
      <c r="D39" s="66">
        <v>0.98329999999999995</v>
      </c>
      <c r="E39" s="66">
        <v>0.99990000000000001</v>
      </c>
      <c r="F39" s="7">
        <v>9</v>
      </c>
      <c r="G39" s="7">
        <v>79</v>
      </c>
      <c r="H39" s="66">
        <v>0.80900000000000005</v>
      </c>
      <c r="I39" s="7" t="s">
        <v>84</v>
      </c>
      <c r="J39" s="7">
        <v>0</v>
      </c>
      <c r="K39" s="7">
        <v>0</v>
      </c>
      <c r="L39" s="7">
        <v>0.95</v>
      </c>
      <c r="M39" s="7">
        <v>0.98</v>
      </c>
      <c r="N39" s="7">
        <v>112</v>
      </c>
      <c r="O39" s="7">
        <v>2</v>
      </c>
      <c r="P39" s="68">
        <v>904</v>
      </c>
      <c r="Q39" s="68">
        <v>28047</v>
      </c>
      <c r="R39" s="67">
        <v>1</v>
      </c>
      <c r="S39" s="7">
        <v>0.4</v>
      </c>
      <c r="T39" s="7">
        <v>0.64</v>
      </c>
      <c r="U39" s="66">
        <v>8.9800000000000005E-2</v>
      </c>
      <c r="V39" s="66">
        <v>7.8E-2</v>
      </c>
    </row>
    <row r="40" spans="1:22">
      <c r="A40" s="2" t="s">
        <v>132</v>
      </c>
      <c r="B40" s="66">
        <v>1</v>
      </c>
      <c r="C40" s="66">
        <v>1</v>
      </c>
      <c r="D40" s="66">
        <v>0.80089999999999995</v>
      </c>
      <c r="E40" s="66">
        <v>0.91710000000000003</v>
      </c>
      <c r="F40" s="7">
        <v>4</v>
      </c>
      <c r="G40" s="67">
        <v>0.88</v>
      </c>
      <c r="H40" s="66">
        <v>0.87</v>
      </c>
      <c r="I40" s="7" t="s">
        <v>84</v>
      </c>
      <c r="J40" s="7">
        <v>0</v>
      </c>
      <c r="K40" s="7">
        <v>0</v>
      </c>
      <c r="L40" s="7">
        <v>0.68</v>
      </c>
      <c r="M40" s="7">
        <v>1.1299999999999999</v>
      </c>
      <c r="N40" s="67">
        <v>0.67</v>
      </c>
      <c r="O40" s="7">
        <v>3</v>
      </c>
      <c r="P40" s="68">
        <v>864</v>
      </c>
      <c r="Q40" s="68">
        <v>35368</v>
      </c>
      <c r="R40" s="7" t="s">
        <v>0</v>
      </c>
      <c r="S40" s="7">
        <v>1.31</v>
      </c>
      <c r="T40" s="7">
        <v>1.06</v>
      </c>
      <c r="U40" s="66">
        <v>8.3400000000000002E-2</v>
      </c>
      <c r="V40" s="66">
        <v>0.1105</v>
      </c>
    </row>
    <row r="41" spans="1:22">
      <c r="A41" s="2" t="s">
        <v>133</v>
      </c>
      <c r="B41" s="66">
        <v>1</v>
      </c>
      <c r="C41" s="66">
        <v>1</v>
      </c>
      <c r="D41" s="66">
        <v>1</v>
      </c>
      <c r="E41" s="66">
        <v>0.99960000000000004</v>
      </c>
      <c r="F41" s="67">
        <v>1</v>
      </c>
      <c r="G41" s="67">
        <v>0.88</v>
      </c>
      <c r="H41" s="66">
        <v>0.8206</v>
      </c>
      <c r="I41" s="7" t="s">
        <v>84</v>
      </c>
      <c r="J41" s="7">
        <v>0</v>
      </c>
      <c r="K41" s="7">
        <v>0</v>
      </c>
      <c r="L41" s="7">
        <v>2.19</v>
      </c>
      <c r="M41" s="7">
        <v>8.06</v>
      </c>
      <c r="N41" s="7" t="s">
        <v>97</v>
      </c>
      <c r="O41" s="7">
        <v>1</v>
      </c>
      <c r="P41" s="68">
        <v>847</v>
      </c>
      <c r="Q41" s="68">
        <v>13645</v>
      </c>
      <c r="R41" s="7" t="s">
        <v>0</v>
      </c>
      <c r="S41" s="7">
        <v>1.21</v>
      </c>
      <c r="T41" s="7">
        <v>0.9</v>
      </c>
      <c r="U41" s="66">
        <v>8.7800000000000003E-2</v>
      </c>
      <c r="V41" s="66">
        <v>4.4400000000000002E-2</v>
      </c>
    </row>
    <row r="42" spans="1:22">
      <c r="A42" s="2" t="s">
        <v>134</v>
      </c>
      <c r="B42" s="66">
        <v>0.96</v>
      </c>
      <c r="C42" s="66">
        <v>0.99619999999999997</v>
      </c>
      <c r="D42" s="66">
        <v>0.79210000000000003</v>
      </c>
      <c r="E42" s="66">
        <v>0.99670000000000003</v>
      </c>
      <c r="F42" s="66">
        <v>0.94499999999999995</v>
      </c>
      <c r="G42" s="67">
        <v>0.91</v>
      </c>
      <c r="H42" s="66">
        <v>0.84</v>
      </c>
      <c r="I42" s="7" t="s">
        <v>84</v>
      </c>
      <c r="J42" s="7">
        <v>0</v>
      </c>
      <c r="K42" s="7">
        <v>0</v>
      </c>
      <c r="L42" s="7">
        <v>0.63</v>
      </c>
      <c r="M42" s="7">
        <v>0.23</v>
      </c>
      <c r="N42" s="7" t="s">
        <v>107</v>
      </c>
      <c r="O42" s="7">
        <v>3</v>
      </c>
      <c r="P42" s="68">
        <v>871</v>
      </c>
      <c r="Q42" s="68">
        <v>32686</v>
      </c>
      <c r="R42" s="67">
        <v>1</v>
      </c>
      <c r="S42" s="7">
        <v>1.1000000000000001</v>
      </c>
      <c r="T42" s="7">
        <v>0.71</v>
      </c>
      <c r="U42" s="66">
        <v>9.3600000000000003E-2</v>
      </c>
      <c r="V42" s="66">
        <v>9.9000000000000005E-2</v>
      </c>
    </row>
    <row r="43" spans="1:22">
      <c r="A43" s="2" t="s">
        <v>19</v>
      </c>
      <c r="B43" s="66">
        <v>0.99239999999999995</v>
      </c>
      <c r="C43" s="66">
        <v>0.99239999999999995</v>
      </c>
      <c r="D43" s="66">
        <v>0.99429999999999996</v>
      </c>
      <c r="E43" s="66">
        <v>0.99790000000000001</v>
      </c>
      <c r="F43" s="66">
        <v>0.99670000000000003</v>
      </c>
      <c r="G43" s="7">
        <v>76</v>
      </c>
      <c r="H43" s="66">
        <v>0.83699999999999997</v>
      </c>
      <c r="I43" s="7" t="s">
        <v>84</v>
      </c>
      <c r="J43" s="7">
        <v>0</v>
      </c>
      <c r="K43" s="7">
        <v>0</v>
      </c>
      <c r="L43" s="7">
        <v>0.24</v>
      </c>
      <c r="M43" s="7">
        <v>0.28999999999999998</v>
      </c>
      <c r="N43" s="67">
        <v>1.1000000000000001</v>
      </c>
      <c r="O43" s="7">
        <v>1</v>
      </c>
      <c r="P43" s="68">
        <v>661</v>
      </c>
      <c r="Q43" s="68">
        <v>38970</v>
      </c>
      <c r="R43" s="7" t="s">
        <v>0</v>
      </c>
      <c r="S43" s="7">
        <v>1.03</v>
      </c>
      <c r="T43" s="7">
        <v>1.18</v>
      </c>
      <c r="U43" s="66">
        <v>9.3600000000000003E-2</v>
      </c>
      <c r="V43" s="66">
        <v>8.2500000000000004E-2</v>
      </c>
    </row>
    <row r="44" spans="1:22">
      <c r="A44" s="2" t="s">
        <v>138</v>
      </c>
      <c r="B44" s="66">
        <v>0.99770000000000003</v>
      </c>
      <c r="C44" s="66">
        <v>1</v>
      </c>
      <c r="D44" s="66">
        <v>0.95979999999999999</v>
      </c>
      <c r="E44" s="66">
        <v>0.99950000000000006</v>
      </c>
      <c r="F44" s="7">
        <v>175</v>
      </c>
      <c r="G44" s="66">
        <v>0.89200000000000002</v>
      </c>
      <c r="H44" s="66">
        <v>0.82</v>
      </c>
      <c r="I44" s="7" t="s">
        <v>84</v>
      </c>
      <c r="J44" s="7">
        <v>0</v>
      </c>
      <c r="K44" s="7">
        <v>0</v>
      </c>
      <c r="L44" s="7">
        <v>0.8</v>
      </c>
      <c r="M44" s="7">
        <v>0.79</v>
      </c>
      <c r="N44" s="66">
        <v>1.1850000000000001</v>
      </c>
      <c r="O44" s="7">
        <v>2</v>
      </c>
      <c r="P44" s="68">
        <v>724</v>
      </c>
      <c r="Q44" s="68">
        <v>18514</v>
      </c>
      <c r="R44" s="7" t="s">
        <v>0</v>
      </c>
      <c r="S44" s="7">
        <v>1.21</v>
      </c>
      <c r="T44" s="7">
        <v>1.37</v>
      </c>
      <c r="U44" s="66">
        <v>8.3400000000000002E-2</v>
      </c>
      <c r="V44" s="66">
        <v>9.5000000000000001E-2</v>
      </c>
    </row>
    <row r="45" spans="1:22">
      <c r="A45" s="2" t="s">
        <v>139</v>
      </c>
      <c r="B45" s="66">
        <v>1</v>
      </c>
      <c r="C45" s="66">
        <v>1</v>
      </c>
      <c r="D45" s="66">
        <v>0.97240000000000004</v>
      </c>
      <c r="E45" s="66">
        <v>0.99790000000000001</v>
      </c>
      <c r="F45" s="67">
        <v>0.97</v>
      </c>
      <c r="G45" s="67">
        <v>0.79</v>
      </c>
      <c r="H45" s="66">
        <v>0.84199999999999997</v>
      </c>
      <c r="I45" s="7" t="s">
        <v>84</v>
      </c>
      <c r="J45" s="7">
        <v>0</v>
      </c>
      <c r="K45" s="7">
        <v>0</v>
      </c>
      <c r="L45" s="7">
        <v>1.0900000000000001</v>
      </c>
      <c r="M45" s="7">
        <v>1.49</v>
      </c>
      <c r="N45" s="7" t="s">
        <v>99</v>
      </c>
      <c r="O45" s="7">
        <v>1</v>
      </c>
      <c r="P45" s="68">
        <v>668</v>
      </c>
      <c r="Q45" s="68">
        <v>15370</v>
      </c>
      <c r="R45" s="7" t="s">
        <v>0</v>
      </c>
      <c r="S45" s="7">
        <v>1.37</v>
      </c>
      <c r="T45" s="7">
        <v>0.7</v>
      </c>
      <c r="U45" s="66">
        <v>8.6599999999999996E-2</v>
      </c>
      <c r="V45" s="66">
        <v>3.8399999999999997E-2</v>
      </c>
    </row>
    <row r="46" spans="1:22">
      <c r="A46" s="2" t="s">
        <v>142</v>
      </c>
      <c r="B46" s="66">
        <v>1</v>
      </c>
      <c r="C46" s="66">
        <v>1</v>
      </c>
      <c r="D46" s="66">
        <v>0.74790000000000001</v>
      </c>
      <c r="E46" s="66">
        <v>0.99960000000000004</v>
      </c>
      <c r="F46" s="7">
        <v>99.75</v>
      </c>
      <c r="G46" s="7">
        <v>85</v>
      </c>
      <c r="H46" s="66">
        <v>0.84</v>
      </c>
      <c r="I46" s="7" t="s">
        <v>84</v>
      </c>
      <c r="J46" s="7">
        <v>1</v>
      </c>
      <c r="K46" s="7">
        <v>0.13500000000000001</v>
      </c>
      <c r="L46" s="7">
        <v>1.92</v>
      </c>
      <c r="M46" s="7">
        <v>2.06</v>
      </c>
      <c r="N46" s="7">
        <v>23</v>
      </c>
      <c r="O46" s="7">
        <v>3</v>
      </c>
      <c r="P46" s="68">
        <v>980</v>
      </c>
      <c r="Q46" s="68">
        <v>45088</v>
      </c>
      <c r="R46" s="7" t="s">
        <v>0</v>
      </c>
      <c r="S46" s="7">
        <v>0.86</v>
      </c>
      <c r="T46" s="7">
        <v>2.33</v>
      </c>
      <c r="U46" s="66">
        <v>9.3600000000000003E-2</v>
      </c>
      <c r="V46" s="66">
        <v>7.9600000000000004E-2</v>
      </c>
    </row>
    <row r="47" spans="1:22">
      <c r="A47" s="2" t="s">
        <v>21</v>
      </c>
      <c r="B47" s="66">
        <v>0.98670000000000002</v>
      </c>
      <c r="C47" s="66">
        <v>1</v>
      </c>
      <c r="D47" s="66">
        <v>0.97589999999999999</v>
      </c>
      <c r="E47" s="66">
        <v>0.99950000000000006</v>
      </c>
      <c r="F47" s="67">
        <v>1</v>
      </c>
      <c r="G47" s="67">
        <v>0.85</v>
      </c>
      <c r="H47" s="66">
        <v>0.86499999999999999</v>
      </c>
      <c r="I47" s="7" t="s">
        <v>84</v>
      </c>
      <c r="J47" s="7">
        <v>0</v>
      </c>
      <c r="K47" s="7">
        <v>0</v>
      </c>
      <c r="L47" s="7">
        <v>0.13</v>
      </c>
      <c r="M47" s="7">
        <v>0.28000000000000003</v>
      </c>
      <c r="N47" s="66">
        <v>0.625</v>
      </c>
      <c r="O47" s="7">
        <v>3</v>
      </c>
      <c r="P47" s="68">
        <v>734</v>
      </c>
      <c r="Q47" s="68">
        <v>39841</v>
      </c>
      <c r="R47" s="7" t="s">
        <v>0</v>
      </c>
      <c r="S47" s="7">
        <v>1.22</v>
      </c>
      <c r="T47" s="7">
        <v>0.97</v>
      </c>
      <c r="U47" s="66">
        <v>8.7800000000000003E-2</v>
      </c>
      <c r="V47" s="66">
        <v>5.7500000000000002E-2</v>
      </c>
    </row>
    <row r="48" spans="1:22">
      <c r="A48" s="2" t="s">
        <v>143</v>
      </c>
      <c r="B48" s="66">
        <v>1</v>
      </c>
      <c r="C48" s="66">
        <v>1</v>
      </c>
      <c r="D48" s="66">
        <v>0.76290000000000002</v>
      </c>
      <c r="E48" s="66">
        <v>0.99470000000000003</v>
      </c>
      <c r="F48" s="7">
        <v>99.9</v>
      </c>
      <c r="G48" s="7" t="s">
        <v>144</v>
      </c>
      <c r="H48" s="66">
        <v>0.84299999999999997</v>
      </c>
      <c r="I48" s="7" t="s">
        <v>84</v>
      </c>
      <c r="J48" s="7">
        <v>0</v>
      </c>
      <c r="K48" s="7">
        <v>0</v>
      </c>
      <c r="L48" s="7">
        <v>0.44</v>
      </c>
      <c r="M48" s="7">
        <v>1.77</v>
      </c>
      <c r="N48" s="67">
        <v>1.1599999999999999</v>
      </c>
      <c r="O48" s="7">
        <v>2</v>
      </c>
      <c r="P48" s="68">
        <v>720</v>
      </c>
      <c r="Q48" s="68">
        <v>38600</v>
      </c>
      <c r="R48" s="7" t="s">
        <v>0</v>
      </c>
      <c r="S48" s="7">
        <v>0.73</v>
      </c>
      <c r="T48" s="7">
        <v>0.81</v>
      </c>
      <c r="U48" s="66">
        <v>8.6599999999999996E-2</v>
      </c>
      <c r="V48" s="66">
        <v>4.8800000000000003E-2</v>
      </c>
    </row>
    <row r="49" spans="1:22">
      <c r="A49" s="2" t="s">
        <v>145</v>
      </c>
      <c r="B49" s="66">
        <v>1</v>
      </c>
      <c r="C49" s="66">
        <v>1</v>
      </c>
      <c r="D49" s="66">
        <v>1</v>
      </c>
      <c r="E49" s="66">
        <v>0.99990000000000001</v>
      </c>
      <c r="F49" s="7" t="s">
        <v>39</v>
      </c>
      <c r="G49" s="7">
        <v>79.22</v>
      </c>
      <c r="H49" s="66">
        <v>0.84</v>
      </c>
      <c r="I49" s="7" t="s">
        <v>84</v>
      </c>
      <c r="J49" s="7">
        <v>0</v>
      </c>
      <c r="K49" s="7">
        <v>0</v>
      </c>
      <c r="L49" s="7">
        <v>0.16</v>
      </c>
      <c r="M49" s="7">
        <v>0.35</v>
      </c>
      <c r="N49" s="67">
        <v>1.28</v>
      </c>
      <c r="O49" s="7">
        <v>1</v>
      </c>
      <c r="P49" s="68">
        <v>920</v>
      </c>
      <c r="Q49" s="68">
        <v>3797</v>
      </c>
      <c r="R49" s="7" t="s">
        <v>0</v>
      </c>
      <c r="S49" s="7">
        <v>0.62</v>
      </c>
      <c r="T49" s="7">
        <v>0.51</v>
      </c>
      <c r="U49" s="66">
        <v>0.09</v>
      </c>
      <c r="V49" s="66">
        <v>0.1145</v>
      </c>
    </row>
    <row r="50" spans="1:22">
      <c r="A50" s="2" t="s">
        <v>18</v>
      </c>
      <c r="B50" s="66">
        <v>1</v>
      </c>
      <c r="C50" s="66">
        <v>1</v>
      </c>
      <c r="D50" s="66">
        <v>0.89700000000000002</v>
      </c>
      <c r="E50" s="66">
        <v>0.99929999999999997</v>
      </c>
      <c r="F50" s="7" t="s">
        <v>146</v>
      </c>
      <c r="G50" s="7" t="s">
        <v>39</v>
      </c>
      <c r="H50" s="66">
        <v>0.87</v>
      </c>
      <c r="I50" s="7" t="s">
        <v>84</v>
      </c>
      <c r="J50" s="7">
        <v>0</v>
      </c>
      <c r="K50" s="7">
        <v>0</v>
      </c>
      <c r="L50" s="7">
        <v>1.73</v>
      </c>
      <c r="M50" s="7">
        <v>1.1499999999999999</v>
      </c>
      <c r="N50" s="7" t="s">
        <v>0</v>
      </c>
      <c r="O50" s="7">
        <v>3</v>
      </c>
      <c r="P50" s="68">
        <v>829</v>
      </c>
      <c r="Q50" s="68">
        <v>37275</v>
      </c>
      <c r="R50" s="67">
        <v>1</v>
      </c>
      <c r="S50" s="7">
        <v>1.6</v>
      </c>
      <c r="T50" s="7">
        <v>0.86</v>
      </c>
      <c r="U50" s="66">
        <v>8.8499999999999995E-2</v>
      </c>
      <c r="V50" s="66">
        <v>4.7399999999999998E-2</v>
      </c>
    </row>
    <row r="51" spans="1:22">
      <c r="A51" s="2" t="s">
        <v>147</v>
      </c>
      <c r="B51" s="66">
        <v>1</v>
      </c>
      <c r="C51" s="66">
        <v>0.98599999999999999</v>
      </c>
      <c r="D51" s="66">
        <v>0.9929</v>
      </c>
      <c r="E51" s="66">
        <v>0.99850000000000005</v>
      </c>
      <c r="F51" s="66">
        <v>0.96899999999999997</v>
      </c>
      <c r="G51" s="7" t="s">
        <v>148</v>
      </c>
      <c r="H51" s="66">
        <v>0.86</v>
      </c>
      <c r="I51" s="7" t="s">
        <v>84</v>
      </c>
      <c r="J51" s="7">
        <v>0</v>
      </c>
      <c r="K51" s="7">
        <v>0</v>
      </c>
      <c r="L51" s="7">
        <v>0.26</v>
      </c>
      <c r="M51" s="7">
        <v>0.21</v>
      </c>
      <c r="N51" s="7" t="s">
        <v>195</v>
      </c>
      <c r="O51" s="7">
        <v>2</v>
      </c>
      <c r="P51" s="68">
        <v>762</v>
      </c>
      <c r="Q51" s="68">
        <v>43880</v>
      </c>
      <c r="R51" s="7" t="s">
        <v>0</v>
      </c>
      <c r="S51" s="7">
        <v>1.66</v>
      </c>
      <c r="T51" s="7">
        <v>0.63</v>
      </c>
      <c r="U51" s="66">
        <v>8.9800000000000005E-2</v>
      </c>
      <c r="V51" s="66">
        <v>3.5200000000000002E-2</v>
      </c>
    </row>
    <row r="52" spans="1:22">
      <c r="A52" s="2" t="s">
        <v>16</v>
      </c>
      <c r="B52" s="66">
        <v>0.99909999999999999</v>
      </c>
      <c r="C52" s="66">
        <v>0.99939999999999996</v>
      </c>
      <c r="D52" s="66">
        <v>0.77839999999999998</v>
      </c>
      <c r="E52" s="66">
        <v>0.99199999999999999</v>
      </c>
      <c r="F52" s="67">
        <v>0.92</v>
      </c>
      <c r="G52" s="67">
        <v>0.94</v>
      </c>
      <c r="H52" s="66">
        <v>0.64</v>
      </c>
      <c r="I52" s="7" t="s">
        <v>84</v>
      </c>
      <c r="J52" s="7">
        <v>43</v>
      </c>
      <c r="K52" s="7">
        <v>1.4750000000000001</v>
      </c>
      <c r="L52" s="7">
        <v>1.24</v>
      </c>
      <c r="M52" s="7">
        <v>0.79</v>
      </c>
      <c r="N52" s="67">
        <v>0.81</v>
      </c>
      <c r="O52" s="7">
        <v>5</v>
      </c>
      <c r="P52" s="68">
        <v>1525</v>
      </c>
      <c r="Q52" s="68">
        <v>41267</v>
      </c>
      <c r="R52" s="67">
        <v>0.98</v>
      </c>
      <c r="S52" s="7">
        <v>1.07</v>
      </c>
      <c r="T52" s="7">
        <v>1.19</v>
      </c>
      <c r="U52" s="66">
        <v>8.5199999999999998E-2</v>
      </c>
      <c r="V52" s="66">
        <v>6.8000000000000005E-2</v>
      </c>
    </row>
    <row r="53" spans="1:22">
      <c r="A53" s="2" t="s">
        <v>150</v>
      </c>
      <c r="B53" s="66">
        <v>1</v>
      </c>
      <c r="C53" s="66">
        <v>1</v>
      </c>
      <c r="D53" s="66">
        <v>0.99660000000000004</v>
      </c>
      <c r="E53" s="66">
        <v>0.99990000000000001</v>
      </c>
      <c r="F53" s="7">
        <v>99.9</v>
      </c>
      <c r="G53" s="7">
        <v>81</v>
      </c>
      <c r="H53" s="66">
        <v>0.84099999999999997</v>
      </c>
      <c r="I53" s="7" t="s">
        <v>84</v>
      </c>
      <c r="J53" s="7">
        <v>0</v>
      </c>
      <c r="K53" s="7">
        <v>0</v>
      </c>
      <c r="L53" s="7">
        <v>0.73</v>
      </c>
      <c r="M53" s="7">
        <v>0.66</v>
      </c>
      <c r="N53" s="7" t="s">
        <v>86</v>
      </c>
      <c r="O53" s="7">
        <v>1</v>
      </c>
      <c r="P53" s="68">
        <v>579</v>
      </c>
      <c r="Q53" s="68">
        <v>29265</v>
      </c>
      <c r="R53" s="7" t="s">
        <v>0</v>
      </c>
      <c r="S53" s="7">
        <v>1.34</v>
      </c>
      <c r="T53" s="7">
        <v>0.67</v>
      </c>
      <c r="U53" s="66">
        <v>9.1899999999999996E-2</v>
      </c>
      <c r="V53" s="66">
        <v>8.2000000000000003E-2</v>
      </c>
    </row>
    <row r="54" spans="1:22">
      <c r="A54" s="2" t="s">
        <v>20</v>
      </c>
      <c r="B54" s="66">
        <v>0.95530000000000004</v>
      </c>
      <c r="C54" s="66">
        <v>0.94879999999999998</v>
      </c>
      <c r="D54" s="66">
        <v>0.76329999999999998</v>
      </c>
      <c r="E54" s="66">
        <v>0.99970000000000003</v>
      </c>
      <c r="F54" s="66">
        <v>0.997</v>
      </c>
      <c r="G54" s="67">
        <v>0.98</v>
      </c>
      <c r="H54" s="66">
        <v>0.83</v>
      </c>
      <c r="I54" s="7" t="s">
        <v>84</v>
      </c>
      <c r="J54" s="7">
        <v>0</v>
      </c>
      <c r="K54" s="7">
        <v>0</v>
      </c>
      <c r="L54" s="7">
        <v>1.08</v>
      </c>
      <c r="M54" s="7">
        <v>1.33</v>
      </c>
      <c r="N54" s="7" t="s">
        <v>86</v>
      </c>
      <c r="O54" s="7">
        <v>1</v>
      </c>
      <c r="P54" s="68">
        <v>561</v>
      </c>
      <c r="Q54" s="68">
        <v>29198</v>
      </c>
      <c r="R54" s="7" t="s">
        <v>0</v>
      </c>
      <c r="S54" s="7">
        <v>1.41</v>
      </c>
      <c r="T54" s="7">
        <v>0.92</v>
      </c>
      <c r="U54" s="66">
        <v>8.7800000000000003E-2</v>
      </c>
      <c r="V54" s="66">
        <v>0.12970000000000001</v>
      </c>
    </row>
    <row r="55" spans="1:22">
      <c r="A55" s="2" t="s">
        <v>152</v>
      </c>
      <c r="B55" s="66">
        <v>1</v>
      </c>
      <c r="C55" s="66">
        <v>0.97399999999999998</v>
      </c>
      <c r="D55" s="66">
        <v>0.99380000000000002</v>
      </c>
      <c r="E55" s="66">
        <v>0.99570000000000003</v>
      </c>
      <c r="F55" s="66">
        <v>0.99519999999999997</v>
      </c>
      <c r="G55" s="67">
        <v>0.79</v>
      </c>
      <c r="H55" s="66">
        <v>0.84099999999999997</v>
      </c>
      <c r="I55" s="7" t="s">
        <v>84</v>
      </c>
      <c r="J55" s="7">
        <v>0</v>
      </c>
      <c r="K55" s="7">
        <v>0</v>
      </c>
      <c r="L55" s="7">
        <v>0.1</v>
      </c>
      <c r="M55" s="7">
        <v>0.1</v>
      </c>
      <c r="N55" s="67">
        <v>0.87</v>
      </c>
      <c r="O55" s="7">
        <v>3</v>
      </c>
      <c r="P55" s="68">
        <v>1006</v>
      </c>
      <c r="Q55" s="68">
        <v>18238</v>
      </c>
      <c r="R55" s="67">
        <v>1</v>
      </c>
      <c r="S55" s="7">
        <v>1.06</v>
      </c>
      <c r="T55" s="7">
        <v>1.08</v>
      </c>
      <c r="U55" s="66">
        <v>8.3400000000000002E-2</v>
      </c>
      <c r="V55" s="66">
        <v>0.1032</v>
      </c>
    </row>
    <row r="56" spans="1:22">
      <c r="A56" s="2" t="s">
        <v>153</v>
      </c>
      <c r="B56" s="66">
        <v>1</v>
      </c>
      <c r="C56" s="66">
        <v>0.99890000000000001</v>
      </c>
      <c r="D56" s="66">
        <v>0.87419999999999998</v>
      </c>
      <c r="E56" s="66">
        <v>0.99539999999999995</v>
      </c>
      <c r="F56" s="66">
        <v>0.99009999999999998</v>
      </c>
      <c r="G56" s="67">
        <v>0.93</v>
      </c>
      <c r="H56" s="66">
        <v>0.84</v>
      </c>
      <c r="I56" s="7" t="s">
        <v>84</v>
      </c>
      <c r="J56" s="7">
        <v>0</v>
      </c>
      <c r="K56" s="7">
        <v>0</v>
      </c>
      <c r="L56" s="7">
        <v>0.56000000000000005</v>
      </c>
      <c r="M56" s="7">
        <v>1.82</v>
      </c>
      <c r="N56" s="7" t="s">
        <v>86</v>
      </c>
      <c r="O56" s="7">
        <v>2</v>
      </c>
      <c r="P56" s="68">
        <v>717</v>
      </c>
      <c r="Q56" s="68">
        <v>29292</v>
      </c>
      <c r="R56" s="67">
        <v>1</v>
      </c>
      <c r="S56" s="7">
        <v>1.22</v>
      </c>
      <c r="T56" s="7">
        <v>0.77</v>
      </c>
      <c r="U56" s="66">
        <v>0.09</v>
      </c>
      <c r="V56" s="66">
        <v>0.1124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outlinePr summaryBelow="0" summaryRight="0"/>
  </sheetPr>
  <dimension ref="A1:Z58"/>
  <sheetViews>
    <sheetView showGridLines="0" workbookViewId="0">
      <pane xSplit="1" topLeftCell="B1" activePane="topRight" state="frozen"/>
      <selection pane="topRight" activeCell="A2" sqref="A2:XFD2"/>
    </sheetView>
  </sheetViews>
  <sheetFormatPr defaultColWidth="12.5703125" defaultRowHeight="15.75" customHeight="1"/>
  <cols>
    <col min="1" max="1" width="33.42578125" customWidth="1"/>
    <col min="2" max="2" width="24.85546875" customWidth="1"/>
    <col min="3" max="3" width="21.140625" customWidth="1"/>
    <col min="4" max="4" width="21" customWidth="1"/>
    <col min="5" max="5" width="20" customWidth="1"/>
    <col min="6" max="6" width="18.42578125" customWidth="1"/>
    <col min="7" max="7" width="20.5703125" customWidth="1"/>
    <col min="8" max="8" width="19.28515625" customWidth="1"/>
    <col min="9" max="9" width="19.5703125" customWidth="1"/>
    <col min="10" max="10" width="17.5703125" customWidth="1"/>
    <col min="11" max="11" width="18" customWidth="1"/>
    <col min="12" max="12" width="18.42578125" customWidth="1"/>
  </cols>
  <sheetData>
    <row r="1" spans="1:26">
      <c r="A1" s="79"/>
      <c r="B1" s="80" t="s">
        <v>203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2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 s="107" customFormat="1" ht="89.25">
      <c r="A2" s="103" t="s">
        <v>61</v>
      </c>
      <c r="B2" s="104" t="s">
        <v>154</v>
      </c>
      <c r="C2" s="105" t="s">
        <v>155</v>
      </c>
      <c r="D2" s="105" t="s">
        <v>156</v>
      </c>
      <c r="E2" s="105" t="s">
        <v>157</v>
      </c>
      <c r="F2" s="105" t="s">
        <v>158</v>
      </c>
      <c r="G2" s="105" t="s">
        <v>159</v>
      </c>
      <c r="H2" s="105" t="s">
        <v>160</v>
      </c>
      <c r="I2" s="105" t="s">
        <v>161</v>
      </c>
      <c r="J2" s="105" t="s">
        <v>162</v>
      </c>
      <c r="K2" s="105" t="s">
        <v>163</v>
      </c>
      <c r="L2" s="105" t="s">
        <v>164</v>
      </c>
      <c r="M2" s="105" t="s">
        <v>181</v>
      </c>
      <c r="N2" s="106" t="s">
        <v>182</v>
      </c>
    </row>
    <row r="3" spans="1:26">
      <c r="A3" s="79" t="s">
        <v>6</v>
      </c>
      <c r="B3" s="83">
        <v>0.90620000000000001</v>
      </c>
      <c r="C3" s="84">
        <v>0.98980000000000001</v>
      </c>
      <c r="D3" s="84">
        <v>0.53349999999999997</v>
      </c>
      <c r="E3" s="84">
        <v>0.996</v>
      </c>
      <c r="F3" s="84">
        <v>0.79859999999999998</v>
      </c>
      <c r="G3" s="84">
        <v>0.83</v>
      </c>
      <c r="H3" s="84">
        <v>1.06</v>
      </c>
      <c r="I3" s="84">
        <v>0.83</v>
      </c>
      <c r="J3" s="84">
        <v>871</v>
      </c>
      <c r="K3" s="84">
        <v>18459</v>
      </c>
      <c r="L3" s="84">
        <v>7.5499999999999998E-2</v>
      </c>
      <c r="M3" s="84">
        <v>0.51</v>
      </c>
      <c r="N3" s="85">
        <v>1.24</v>
      </c>
    </row>
    <row r="4" spans="1:26">
      <c r="A4" s="86" t="s">
        <v>85</v>
      </c>
      <c r="B4" s="87">
        <v>1</v>
      </c>
      <c r="C4" s="88">
        <v>1</v>
      </c>
      <c r="D4" s="88">
        <v>0.78320000000000001</v>
      </c>
      <c r="E4" s="88">
        <v>0.99950000000000006</v>
      </c>
      <c r="F4" s="88">
        <v>0.99909999999999999</v>
      </c>
      <c r="G4" s="88">
        <v>0.82</v>
      </c>
      <c r="H4" s="88">
        <v>2.2799999999999998</v>
      </c>
      <c r="I4" s="88">
        <v>5.28</v>
      </c>
      <c r="J4" s="88">
        <v>2804</v>
      </c>
      <c r="K4" s="88">
        <v>16501</v>
      </c>
      <c r="L4" s="88">
        <v>0.10539999999999999</v>
      </c>
      <c r="M4" s="88">
        <v>0.2</v>
      </c>
      <c r="N4" s="89">
        <v>1.39</v>
      </c>
    </row>
    <row r="5" spans="1:26">
      <c r="A5" s="86" t="s">
        <v>87</v>
      </c>
      <c r="B5" s="87">
        <v>1</v>
      </c>
      <c r="C5" s="88">
        <v>1</v>
      </c>
      <c r="D5" s="88">
        <v>1</v>
      </c>
      <c r="E5" s="88">
        <v>1</v>
      </c>
      <c r="F5" s="88">
        <v>0.99</v>
      </c>
      <c r="G5" s="88">
        <v>0.87</v>
      </c>
      <c r="H5" s="88">
        <v>0.12</v>
      </c>
      <c r="I5" s="88">
        <v>0.28000000000000003</v>
      </c>
      <c r="J5" s="88">
        <v>1166</v>
      </c>
      <c r="K5" s="88">
        <v>20502</v>
      </c>
      <c r="L5" s="88">
        <v>0.19159999999999999</v>
      </c>
      <c r="M5" s="88">
        <v>2.54</v>
      </c>
      <c r="N5" s="89">
        <v>0.02</v>
      </c>
    </row>
    <row r="6" spans="1:26">
      <c r="A6" s="86" t="s">
        <v>7</v>
      </c>
      <c r="B6" s="87">
        <v>0.99219999999999997</v>
      </c>
      <c r="C6" s="88">
        <v>1</v>
      </c>
      <c r="D6" s="88">
        <v>0.90690000000000004</v>
      </c>
      <c r="E6" s="88">
        <v>0.99980000000000002</v>
      </c>
      <c r="F6" s="88">
        <v>0.99990000000000001</v>
      </c>
      <c r="G6" s="88">
        <v>0.91</v>
      </c>
      <c r="H6" s="88">
        <v>0.95</v>
      </c>
      <c r="I6" s="88">
        <v>1.03</v>
      </c>
      <c r="J6" s="88">
        <v>861</v>
      </c>
      <c r="K6" s="88">
        <v>26424</v>
      </c>
      <c r="L6" s="88">
        <v>0.10290000000000001</v>
      </c>
      <c r="M6" s="88">
        <v>1.02</v>
      </c>
      <c r="N6" s="89">
        <v>0.71</v>
      </c>
    </row>
    <row r="7" spans="1:26">
      <c r="A7" s="86" t="s">
        <v>10</v>
      </c>
      <c r="B7" s="87">
        <v>1</v>
      </c>
      <c r="C7" s="88">
        <v>1</v>
      </c>
      <c r="D7" s="88">
        <v>0.77390000000000003</v>
      </c>
      <c r="E7" s="88">
        <v>0.99980000000000002</v>
      </c>
      <c r="F7" s="88">
        <v>0.8</v>
      </c>
      <c r="G7" s="88">
        <v>0.85</v>
      </c>
      <c r="H7" s="88">
        <v>1.52</v>
      </c>
      <c r="I7" s="88">
        <v>1.97</v>
      </c>
      <c r="J7" s="88">
        <v>854</v>
      </c>
      <c r="K7" s="88">
        <v>38968</v>
      </c>
      <c r="L7" s="88">
        <v>8.1100000000000005E-2</v>
      </c>
      <c r="M7" s="88">
        <v>1.45</v>
      </c>
      <c r="N7" s="89">
        <v>0.68</v>
      </c>
    </row>
    <row r="8" spans="1:26">
      <c r="A8" s="86" t="s">
        <v>91</v>
      </c>
      <c r="B8" s="87">
        <v>0.95799999999999996</v>
      </c>
      <c r="C8" s="88">
        <v>1</v>
      </c>
      <c r="D8" s="88">
        <v>0.83840000000000003</v>
      </c>
      <c r="E8" s="88">
        <v>0.99950000000000006</v>
      </c>
      <c r="F8" s="88">
        <v>0.99539999999999995</v>
      </c>
      <c r="G8" s="88">
        <v>0.82</v>
      </c>
      <c r="H8" s="88">
        <v>2.62</v>
      </c>
      <c r="I8" s="88">
        <v>2.25</v>
      </c>
      <c r="J8" s="88">
        <v>1134</v>
      </c>
      <c r="K8" s="88">
        <v>21458</v>
      </c>
      <c r="L8" s="88">
        <v>7.9000000000000001E-2</v>
      </c>
      <c r="M8" s="88">
        <v>0.21</v>
      </c>
      <c r="N8" s="89">
        <v>2.35</v>
      </c>
    </row>
    <row r="9" spans="1:26">
      <c r="A9" s="86" t="s">
        <v>92</v>
      </c>
      <c r="B9" s="87">
        <v>1</v>
      </c>
      <c r="C9" s="88">
        <v>1</v>
      </c>
      <c r="D9" s="88">
        <v>0.96120000000000005</v>
      </c>
      <c r="E9" s="88">
        <v>0.99829999999999997</v>
      </c>
      <c r="F9" s="88">
        <v>0.99309999999999998</v>
      </c>
      <c r="G9" s="88">
        <v>0.83899999999999997</v>
      </c>
      <c r="H9" s="88">
        <v>0.08</v>
      </c>
      <c r="I9" s="88">
        <v>7.0000000000000007E-2</v>
      </c>
      <c r="J9" s="88">
        <v>779</v>
      </c>
      <c r="K9" s="88">
        <v>36511</v>
      </c>
      <c r="L9" s="88">
        <v>0.1142</v>
      </c>
      <c r="M9" s="88">
        <v>1.57</v>
      </c>
      <c r="N9" s="89">
        <v>0.73</v>
      </c>
    </row>
    <row r="10" spans="1:26">
      <c r="A10" s="86" t="s">
        <v>93</v>
      </c>
      <c r="B10" s="87">
        <v>1</v>
      </c>
      <c r="C10" s="88">
        <v>1</v>
      </c>
      <c r="D10" s="88">
        <v>1</v>
      </c>
      <c r="E10" s="88">
        <v>0.99990000000000001</v>
      </c>
      <c r="F10" s="88">
        <v>100</v>
      </c>
      <c r="G10" s="88">
        <v>0.78</v>
      </c>
      <c r="H10" s="88">
        <v>3.09</v>
      </c>
      <c r="I10" s="88">
        <v>13.71</v>
      </c>
      <c r="J10" s="88">
        <v>1003</v>
      </c>
      <c r="K10" s="88">
        <v>22742</v>
      </c>
      <c r="L10" s="88">
        <v>-3.61E-2</v>
      </c>
      <c r="M10" s="88">
        <v>3.89</v>
      </c>
      <c r="N10" s="89"/>
    </row>
    <row r="11" spans="1:26">
      <c r="A11" s="86" t="s">
        <v>95</v>
      </c>
      <c r="B11" s="87">
        <v>1</v>
      </c>
      <c r="C11" s="88">
        <v>1</v>
      </c>
      <c r="D11" s="88">
        <v>0.96350000000000002</v>
      </c>
      <c r="E11" s="88">
        <v>0.99870000000000003</v>
      </c>
      <c r="F11" s="88">
        <v>97.38</v>
      </c>
      <c r="G11" s="88">
        <v>0.85</v>
      </c>
      <c r="H11" s="88">
        <v>0</v>
      </c>
      <c r="I11" s="88">
        <v>0.01</v>
      </c>
      <c r="J11" s="88">
        <v>554</v>
      </c>
      <c r="K11" s="88">
        <v>37166</v>
      </c>
      <c r="L11" s="88">
        <v>0.10680000000000001</v>
      </c>
      <c r="M11" s="88">
        <v>2.23</v>
      </c>
      <c r="N11" s="89"/>
    </row>
    <row r="12" spans="1:26">
      <c r="A12" s="86" t="s">
        <v>96</v>
      </c>
      <c r="B12" s="87">
        <v>1</v>
      </c>
      <c r="C12" s="88">
        <v>1</v>
      </c>
      <c r="D12" s="88">
        <v>0.91020000000000001</v>
      </c>
      <c r="E12" s="88">
        <v>0.99319999999999997</v>
      </c>
      <c r="F12" s="88">
        <v>0.88</v>
      </c>
      <c r="G12" s="88">
        <v>0.88</v>
      </c>
      <c r="H12" s="88">
        <v>0.28999999999999998</v>
      </c>
      <c r="I12" s="88">
        <v>0.71</v>
      </c>
      <c r="J12" s="88">
        <v>593</v>
      </c>
      <c r="K12" s="88">
        <v>43176</v>
      </c>
      <c r="L12" s="88">
        <v>-0.2233</v>
      </c>
      <c r="M12" s="88">
        <v>4.24</v>
      </c>
      <c r="N12" s="89">
        <v>0.13</v>
      </c>
    </row>
    <row r="13" spans="1:26">
      <c r="A13" s="86" t="s">
        <v>8</v>
      </c>
      <c r="B13" s="87">
        <v>0.98570000000000002</v>
      </c>
      <c r="C13" s="88">
        <v>0.99119999999999997</v>
      </c>
      <c r="D13" s="88">
        <v>0.72350000000000003</v>
      </c>
      <c r="E13" s="88">
        <v>0.99870000000000003</v>
      </c>
      <c r="F13" s="88">
        <v>88.97</v>
      </c>
      <c r="G13" s="88">
        <v>0.89</v>
      </c>
      <c r="H13" s="88">
        <v>0.97</v>
      </c>
      <c r="I13" s="88">
        <v>1.37</v>
      </c>
      <c r="J13" s="88">
        <v>794</v>
      </c>
      <c r="K13" s="88">
        <v>34985</v>
      </c>
      <c r="L13" s="88">
        <v>5.1499999999999997E-2</v>
      </c>
      <c r="M13" s="88">
        <v>0.83</v>
      </c>
      <c r="N13" s="89">
        <v>1.46</v>
      </c>
    </row>
    <row r="14" spans="1:26">
      <c r="A14" s="86" t="s">
        <v>5</v>
      </c>
      <c r="B14" s="87">
        <v>0.96440000000000003</v>
      </c>
      <c r="C14" s="88">
        <v>1</v>
      </c>
      <c r="D14" s="88">
        <v>0.69769999999999999</v>
      </c>
      <c r="E14" s="88">
        <v>0.99970000000000003</v>
      </c>
      <c r="F14" s="88">
        <v>0.98660000000000003</v>
      </c>
      <c r="G14" s="88">
        <v>0.88</v>
      </c>
      <c r="H14" s="88">
        <v>0.74</v>
      </c>
      <c r="I14" s="88">
        <v>0.66</v>
      </c>
      <c r="J14" s="88">
        <v>794</v>
      </c>
      <c r="K14" s="88">
        <v>34893</v>
      </c>
      <c r="L14" s="88">
        <v>7.3200000000000001E-2</v>
      </c>
      <c r="M14" s="88">
        <v>1.18</v>
      </c>
      <c r="N14" s="89">
        <v>0.51</v>
      </c>
    </row>
    <row r="15" spans="1:26">
      <c r="A15" s="86" t="s">
        <v>102</v>
      </c>
      <c r="B15" s="87">
        <v>0.9748</v>
      </c>
      <c r="C15" s="88">
        <v>0.99960000000000004</v>
      </c>
      <c r="D15" s="88">
        <v>0.83750000000000002</v>
      </c>
      <c r="E15" s="88">
        <v>0.99950000000000006</v>
      </c>
      <c r="F15" s="88">
        <v>75</v>
      </c>
      <c r="G15" s="88">
        <v>0.79</v>
      </c>
      <c r="H15" s="88">
        <v>0.93</v>
      </c>
      <c r="I15" s="88">
        <v>1.31</v>
      </c>
      <c r="J15" s="88">
        <v>713</v>
      </c>
      <c r="K15" s="88">
        <v>13731</v>
      </c>
      <c r="L15" s="88">
        <v>8.7900000000000006E-2</v>
      </c>
      <c r="M15" s="88">
        <v>1.08</v>
      </c>
      <c r="N15" s="89">
        <v>1.39</v>
      </c>
    </row>
    <row r="16" spans="1:26">
      <c r="A16" s="86" t="s">
        <v>9</v>
      </c>
      <c r="B16" s="87">
        <v>1</v>
      </c>
      <c r="C16" s="88">
        <v>1</v>
      </c>
      <c r="D16" s="88">
        <v>0.78739999999999999</v>
      </c>
      <c r="E16" s="88">
        <v>0.99929999999999997</v>
      </c>
      <c r="F16" s="88">
        <v>0.99160000000000004</v>
      </c>
      <c r="G16" s="88">
        <v>0.82</v>
      </c>
      <c r="H16" s="88">
        <v>1.6</v>
      </c>
      <c r="I16" s="88">
        <v>0.94</v>
      </c>
      <c r="J16" s="88">
        <v>817</v>
      </c>
      <c r="K16" s="88">
        <v>15817</v>
      </c>
      <c r="L16" s="88">
        <v>9.7500000000000003E-2</v>
      </c>
      <c r="M16" s="88">
        <v>1.92</v>
      </c>
      <c r="N16" s="89">
        <v>0.55000000000000004</v>
      </c>
    </row>
    <row r="17" spans="1:14">
      <c r="A17" s="86" t="s">
        <v>104</v>
      </c>
      <c r="B17" s="87">
        <v>0.96250000000000002</v>
      </c>
      <c r="C17" s="88">
        <v>1</v>
      </c>
      <c r="D17" s="88">
        <v>0.92279999999999995</v>
      </c>
      <c r="E17" s="88">
        <v>0.99980000000000002</v>
      </c>
      <c r="F17" s="88">
        <v>0.998</v>
      </c>
      <c r="G17" s="88">
        <v>0.82899999999999996</v>
      </c>
      <c r="H17" s="88">
        <v>0.3</v>
      </c>
      <c r="I17" s="88">
        <v>0.44</v>
      </c>
      <c r="J17" s="88">
        <v>687</v>
      </c>
      <c r="K17" s="88">
        <v>33377</v>
      </c>
      <c r="L17" s="88">
        <v>3.95E-2</v>
      </c>
      <c r="M17" s="88">
        <v>1.1599999999999999</v>
      </c>
      <c r="N17" s="89">
        <v>1.42</v>
      </c>
    </row>
    <row r="18" spans="1:14">
      <c r="A18" s="86" t="s">
        <v>105</v>
      </c>
      <c r="B18" s="87">
        <v>0.95760000000000001</v>
      </c>
      <c r="C18" s="88">
        <v>0.99180000000000001</v>
      </c>
      <c r="D18" s="88">
        <v>0.93489999999999995</v>
      </c>
      <c r="E18" s="88">
        <v>0.99690000000000001</v>
      </c>
      <c r="F18" s="88">
        <v>99.66</v>
      </c>
      <c r="G18" s="88">
        <v>0.83899999999999997</v>
      </c>
      <c r="H18" s="88">
        <v>0.38</v>
      </c>
      <c r="I18" s="88">
        <v>1.31</v>
      </c>
      <c r="J18" s="88">
        <v>813</v>
      </c>
      <c r="K18" s="88">
        <v>44313</v>
      </c>
      <c r="L18" s="88">
        <v>9.3200000000000005E-2</v>
      </c>
      <c r="M18" s="88">
        <v>0.52</v>
      </c>
      <c r="N18" s="89">
        <v>0.83</v>
      </c>
    </row>
    <row r="19" spans="1:14">
      <c r="A19" s="86" t="s">
        <v>108</v>
      </c>
      <c r="B19" s="87">
        <v>0.91020000000000001</v>
      </c>
      <c r="C19" s="88">
        <v>0.97060000000000002</v>
      </c>
      <c r="D19" s="88">
        <v>0.8105</v>
      </c>
      <c r="E19" s="88">
        <v>0.999</v>
      </c>
      <c r="F19" s="88">
        <v>0.99399999999999999</v>
      </c>
      <c r="G19" s="88">
        <v>0.85</v>
      </c>
      <c r="H19" s="88">
        <v>1.07</v>
      </c>
      <c r="I19" s="88">
        <v>2.48</v>
      </c>
      <c r="J19" s="88">
        <v>714</v>
      </c>
      <c r="K19" s="88">
        <v>13231</v>
      </c>
      <c r="L19" s="88">
        <v>4.4999999999999998E-2</v>
      </c>
      <c r="M19" s="88">
        <v>1.03</v>
      </c>
      <c r="N19" s="89">
        <v>1.21</v>
      </c>
    </row>
    <row r="20" spans="1:14">
      <c r="A20" s="86" t="s">
        <v>109</v>
      </c>
      <c r="B20" s="87">
        <v>0.93259999999999998</v>
      </c>
      <c r="C20" s="88">
        <v>0.97699999999999998</v>
      </c>
      <c r="D20" s="88">
        <v>0.96940000000000004</v>
      </c>
      <c r="E20" s="88">
        <v>0.99970000000000003</v>
      </c>
      <c r="F20" s="88">
        <v>100</v>
      </c>
      <c r="G20" s="88">
        <v>0.77</v>
      </c>
      <c r="H20" s="88">
        <v>0.81</v>
      </c>
      <c r="I20" s="88">
        <v>1.0900000000000001</v>
      </c>
      <c r="J20" s="88">
        <v>760</v>
      </c>
      <c r="K20" s="88">
        <v>58354</v>
      </c>
      <c r="L20" s="88">
        <v>8.6199999999999999E-2</v>
      </c>
      <c r="M20" s="88">
        <v>0.53</v>
      </c>
      <c r="N20" s="89">
        <v>0.99</v>
      </c>
    </row>
    <row r="21" spans="1:14">
      <c r="A21" s="86" t="s">
        <v>110</v>
      </c>
      <c r="B21" s="87">
        <v>1</v>
      </c>
      <c r="C21" s="88">
        <v>1</v>
      </c>
      <c r="D21" s="88">
        <v>0.9425</v>
      </c>
      <c r="E21" s="88">
        <v>0.99670000000000003</v>
      </c>
      <c r="F21" s="88">
        <v>98</v>
      </c>
      <c r="G21" s="88">
        <v>0.83899999999999997</v>
      </c>
      <c r="H21" s="88">
        <v>7.0000000000000007E-2</v>
      </c>
      <c r="I21" s="88">
        <v>0.15</v>
      </c>
      <c r="J21" s="88">
        <v>822</v>
      </c>
      <c r="K21" s="88">
        <v>37170</v>
      </c>
      <c r="L21" s="88">
        <v>1.9E-3</v>
      </c>
      <c r="M21" s="88">
        <v>4.54</v>
      </c>
      <c r="N21" s="89"/>
    </row>
    <row r="22" spans="1:14">
      <c r="A22" s="86" t="s">
        <v>197</v>
      </c>
      <c r="B22" s="87">
        <v>0.88280000000000003</v>
      </c>
      <c r="C22" s="88">
        <v>1</v>
      </c>
      <c r="D22" s="88">
        <v>0.69179999999999997</v>
      </c>
      <c r="E22" s="88">
        <v>0.99970000000000003</v>
      </c>
      <c r="F22" s="88">
        <v>0.999</v>
      </c>
      <c r="G22" s="88">
        <v>0.84</v>
      </c>
      <c r="H22" s="88">
        <v>1.97</v>
      </c>
      <c r="I22" s="88">
        <v>1.1100000000000001</v>
      </c>
      <c r="J22" s="88">
        <v>754</v>
      </c>
      <c r="K22" s="88">
        <v>40626</v>
      </c>
      <c r="L22" s="88">
        <v>0.112</v>
      </c>
      <c r="M22" s="88">
        <v>1.05</v>
      </c>
      <c r="N22" s="89">
        <v>0.56999999999999995</v>
      </c>
    </row>
    <row r="23" spans="1:14">
      <c r="A23" s="86" t="s">
        <v>111</v>
      </c>
      <c r="B23" s="87">
        <v>0.99299999999999999</v>
      </c>
      <c r="C23" s="88">
        <v>0.99809999999999999</v>
      </c>
      <c r="D23" s="88">
        <v>0.71160000000000001</v>
      </c>
      <c r="E23" s="88">
        <v>0.99950000000000006</v>
      </c>
      <c r="F23" s="88">
        <v>0.93120000000000003</v>
      </c>
      <c r="G23" s="88">
        <v>0.89</v>
      </c>
      <c r="H23" s="88">
        <v>1.49</v>
      </c>
      <c r="I23" s="88">
        <v>1.49</v>
      </c>
      <c r="J23" s="88">
        <v>805</v>
      </c>
      <c r="K23" s="88">
        <v>15170</v>
      </c>
      <c r="L23" s="88">
        <v>8.2400000000000001E-2</v>
      </c>
      <c r="M23" s="88">
        <v>1.27</v>
      </c>
      <c r="N23" s="89">
        <v>1.0900000000000001</v>
      </c>
    </row>
    <row r="24" spans="1:14">
      <c r="A24" s="86" t="s">
        <v>112</v>
      </c>
      <c r="B24" s="87">
        <v>0.9375</v>
      </c>
      <c r="C24" s="88">
        <v>0.9244</v>
      </c>
      <c r="D24" s="88">
        <v>0.94120000000000004</v>
      </c>
      <c r="E24" s="88">
        <v>0.99990000000000001</v>
      </c>
      <c r="F24" s="88">
        <v>0.99860000000000004</v>
      </c>
      <c r="G24" s="88">
        <v>0.83799999999999997</v>
      </c>
      <c r="H24" s="88">
        <v>1.31</v>
      </c>
      <c r="I24" s="88">
        <v>1.69</v>
      </c>
      <c r="J24" s="88">
        <v>735</v>
      </c>
      <c r="K24" s="88">
        <v>12547</v>
      </c>
      <c r="L24" s="88">
        <v>6.6299999999999998E-2</v>
      </c>
      <c r="M24" s="88">
        <v>0.92</v>
      </c>
      <c r="N24" s="89">
        <v>1.0900000000000001</v>
      </c>
    </row>
    <row r="25" spans="1:14">
      <c r="A25" s="86" t="s">
        <v>113</v>
      </c>
      <c r="B25" s="87">
        <v>1</v>
      </c>
      <c r="C25" s="88">
        <v>1</v>
      </c>
      <c r="D25" s="88">
        <v>0.97099999999999997</v>
      </c>
      <c r="E25" s="88">
        <v>0.99919999999999998</v>
      </c>
      <c r="F25" s="88">
        <v>0.99980000000000002</v>
      </c>
      <c r="G25" s="88">
        <v>0.8115</v>
      </c>
      <c r="H25" s="88">
        <v>0.96</v>
      </c>
      <c r="I25" s="88">
        <v>0.57999999999999996</v>
      </c>
      <c r="J25" s="88">
        <v>994</v>
      </c>
      <c r="K25" s="88">
        <v>13485</v>
      </c>
      <c r="L25" s="88">
        <v>8.7099999999999997E-2</v>
      </c>
      <c r="M25" s="88">
        <v>0.92</v>
      </c>
      <c r="N25" s="89">
        <v>1.56</v>
      </c>
    </row>
    <row r="26" spans="1:14">
      <c r="A26" s="86" t="s">
        <v>114</v>
      </c>
      <c r="B26" s="87">
        <v>1</v>
      </c>
      <c r="C26" s="88">
        <v>1</v>
      </c>
      <c r="D26" s="88">
        <v>0.92090000000000005</v>
      </c>
      <c r="E26" s="88">
        <v>0.99919999999999998</v>
      </c>
      <c r="F26" s="88">
        <v>0.99839999999999995</v>
      </c>
      <c r="G26" s="88">
        <v>0.78539999999999999</v>
      </c>
      <c r="H26" s="88">
        <v>1.67</v>
      </c>
      <c r="I26" s="88">
        <v>6.87</v>
      </c>
      <c r="J26" s="88">
        <v>669</v>
      </c>
      <c r="K26" s="88">
        <v>18479</v>
      </c>
      <c r="L26" s="88">
        <v>8.1199999999999994E-2</v>
      </c>
      <c r="M26" s="88">
        <v>2.11</v>
      </c>
      <c r="N26" s="89">
        <v>0.21</v>
      </c>
    </row>
    <row r="27" spans="1:14">
      <c r="A27" s="86" t="s">
        <v>117</v>
      </c>
      <c r="B27" s="87">
        <v>1</v>
      </c>
      <c r="C27" s="88">
        <v>1</v>
      </c>
      <c r="D27" s="88">
        <v>0.97529999999999994</v>
      </c>
      <c r="E27" s="88">
        <v>0.99739999999999995</v>
      </c>
      <c r="F27" s="88">
        <v>0.95220000000000005</v>
      </c>
      <c r="G27" s="88">
        <v>0.92</v>
      </c>
      <c r="H27" s="88">
        <v>0.23</v>
      </c>
      <c r="I27" s="88">
        <v>0.01</v>
      </c>
      <c r="J27" s="88">
        <v>698</v>
      </c>
      <c r="K27" s="88">
        <v>42450</v>
      </c>
      <c r="L27" s="88">
        <v>-0.1109</v>
      </c>
      <c r="M27" s="88">
        <v>0.9</v>
      </c>
      <c r="N27" s="89">
        <v>0</v>
      </c>
    </row>
    <row r="28" spans="1:14">
      <c r="A28" s="86" t="s">
        <v>11</v>
      </c>
      <c r="B28" s="87">
        <v>1</v>
      </c>
      <c r="C28" s="88">
        <v>0.98570000000000002</v>
      </c>
      <c r="D28" s="88">
        <v>0.999</v>
      </c>
      <c r="E28" s="88">
        <v>0.99939999999999996</v>
      </c>
      <c r="F28" s="88">
        <v>82</v>
      </c>
      <c r="G28" s="88">
        <v>0.89800000000000002</v>
      </c>
      <c r="H28" s="88">
        <v>2.08</v>
      </c>
      <c r="I28" s="88">
        <v>1.49</v>
      </c>
      <c r="J28" s="88">
        <v>395</v>
      </c>
      <c r="K28" s="88">
        <v>30494</v>
      </c>
      <c r="L28" s="88">
        <v>6.4000000000000003E-3</v>
      </c>
      <c r="M28" s="88">
        <v>1.66</v>
      </c>
      <c r="N28" s="89">
        <v>0.6</v>
      </c>
    </row>
    <row r="29" spans="1:14">
      <c r="A29" s="86" t="s">
        <v>119</v>
      </c>
      <c r="B29" s="87">
        <v>0.99970000000000003</v>
      </c>
      <c r="C29" s="88">
        <v>1</v>
      </c>
      <c r="D29" s="88">
        <v>0.78239999999999998</v>
      </c>
      <c r="E29" s="88">
        <v>0.99039999999999995</v>
      </c>
      <c r="F29" s="88">
        <v>0.74</v>
      </c>
      <c r="G29" s="88">
        <v>0.81</v>
      </c>
      <c r="H29" s="88">
        <v>2.82</v>
      </c>
      <c r="I29" s="88">
        <v>7.5</v>
      </c>
      <c r="J29" s="88">
        <v>1369</v>
      </c>
      <c r="K29" s="88">
        <v>15970</v>
      </c>
      <c r="L29" s="88">
        <v>0.10879999999999999</v>
      </c>
      <c r="M29" s="88">
        <v>0.45</v>
      </c>
      <c r="N29" s="89">
        <v>1.84</v>
      </c>
    </row>
    <row r="30" spans="1:14">
      <c r="A30" s="86" t="s">
        <v>120</v>
      </c>
      <c r="B30" s="87">
        <v>1</v>
      </c>
      <c r="C30" s="88" t="e">
        <v>#DIV/0!</v>
      </c>
      <c r="D30" s="88">
        <v>1</v>
      </c>
      <c r="E30" s="88">
        <v>0.94830000000000003</v>
      </c>
      <c r="F30" s="88">
        <v>1</v>
      </c>
      <c r="G30" s="88">
        <v>0.73699999999999999</v>
      </c>
      <c r="H30" s="88">
        <v>3.15</v>
      </c>
      <c r="I30" s="88">
        <v>8.9600000000000009</v>
      </c>
      <c r="J30" s="88"/>
      <c r="K30" s="88"/>
      <c r="L30" s="88">
        <v>4.3799999999999999E-2</v>
      </c>
      <c r="M30" s="88">
        <v>0.37</v>
      </c>
      <c r="N30" s="89"/>
    </row>
    <row r="31" spans="1:14">
      <c r="A31" s="86" t="s">
        <v>25</v>
      </c>
      <c r="B31" s="87">
        <v>1</v>
      </c>
      <c r="C31" s="88">
        <v>0.95320000000000005</v>
      </c>
      <c r="D31" s="88">
        <v>0.86990000000000001</v>
      </c>
      <c r="E31" s="88">
        <v>0.99880000000000002</v>
      </c>
      <c r="F31" s="88">
        <v>0.85650000000000004</v>
      </c>
      <c r="G31" s="88">
        <v>0.72</v>
      </c>
      <c r="H31" s="88">
        <v>0.63</v>
      </c>
      <c r="I31" s="88">
        <v>1.03</v>
      </c>
      <c r="J31" s="88">
        <v>935</v>
      </c>
      <c r="K31" s="88">
        <v>54210</v>
      </c>
      <c r="L31" s="88">
        <v>6.1499999999999999E-2</v>
      </c>
      <c r="M31" s="88">
        <v>0.94</v>
      </c>
      <c r="N31" s="89">
        <v>1.94</v>
      </c>
    </row>
    <row r="32" spans="1:14">
      <c r="A32" s="86" t="s">
        <v>14</v>
      </c>
      <c r="B32" s="87">
        <v>0.99419999999999997</v>
      </c>
      <c r="C32" s="88">
        <v>1</v>
      </c>
      <c r="D32" s="88">
        <v>0.79259999999999997</v>
      </c>
      <c r="E32" s="88">
        <v>0.99929999999999997</v>
      </c>
      <c r="F32" s="88">
        <v>99.9</v>
      </c>
      <c r="G32" s="88">
        <v>0.83</v>
      </c>
      <c r="H32" s="88">
        <v>0.87</v>
      </c>
      <c r="I32" s="88">
        <v>1.29</v>
      </c>
      <c r="J32" s="88">
        <v>1122</v>
      </c>
      <c r="K32" s="88">
        <v>13986</v>
      </c>
      <c r="L32" s="88">
        <v>0.1004</v>
      </c>
      <c r="M32" s="88">
        <v>0.48</v>
      </c>
      <c r="N32" s="89">
        <v>1.2</v>
      </c>
    </row>
    <row r="33" spans="1:14">
      <c r="A33" s="86" t="s">
        <v>13</v>
      </c>
      <c r="B33" s="87">
        <v>1</v>
      </c>
      <c r="C33" s="88">
        <v>1</v>
      </c>
      <c r="D33" s="88">
        <v>0.80889999999999995</v>
      </c>
      <c r="E33" s="88">
        <v>0.99850000000000005</v>
      </c>
      <c r="F33" s="88">
        <v>0.97489999999999999</v>
      </c>
      <c r="G33" s="88">
        <v>0.82</v>
      </c>
      <c r="H33" s="88">
        <v>0.74</v>
      </c>
      <c r="I33" s="88">
        <v>1.17</v>
      </c>
      <c r="J33" s="88">
        <v>671</v>
      </c>
      <c r="K33" s="88">
        <v>27431</v>
      </c>
      <c r="L33" s="88">
        <v>7.9200000000000007E-2</v>
      </c>
      <c r="M33" s="88">
        <v>1.72</v>
      </c>
      <c r="N33" s="89">
        <v>1</v>
      </c>
    </row>
    <row r="34" spans="1:14">
      <c r="A34" s="86" t="s">
        <v>126</v>
      </c>
      <c r="B34" s="87">
        <v>0.92659999999999998</v>
      </c>
      <c r="C34" s="88">
        <v>0.96299999999999997</v>
      </c>
      <c r="D34" s="88">
        <v>0.98760000000000003</v>
      </c>
      <c r="E34" s="88">
        <v>0.99980000000000002</v>
      </c>
      <c r="F34" s="88">
        <v>0.99939999999999996</v>
      </c>
      <c r="G34" s="88">
        <v>0.83899999999999997</v>
      </c>
      <c r="H34" s="88">
        <v>2.02</v>
      </c>
      <c r="I34" s="88">
        <v>2.8</v>
      </c>
      <c r="J34" s="88">
        <v>650</v>
      </c>
      <c r="K34" s="88">
        <v>29514</v>
      </c>
      <c r="L34" s="88">
        <v>4.2700000000000002E-2</v>
      </c>
      <c r="M34" s="88">
        <v>0.72</v>
      </c>
      <c r="N34" s="89">
        <v>1.01</v>
      </c>
    </row>
    <row r="35" spans="1:14">
      <c r="A35" s="86" t="s">
        <v>128</v>
      </c>
      <c r="B35" s="87">
        <v>1</v>
      </c>
      <c r="C35" s="88">
        <v>1</v>
      </c>
      <c r="D35" s="88">
        <v>0.93379999999999996</v>
      </c>
      <c r="E35" s="88">
        <v>0.99919999999999998</v>
      </c>
      <c r="F35" s="88">
        <v>0.99929999999999997</v>
      </c>
      <c r="G35" s="88">
        <v>0.82599999999999996</v>
      </c>
      <c r="H35" s="88">
        <v>0.66</v>
      </c>
      <c r="I35" s="88">
        <v>1.3</v>
      </c>
      <c r="J35" s="88">
        <v>893</v>
      </c>
      <c r="K35" s="88">
        <v>33833</v>
      </c>
      <c r="L35" s="88">
        <v>0.11020000000000001</v>
      </c>
      <c r="M35" s="88">
        <v>0.72</v>
      </c>
      <c r="N35" s="89">
        <v>1.33</v>
      </c>
    </row>
    <row r="36" spans="1:14">
      <c r="A36" s="86" t="s">
        <v>12</v>
      </c>
      <c r="B36" s="87">
        <v>0.98009999999999997</v>
      </c>
      <c r="C36" s="88">
        <v>1</v>
      </c>
      <c r="D36" s="88">
        <v>0.74839999999999995</v>
      </c>
      <c r="E36" s="88">
        <v>0.99850000000000005</v>
      </c>
      <c r="F36" s="88">
        <v>0.99429999999999996</v>
      </c>
      <c r="G36" s="88">
        <v>0.83</v>
      </c>
      <c r="H36" s="88">
        <v>0.96</v>
      </c>
      <c r="I36" s="88">
        <v>0.76</v>
      </c>
      <c r="J36" s="88">
        <v>702</v>
      </c>
      <c r="K36" s="88">
        <v>37717</v>
      </c>
      <c r="L36" s="88">
        <v>7.0499999999999993E-2</v>
      </c>
      <c r="M36" s="88">
        <v>1.52</v>
      </c>
      <c r="N36" s="89">
        <v>1.04</v>
      </c>
    </row>
    <row r="37" spans="1:14">
      <c r="A37" s="86" t="s">
        <v>130</v>
      </c>
      <c r="B37" s="87">
        <v>1</v>
      </c>
      <c r="C37" s="88">
        <v>1</v>
      </c>
      <c r="D37" s="88">
        <v>0.85919999999999996</v>
      </c>
      <c r="E37" s="88">
        <v>0.99909999999999999</v>
      </c>
      <c r="F37" s="88">
        <v>97.95</v>
      </c>
      <c r="G37" s="88">
        <v>0.8</v>
      </c>
      <c r="H37" s="88">
        <v>0.62</v>
      </c>
      <c r="I37" s="88">
        <v>0.42</v>
      </c>
      <c r="J37" s="88">
        <v>816</v>
      </c>
      <c r="K37" s="88">
        <v>12314</v>
      </c>
      <c r="L37" s="88">
        <v>0.1066</v>
      </c>
      <c r="M37" s="88">
        <v>1.38</v>
      </c>
      <c r="N37" s="89">
        <v>1.19</v>
      </c>
    </row>
    <row r="38" spans="1:14">
      <c r="A38" s="86" t="s">
        <v>131</v>
      </c>
      <c r="B38" s="87">
        <v>0.97450000000000003</v>
      </c>
      <c r="C38" s="88">
        <v>0.96850000000000003</v>
      </c>
      <c r="D38" s="88">
        <v>0.77029999999999998</v>
      </c>
      <c r="E38" s="88">
        <v>0.99939999999999996</v>
      </c>
      <c r="F38" s="88">
        <v>100</v>
      </c>
      <c r="G38" s="88">
        <v>0.77</v>
      </c>
      <c r="H38" s="88">
        <v>0.88</v>
      </c>
      <c r="I38" s="88">
        <v>1.39</v>
      </c>
      <c r="J38" s="88">
        <v>783</v>
      </c>
      <c r="K38" s="88">
        <v>34829</v>
      </c>
      <c r="L38" s="88">
        <v>7.5999999999999998E-2</v>
      </c>
      <c r="M38" s="88">
        <v>0.96</v>
      </c>
      <c r="N38" s="89">
        <v>1.23</v>
      </c>
    </row>
    <row r="39" spans="1:14">
      <c r="A39" s="86" t="s">
        <v>15</v>
      </c>
      <c r="B39" s="87">
        <v>0.90980000000000005</v>
      </c>
      <c r="C39" s="88">
        <v>1</v>
      </c>
      <c r="D39" s="88">
        <v>0.88109999999999999</v>
      </c>
      <c r="E39" s="88">
        <v>0.99970000000000003</v>
      </c>
      <c r="F39" s="88">
        <v>0.98480000000000001</v>
      </c>
      <c r="G39" s="88">
        <v>0.83</v>
      </c>
      <c r="H39" s="88">
        <v>1.17</v>
      </c>
      <c r="I39" s="88">
        <v>1.45</v>
      </c>
      <c r="J39" s="88">
        <v>909</v>
      </c>
      <c r="K39" s="88">
        <v>11664</v>
      </c>
      <c r="L39" s="88">
        <v>9.8100000000000007E-2</v>
      </c>
      <c r="M39" s="88">
        <v>1.23</v>
      </c>
      <c r="N39" s="89">
        <v>0.9</v>
      </c>
    </row>
    <row r="40" spans="1:14">
      <c r="A40" s="86" t="s">
        <v>17</v>
      </c>
      <c r="B40" s="87">
        <v>1</v>
      </c>
      <c r="C40" s="88">
        <v>1</v>
      </c>
      <c r="D40" s="88">
        <v>0.98329999999999995</v>
      </c>
      <c r="E40" s="88">
        <v>0.99990000000000001</v>
      </c>
      <c r="F40" s="88">
        <v>9</v>
      </c>
      <c r="G40" s="88">
        <v>0.80900000000000005</v>
      </c>
      <c r="H40" s="88">
        <v>0.95</v>
      </c>
      <c r="I40" s="88">
        <v>0.98</v>
      </c>
      <c r="J40" s="88">
        <v>904</v>
      </c>
      <c r="K40" s="88">
        <v>28047</v>
      </c>
      <c r="L40" s="88">
        <v>7.8E-2</v>
      </c>
      <c r="M40" s="88">
        <v>0.4</v>
      </c>
      <c r="N40" s="89">
        <v>0.64</v>
      </c>
    </row>
    <row r="41" spans="1:14">
      <c r="A41" s="86" t="s">
        <v>132</v>
      </c>
      <c r="B41" s="87">
        <v>1</v>
      </c>
      <c r="C41" s="88">
        <v>1</v>
      </c>
      <c r="D41" s="88">
        <v>0.80089999999999995</v>
      </c>
      <c r="E41" s="88">
        <v>0.91710000000000003</v>
      </c>
      <c r="F41" s="88">
        <v>4</v>
      </c>
      <c r="G41" s="88">
        <v>0.87</v>
      </c>
      <c r="H41" s="88">
        <v>0.68</v>
      </c>
      <c r="I41" s="88">
        <v>1.1299999999999999</v>
      </c>
      <c r="J41" s="88">
        <v>864</v>
      </c>
      <c r="K41" s="88">
        <v>35368</v>
      </c>
      <c r="L41" s="88">
        <v>0.1105</v>
      </c>
      <c r="M41" s="88">
        <v>1.31</v>
      </c>
      <c r="N41" s="89">
        <v>1.06</v>
      </c>
    </row>
    <row r="42" spans="1:14">
      <c r="A42" s="86" t="s">
        <v>133</v>
      </c>
      <c r="B42" s="87">
        <v>1</v>
      </c>
      <c r="C42" s="88">
        <v>1</v>
      </c>
      <c r="D42" s="88">
        <v>1</v>
      </c>
      <c r="E42" s="88">
        <v>0.99960000000000004</v>
      </c>
      <c r="F42" s="88">
        <v>1</v>
      </c>
      <c r="G42" s="88">
        <v>0.8206</v>
      </c>
      <c r="H42" s="88">
        <v>2.19</v>
      </c>
      <c r="I42" s="88">
        <v>8.06</v>
      </c>
      <c r="J42" s="88">
        <v>847</v>
      </c>
      <c r="K42" s="88">
        <v>13645</v>
      </c>
      <c r="L42" s="88">
        <v>4.4400000000000002E-2</v>
      </c>
      <c r="M42" s="88">
        <v>1.21</v>
      </c>
      <c r="N42" s="89">
        <v>0.9</v>
      </c>
    </row>
    <row r="43" spans="1:14">
      <c r="A43" s="86" t="s">
        <v>134</v>
      </c>
      <c r="B43" s="87">
        <v>0.96</v>
      </c>
      <c r="C43" s="88">
        <v>0.99619999999999997</v>
      </c>
      <c r="D43" s="88">
        <v>0.79210000000000003</v>
      </c>
      <c r="E43" s="88">
        <v>0.99670000000000003</v>
      </c>
      <c r="F43" s="88">
        <v>0.94499999999999995</v>
      </c>
      <c r="G43" s="88">
        <v>0.84</v>
      </c>
      <c r="H43" s="88">
        <v>0.63</v>
      </c>
      <c r="I43" s="88">
        <v>0.23</v>
      </c>
      <c r="J43" s="88">
        <v>871</v>
      </c>
      <c r="K43" s="88">
        <v>32686</v>
      </c>
      <c r="L43" s="88">
        <v>9.9000000000000005E-2</v>
      </c>
      <c r="M43" s="88">
        <v>1.1000000000000001</v>
      </c>
      <c r="N43" s="89">
        <v>0.71</v>
      </c>
    </row>
    <row r="44" spans="1:14">
      <c r="A44" s="86" t="s">
        <v>19</v>
      </c>
      <c r="B44" s="87">
        <v>0.99239999999999995</v>
      </c>
      <c r="C44" s="88">
        <v>0.99239999999999995</v>
      </c>
      <c r="D44" s="88">
        <v>0.99429999999999996</v>
      </c>
      <c r="E44" s="88">
        <v>0.99790000000000001</v>
      </c>
      <c r="F44" s="88">
        <v>0.99670000000000003</v>
      </c>
      <c r="G44" s="88">
        <v>0.83699999999999997</v>
      </c>
      <c r="H44" s="88">
        <v>0.24</v>
      </c>
      <c r="I44" s="88">
        <v>0.28999999999999998</v>
      </c>
      <c r="J44" s="88">
        <v>661</v>
      </c>
      <c r="K44" s="88">
        <v>38970</v>
      </c>
      <c r="L44" s="88">
        <v>8.2500000000000004E-2</v>
      </c>
      <c r="M44" s="88">
        <v>1.03</v>
      </c>
      <c r="N44" s="89">
        <v>1.18</v>
      </c>
    </row>
    <row r="45" spans="1:14">
      <c r="A45" s="86" t="s">
        <v>138</v>
      </c>
      <c r="B45" s="87">
        <v>0.99770000000000003</v>
      </c>
      <c r="C45" s="88">
        <v>1</v>
      </c>
      <c r="D45" s="88">
        <v>0.95979999999999999</v>
      </c>
      <c r="E45" s="88">
        <v>0.99950000000000006</v>
      </c>
      <c r="F45" s="88">
        <v>175</v>
      </c>
      <c r="G45" s="88">
        <v>0.82</v>
      </c>
      <c r="H45" s="88">
        <v>0.8</v>
      </c>
      <c r="I45" s="88">
        <v>0.79</v>
      </c>
      <c r="J45" s="88">
        <v>724</v>
      </c>
      <c r="K45" s="88">
        <v>18514</v>
      </c>
      <c r="L45" s="88">
        <v>9.5000000000000001E-2</v>
      </c>
      <c r="M45" s="88">
        <v>1.21</v>
      </c>
      <c r="N45" s="89">
        <v>1.37</v>
      </c>
    </row>
    <row r="46" spans="1:14">
      <c r="A46" s="86" t="s">
        <v>139</v>
      </c>
      <c r="B46" s="87">
        <v>1</v>
      </c>
      <c r="C46" s="88">
        <v>1</v>
      </c>
      <c r="D46" s="88">
        <v>0.97240000000000004</v>
      </c>
      <c r="E46" s="88">
        <v>0.99790000000000001</v>
      </c>
      <c r="F46" s="88">
        <v>0.97</v>
      </c>
      <c r="G46" s="88">
        <v>0.84199999999999997</v>
      </c>
      <c r="H46" s="88">
        <v>1.0900000000000001</v>
      </c>
      <c r="I46" s="88">
        <v>1.49</v>
      </c>
      <c r="J46" s="88">
        <v>668</v>
      </c>
      <c r="K46" s="88">
        <v>15370</v>
      </c>
      <c r="L46" s="88">
        <v>3.8399999999999997E-2</v>
      </c>
      <c r="M46" s="88">
        <v>1.37</v>
      </c>
      <c r="N46" s="89">
        <v>0.7</v>
      </c>
    </row>
    <row r="47" spans="1:14">
      <c r="A47" s="86" t="s">
        <v>142</v>
      </c>
      <c r="B47" s="87">
        <v>1</v>
      </c>
      <c r="C47" s="88">
        <v>1</v>
      </c>
      <c r="D47" s="88">
        <v>0.74790000000000001</v>
      </c>
      <c r="E47" s="88">
        <v>0.99960000000000004</v>
      </c>
      <c r="F47" s="88">
        <v>99.75</v>
      </c>
      <c r="G47" s="88">
        <v>0.84</v>
      </c>
      <c r="H47" s="88">
        <v>1.92</v>
      </c>
      <c r="I47" s="88">
        <v>2.06</v>
      </c>
      <c r="J47" s="88">
        <v>980</v>
      </c>
      <c r="K47" s="88">
        <v>45088</v>
      </c>
      <c r="L47" s="88">
        <v>7.9600000000000004E-2</v>
      </c>
      <c r="M47" s="88">
        <v>0.86</v>
      </c>
      <c r="N47" s="89">
        <v>2.33</v>
      </c>
    </row>
    <row r="48" spans="1:14">
      <c r="A48" s="86" t="s">
        <v>21</v>
      </c>
      <c r="B48" s="87">
        <v>0.98670000000000002</v>
      </c>
      <c r="C48" s="88">
        <v>1</v>
      </c>
      <c r="D48" s="88">
        <v>0.97589999999999999</v>
      </c>
      <c r="E48" s="88">
        <v>0.99950000000000006</v>
      </c>
      <c r="F48" s="88">
        <v>1</v>
      </c>
      <c r="G48" s="88">
        <v>0.86499999999999999</v>
      </c>
      <c r="H48" s="88">
        <v>0.13</v>
      </c>
      <c r="I48" s="88">
        <v>0.28000000000000003</v>
      </c>
      <c r="J48" s="88">
        <v>734</v>
      </c>
      <c r="K48" s="88">
        <v>39841</v>
      </c>
      <c r="L48" s="88">
        <v>5.7500000000000002E-2</v>
      </c>
      <c r="M48" s="88">
        <v>1.22</v>
      </c>
      <c r="N48" s="89">
        <v>0.97</v>
      </c>
    </row>
    <row r="49" spans="1:14">
      <c r="A49" s="86" t="s">
        <v>143</v>
      </c>
      <c r="B49" s="87">
        <v>1</v>
      </c>
      <c r="C49" s="88">
        <v>1</v>
      </c>
      <c r="D49" s="88">
        <v>0.76290000000000002</v>
      </c>
      <c r="E49" s="88">
        <v>0.99470000000000003</v>
      </c>
      <c r="F49" s="88">
        <v>99.9</v>
      </c>
      <c r="G49" s="88">
        <v>0.84299999999999997</v>
      </c>
      <c r="H49" s="88">
        <v>0.44</v>
      </c>
      <c r="I49" s="88">
        <v>1.77</v>
      </c>
      <c r="J49" s="88">
        <v>720</v>
      </c>
      <c r="K49" s="88">
        <v>38600</v>
      </c>
      <c r="L49" s="88">
        <v>4.8800000000000003E-2</v>
      </c>
      <c r="M49" s="88">
        <v>0.73</v>
      </c>
      <c r="N49" s="89">
        <v>0.81</v>
      </c>
    </row>
    <row r="50" spans="1:14">
      <c r="A50" s="86" t="s">
        <v>145</v>
      </c>
      <c r="B50" s="87">
        <v>1</v>
      </c>
      <c r="C50" s="88">
        <v>1</v>
      </c>
      <c r="D50" s="88">
        <v>1</v>
      </c>
      <c r="E50" s="88">
        <v>0.99990000000000001</v>
      </c>
      <c r="F50" s="88" t="e">
        <v>#DIV/0!</v>
      </c>
      <c r="G50" s="88">
        <v>0.84</v>
      </c>
      <c r="H50" s="88">
        <v>0.16</v>
      </c>
      <c r="I50" s="88">
        <v>0.35</v>
      </c>
      <c r="J50" s="88">
        <v>920</v>
      </c>
      <c r="K50" s="88">
        <v>3797</v>
      </c>
      <c r="L50" s="88">
        <v>0.1145</v>
      </c>
      <c r="M50" s="88">
        <v>0.62</v>
      </c>
      <c r="N50" s="89">
        <v>0.51</v>
      </c>
    </row>
    <row r="51" spans="1:14">
      <c r="A51" s="86" t="s">
        <v>18</v>
      </c>
      <c r="B51" s="87">
        <v>1</v>
      </c>
      <c r="C51" s="88">
        <v>1</v>
      </c>
      <c r="D51" s="88">
        <v>0.89700000000000002</v>
      </c>
      <c r="E51" s="88">
        <v>0.99929999999999997</v>
      </c>
      <c r="F51" s="88" t="e">
        <v>#DIV/0!</v>
      </c>
      <c r="G51" s="88">
        <v>0.87</v>
      </c>
      <c r="H51" s="88">
        <v>1.73</v>
      </c>
      <c r="I51" s="88">
        <v>1.1499999999999999</v>
      </c>
      <c r="J51" s="88">
        <v>829</v>
      </c>
      <c r="K51" s="88">
        <v>37275</v>
      </c>
      <c r="L51" s="88">
        <v>4.7399999999999998E-2</v>
      </c>
      <c r="M51" s="88">
        <v>1.6</v>
      </c>
      <c r="N51" s="89">
        <v>0.86</v>
      </c>
    </row>
    <row r="52" spans="1:14">
      <c r="A52" s="86" t="s">
        <v>147</v>
      </c>
      <c r="B52" s="87">
        <v>1</v>
      </c>
      <c r="C52" s="88">
        <v>0.98599999999999999</v>
      </c>
      <c r="D52" s="88">
        <v>0.9929</v>
      </c>
      <c r="E52" s="88">
        <v>0.99850000000000005</v>
      </c>
      <c r="F52" s="88">
        <v>0.96899999999999997</v>
      </c>
      <c r="G52" s="88">
        <v>0.86</v>
      </c>
      <c r="H52" s="88">
        <v>0.26</v>
      </c>
      <c r="I52" s="88">
        <v>0.21</v>
      </c>
      <c r="J52" s="88">
        <v>762</v>
      </c>
      <c r="K52" s="88">
        <v>43880</v>
      </c>
      <c r="L52" s="88">
        <v>3.5200000000000002E-2</v>
      </c>
      <c r="M52" s="88">
        <v>1.66</v>
      </c>
      <c r="N52" s="89">
        <v>0.63</v>
      </c>
    </row>
    <row r="53" spans="1:14">
      <c r="A53" s="86" t="s">
        <v>16</v>
      </c>
      <c r="B53" s="87">
        <v>0.99909999999999999</v>
      </c>
      <c r="C53" s="88">
        <v>0.99939999999999996</v>
      </c>
      <c r="D53" s="88">
        <v>0.77839999999999998</v>
      </c>
      <c r="E53" s="88">
        <v>0.99199999999999999</v>
      </c>
      <c r="F53" s="88">
        <v>0.92</v>
      </c>
      <c r="G53" s="88">
        <v>0.64</v>
      </c>
      <c r="H53" s="88">
        <v>1.24</v>
      </c>
      <c r="I53" s="88">
        <v>0.79</v>
      </c>
      <c r="J53" s="88">
        <v>1525</v>
      </c>
      <c r="K53" s="88">
        <v>41267</v>
      </c>
      <c r="L53" s="88">
        <v>6.8000000000000005E-2</v>
      </c>
      <c r="M53" s="88">
        <v>1.07</v>
      </c>
      <c r="N53" s="89">
        <v>1.19</v>
      </c>
    </row>
    <row r="54" spans="1:14">
      <c r="A54" s="86" t="s">
        <v>150</v>
      </c>
      <c r="B54" s="87">
        <v>1</v>
      </c>
      <c r="C54" s="88">
        <v>1</v>
      </c>
      <c r="D54" s="88">
        <v>0.99660000000000004</v>
      </c>
      <c r="E54" s="88">
        <v>0.99990000000000001</v>
      </c>
      <c r="F54" s="88">
        <v>99.9</v>
      </c>
      <c r="G54" s="88">
        <v>0.84099999999999997</v>
      </c>
      <c r="H54" s="88">
        <v>0.73</v>
      </c>
      <c r="I54" s="88">
        <v>0.66</v>
      </c>
      <c r="J54" s="88">
        <v>579</v>
      </c>
      <c r="K54" s="88">
        <v>29265</v>
      </c>
      <c r="L54" s="88">
        <v>8.2000000000000003E-2</v>
      </c>
      <c r="M54" s="88">
        <v>1.34</v>
      </c>
      <c r="N54" s="89">
        <v>0.67</v>
      </c>
    </row>
    <row r="55" spans="1:14">
      <c r="A55" s="86" t="s">
        <v>20</v>
      </c>
      <c r="B55" s="87">
        <v>0.95530000000000004</v>
      </c>
      <c r="C55" s="88">
        <v>0.94879999999999998</v>
      </c>
      <c r="D55" s="88">
        <v>0.76329999999999998</v>
      </c>
      <c r="E55" s="88">
        <v>0.99970000000000003</v>
      </c>
      <c r="F55" s="88">
        <v>0.997</v>
      </c>
      <c r="G55" s="88">
        <v>0.83</v>
      </c>
      <c r="H55" s="88">
        <v>1.08</v>
      </c>
      <c r="I55" s="88">
        <v>1.33</v>
      </c>
      <c r="J55" s="88">
        <v>561</v>
      </c>
      <c r="K55" s="88">
        <v>29198</v>
      </c>
      <c r="L55" s="88">
        <v>0.12970000000000001</v>
      </c>
      <c r="M55" s="88">
        <v>1.41</v>
      </c>
      <c r="N55" s="89">
        <v>0.92</v>
      </c>
    </row>
    <row r="56" spans="1:14">
      <c r="A56" s="86" t="s">
        <v>152</v>
      </c>
      <c r="B56" s="87">
        <v>1</v>
      </c>
      <c r="C56" s="88">
        <v>0.97399999999999998</v>
      </c>
      <c r="D56" s="88">
        <v>0.99380000000000002</v>
      </c>
      <c r="E56" s="88">
        <v>0.99570000000000003</v>
      </c>
      <c r="F56" s="88">
        <v>0.99519999999999997</v>
      </c>
      <c r="G56" s="88">
        <v>0.84099999999999997</v>
      </c>
      <c r="H56" s="88">
        <v>0.1</v>
      </c>
      <c r="I56" s="88">
        <v>0.1</v>
      </c>
      <c r="J56" s="88">
        <v>1006</v>
      </c>
      <c r="K56" s="88">
        <v>18238</v>
      </c>
      <c r="L56" s="88">
        <v>0.1032</v>
      </c>
      <c r="M56" s="88">
        <v>1.06</v>
      </c>
      <c r="N56" s="89">
        <v>1.08</v>
      </c>
    </row>
    <row r="57" spans="1:14">
      <c r="A57" s="86" t="s">
        <v>153</v>
      </c>
      <c r="B57" s="87">
        <v>1</v>
      </c>
      <c r="C57" s="88">
        <v>0.99890000000000001</v>
      </c>
      <c r="D57" s="88">
        <v>0.87419999999999998</v>
      </c>
      <c r="E57" s="88">
        <v>0.99539999999999995</v>
      </c>
      <c r="F57" s="88">
        <v>0.99009999999999998</v>
      </c>
      <c r="G57" s="88">
        <v>0.84</v>
      </c>
      <c r="H57" s="88">
        <v>0.56000000000000005</v>
      </c>
      <c r="I57" s="88">
        <v>1.82</v>
      </c>
      <c r="J57" s="88">
        <v>717</v>
      </c>
      <c r="K57" s="88">
        <v>29292</v>
      </c>
      <c r="L57" s="88">
        <v>0.1124</v>
      </c>
      <c r="M57" s="88">
        <v>1.22</v>
      </c>
      <c r="N57" s="89">
        <v>0.77</v>
      </c>
    </row>
    <row r="58" spans="1:14" ht="15.75" customHeight="1">
      <c r="A58" s="90" t="s">
        <v>168</v>
      </c>
      <c r="B58" s="91">
        <v>0.98242909090909081</v>
      </c>
      <c r="C58" s="92">
        <v>0.99275185185185166</v>
      </c>
      <c r="D58" s="92">
        <v>0.87686727272727294</v>
      </c>
      <c r="E58" s="92">
        <v>0.99603818181818127</v>
      </c>
      <c r="F58" s="92">
        <v>29.453730188679252</v>
      </c>
      <c r="G58" s="92">
        <v>0.83090000000000008</v>
      </c>
      <c r="H58" s="92">
        <v>1.0552727272727274</v>
      </c>
      <c r="I58" s="92">
        <v>1.830727272727273</v>
      </c>
      <c r="J58" s="92">
        <v>857.5</v>
      </c>
      <c r="K58" s="92">
        <v>28719.222222222223</v>
      </c>
      <c r="L58" s="92">
        <v>6.9480000000000028E-2</v>
      </c>
      <c r="M58" s="92">
        <v>1.2798181818181815</v>
      </c>
      <c r="N58" s="93">
        <v>0.99431372549019625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outlinePr summaryBelow="0" summaryRight="0"/>
  </sheetPr>
  <dimension ref="A1:Z15"/>
  <sheetViews>
    <sheetView showGridLines="0" workbookViewId="0">
      <selection activeCell="A2" sqref="A2:XFD2"/>
    </sheetView>
  </sheetViews>
  <sheetFormatPr defaultColWidth="12.5703125" defaultRowHeight="15.75" customHeight="1"/>
  <cols>
    <col min="1" max="1" width="33.42578125" customWidth="1"/>
    <col min="2" max="2" width="17.42578125" customWidth="1"/>
  </cols>
  <sheetData>
    <row r="1" spans="1:26">
      <c r="A1" s="79"/>
      <c r="B1" s="80" t="s">
        <v>203</v>
      </c>
      <c r="C1" s="81"/>
      <c r="D1" s="81"/>
      <c r="E1" s="81"/>
      <c r="F1" s="81"/>
      <c r="G1" s="81"/>
      <c r="H1" s="82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s="107" customFormat="1" ht="63.75">
      <c r="A2" s="103" t="s">
        <v>61</v>
      </c>
      <c r="B2" s="104" t="s">
        <v>154</v>
      </c>
      <c r="C2" s="105" t="s">
        <v>155</v>
      </c>
      <c r="D2" s="105" t="s">
        <v>156</v>
      </c>
      <c r="E2" s="105" t="s">
        <v>157</v>
      </c>
      <c r="F2" s="105" t="s">
        <v>159</v>
      </c>
      <c r="G2" s="105" t="s">
        <v>162</v>
      </c>
      <c r="H2" s="106" t="s">
        <v>183</v>
      </c>
    </row>
    <row r="3" spans="1:26">
      <c r="A3" s="79" t="s">
        <v>6</v>
      </c>
      <c r="B3" s="83">
        <v>0.90620000000000001</v>
      </c>
      <c r="C3" s="84">
        <v>0.98980000000000001</v>
      </c>
      <c r="D3" s="84">
        <v>0.53349999999999997</v>
      </c>
      <c r="E3" s="84">
        <v>0.996</v>
      </c>
      <c r="F3" s="84">
        <v>0.83</v>
      </c>
      <c r="G3" s="84">
        <v>871</v>
      </c>
      <c r="H3" s="85">
        <v>0.79859999999999998</v>
      </c>
    </row>
    <row r="4" spans="1:26">
      <c r="A4" s="86" t="s">
        <v>8</v>
      </c>
      <c r="B4" s="87">
        <v>0.98570000000000002</v>
      </c>
      <c r="C4" s="88">
        <v>0.99119999999999997</v>
      </c>
      <c r="D4" s="88">
        <v>0.72350000000000003</v>
      </c>
      <c r="E4" s="88">
        <v>0.99870000000000003</v>
      </c>
      <c r="F4" s="88">
        <v>0.89</v>
      </c>
      <c r="G4" s="88">
        <v>794</v>
      </c>
      <c r="H4" s="89">
        <v>88.97</v>
      </c>
    </row>
    <row r="5" spans="1:26">
      <c r="A5" s="86" t="s">
        <v>5</v>
      </c>
      <c r="B5" s="87">
        <v>0.96440000000000003</v>
      </c>
      <c r="C5" s="88">
        <v>1</v>
      </c>
      <c r="D5" s="88">
        <v>0.69769999999999999</v>
      </c>
      <c r="E5" s="88">
        <v>0.99970000000000003</v>
      </c>
      <c r="F5" s="88">
        <v>0.88</v>
      </c>
      <c r="G5" s="88">
        <v>794</v>
      </c>
      <c r="H5" s="89">
        <v>0.98660000000000003</v>
      </c>
    </row>
    <row r="6" spans="1:26">
      <c r="A6" s="86" t="s">
        <v>9</v>
      </c>
      <c r="B6" s="87">
        <v>1</v>
      </c>
      <c r="C6" s="88">
        <v>1</v>
      </c>
      <c r="D6" s="88">
        <v>0.78739999999999999</v>
      </c>
      <c r="E6" s="88">
        <v>0.99929999999999997</v>
      </c>
      <c r="F6" s="88">
        <v>0.82</v>
      </c>
      <c r="G6" s="88">
        <v>817</v>
      </c>
      <c r="H6" s="89">
        <v>0.99160000000000004</v>
      </c>
    </row>
    <row r="7" spans="1:26">
      <c r="A7" s="86" t="s">
        <v>11</v>
      </c>
      <c r="B7" s="87">
        <v>1</v>
      </c>
      <c r="C7" s="88">
        <v>0.98570000000000002</v>
      </c>
      <c r="D7" s="88">
        <v>0.999</v>
      </c>
      <c r="E7" s="88">
        <v>0.99939999999999996</v>
      </c>
      <c r="F7" s="88">
        <v>0.89800000000000002</v>
      </c>
      <c r="G7" s="88">
        <v>395</v>
      </c>
      <c r="H7" s="89">
        <v>82</v>
      </c>
    </row>
    <row r="8" spans="1:26">
      <c r="A8" s="86" t="s">
        <v>13</v>
      </c>
      <c r="B8" s="87">
        <v>1</v>
      </c>
      <c r="C8" s="88">
        <v>1</v>
      </c>
      <c r="D8" s="88">
        <v>0.80889999999999995</v>
      </c>
      <c r="E8" s="88">
        <v>0.99850000000000005</v>
      </c>
      <c r="F8" s="88">
        <v>0.82</v>
      </c>
      <c r="G8" s="88">
        <v>671</v>
      </c>
      <c r="H8" s="89">
        <v>0.97489999999999999</v>
      </c>
    </row>
    <row r="9" spans="1:26">
      <c r="A9" s="86" t="s">
        <v>12</v>
      </c>
      <c r="B9" s="87">
        <v>0.98009999999999997</v>
      </c>
      <c r="C9" s="88">
        <v>1</v>
      </c>
      <c r="D9" s="88">
        <v>0.74839999999999995</v>
      </c>
      <c r="E9" s="88">
        <v>0.99850000000000005</v>
      </c>
      <c r="F9" s="88">
        <v>0.83</v>
      </c>
      <c r="G9" s="88">
        <v>702</v>
      </c>
      <c r="H9" s="89">
        <v>0.99429999999999996</v>
      </c>
    </row>
    <row r="10" spans="1:26">
      <c r="A10" s="86" t="s">
        <v>15</v>
      </c>
      <c r="B10" s="87">
        <v>0.90980000000000005</v>
      </c>
      <c r="C10" s="88">
        <v>1</v>
      </c>
      <c r="D10" s="88">
        <v>0.88109999999999999</v>
      </c>
      <c r="E10" s="88">
        <v>0.99970000000000003</v>
      </c>
      <c r="F10" s="88">
        <v>0.83</v>
      </c>
      <c r="G10" s="88">
        <v>909</v>
      </c>
      <c r="H10" s="89">
        <v>0.98480000000000001</v>
      </c>
    </row>
    <row r="11" spans="1:26">
      <c r="A11" s="86" t="s">
        <v>17</v>
      </c>
      <c r="B11" s="87">
        <v>1</v>
      </c>
      <c r="C11" s="88">
        <v>1</v>
      </c>
      <c r="D11" s="88">
        <v>0.98329999999999995</v>
      </c>
      <c r="E11" s="88">
        <v>0.99990000000000001</v>
      </c>
      <c r="F11" s="88">
        <v>0.80900000000000005</v>
      </c>
      <c r="G11" s="88">
        <v>904</v>
      </c>
      <c r="H11" s="89">
        <v>9</v>
      </c>
    </row>
    <row r="12" spans="1:26">
      <c r="A12" s="86" t="s">
        <v>19</v>
      </c>
      <c r="B12" s="87">
        <v>0.99239999999999995</v>
      </c>
      <c r="C12" s="88">
        <v>0.99239999999999995</v>
      </c>
      <c r="D12" s="88">
        <v>0.99429999999999996</v>
      </c>
      <c r="E12" s="88">
        <v>0.99790000000000001</v>
      </c>
      <c r="F12" s="88">
        <v>0.83699999999999997</v>
      </c>
      <c r="G12" s="88">
        <v>661</v>
      </c>
      <c r="H12" s="89">
        <v>0.99670000000000003</v>
      </c>
    </row>
    <row r="13" spans="1:26">
      <c r="A13" s="86" t="s">
        <v>21</v>
      </c>
      <c r="B13" s="87">
        <v>0.98670000000000002</v>
      </c>
      <c r="C13" s="88">
        <v>1</v>
      </c>
      <c r="D13" s="88">
        <v>0.97589999999999999</v>
      </c>
      <c r="E13" s="88">
        <v>0.99950000000000006</v>
      </c>
      <c r="F13" s="88">
        <v>0.86499999999999999</v>
      </c>
      <c r="G13" s="88">
        <v>734</v>
      </c>
      <c r="H13" s="89">
        <v>1</v>
      </c>
    </row>
    <row r="14" spans="1:26">
      <c r="A14" s="86" t="s">
        <v>16</v>
      </c>
      <c r="B14" s="87">
        <v>0.99909999999999999</v>
      </c>
      <c r="C14" s="88">
        <v>0.99939999999999996</v>
      </c>
      <c r="D14" s="88">
        <v>0.77839999999999998</v>
      </c>
      <c r="E14" s="88">
        <v>0.99199999999999999</v>
      </c>
      <c r="F14" s="88">
        <v>0.64</v>
      </c>
      <c r="G14" s="88">
        <v>1525</v>
      </c>
      <c r="H14" s="89">
        <v>0.92</v>
      </c>
    </row>
    <row r="15" spans="1:26" ht="15.75" customHeight="1">
      <c r="A15" s="90" t="s">
        <v>168</v>
      </c>
      <c r="B15" s="91">
        <v>0.97703333333333342</v>
      </c>
      <c r="C15" s="92">
        <v>0.99654166666666655</v>
      </c>
      <c r="D15" s="92">
        <v>0.82594999999999985</v>
      </c>
      <c r="E15" s="92">
        <v>0.99825833333333325</v>
      </c>
      <c r="F15" s="92">
        <v>0.82908333333333351</v>
      </c>
      <c r="G15" s="92">
        <v>814.75</v>
      </c>
      <c r="H15" s="93">
        <v>188.61750000000001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11"/>
  <sheetViews>
    <sheetView workbookViewId="0">
      <selection activeCell="D24" sqref="D24"/>
    </sheetView>
  </sheetViews>
  <sheetFormatPr defaultColWidth="12.5703125" defaultRowHeight="15.75" customHeight="1"/>
  <cols>
    <col min="1" max="1" width="43" bestFit="1" customWidth="1"/>
    <col min="9" max="9" width="23" customWidth="1"/>
  </cols>
  <sheetData>
    <row r="1" spans="1:14" ht="12.75">
      <c r="A1" s="40" t="s">
        <v>37</v>
      </c>
    </row>
    <row r="2" spans="1:14" ht="12.75">
      <c r="A2" s="40"/>
    </row>
    <row r="3" spans="1:14" ht="12.75">
      <c r="B3" s="6"/>
      <c r="C3" s="6"/>
      <c r="D3" s="6"/>
      <c r="E3" s="6"/>
      <c r="F3" s="6"/>
    </row>
    <row r="4" spans="1:14" ht="12.75">
      <c r="A4" s="23"/>
      <c r="B4" s="25">
        <v>2019</v>
      </c>
      <c r="C4" s="25">
        <v>2020</v>
      </c>
      <c r="D4" s="25">
        <v>2021</v>
      </c>
      <c r="E4" s="25">
        <v>2022</v>
      </c>
      <c r="F4" s="26">
        <v>2023</v>
      </c>
      <c r="G4" s="27" t="s">
        <v>31</v>
      </c>
    </row>
    <row r="5" spans="1:14">
      <c r="A5" s="28" t="s">
        <v>25</v>
      </c>
      <c r="B5" s="32">
        <f t="shared" ref="B5:F5" si="0">B7</f>
        <v>89.32</v>
      </c>
      <c r="C5" s="29">
        <f t="shared" si="0"/>
        <v>89.88</v>
      </c>
      <c r="D5" s="29">
        <f t="shared" si="0"/>
        <v>89.039999999999992</v>
      </c>
      <c r="E5" s="29">
        <f t="shared" si="0"/>
        <v>86.03</v>
      </c>
      <c r="F5" s="29">
        <f t="shared" si="0"/>
        <v>85.65</v>
      </c>
      <c r="G5" s="33">
        <f>AVERAGE(B5:F5)</f>
        <v>87.983999999999995</v>
      </c>
    </row>
    <row r="7" spans="1:14" ht="12.75">
      <c r="A7" s="2" t="s">
        <v>25</v>
      </c>
      <c r="B7" s="16">
        <f>'2019 PIVOT TABLE INDUSTRY'!M32*100</f>
        <v>89.32</v>
      </c>
      <c r="C7" s="14">
        <f>'2020 PIVOT TABLE'!F32</f>
        <v>89.88</v>
      </c>
      <c r="D7" s="14">
        <f>'2021 PIVOT TABLE'!F32*100</f>
        <v>89.039999999999992</v>
      </c>
      <c r="E7" s="14">
        <f>'2022 PIVOT TABLE'!F31*100</f>
        <v>86.03</v>
      </c>
      <c r="F7" s="14">
        <f>'2023 PIVOT TABLE'!F31*100</f>
        <v>85.65</v>
      </c>
      <c r="I7" s="41"/>
      <c r="J7" s="42"/>
      <c r="K7" s="42"/>
      <c r="L7" s="42"/>
      <c r="M7" s="42"/>
      <c r="N7" s="42"/>
    </row>
    <row r="8" spans="1:14" ht="12.75">
      <c r="I8" s="41"/>
      <c r="J8" s="43"/>
      <c r="K8" s="43"/>
      <c r="L8" s="43"/>
      <c r="M8" s="43"/>
      <c r="N8" s="43"/>
    </row>
    <row r="9" spans="1:14" ht="12.75">
      <c r="A9" s="94"/>
      <c r="B9" s="95"/>
      <c r="C9" s="95"/>
      <c r="D9" s="95"/>
      <c r="E9" s="95"/>
      <c r="F9" s="96"/>
      <c r="G9" s="97"/>
      <c r="I9" s="41"/>
      <c r="J9" s="43"/>
      <c r="K9" s="43"/>
      <c r="L9" s="43"/>
      <c r="M9" s="43"/>
      <c r="N9" s="43"/>
    </row>
    <row r="10" spans="1:14" ht="12.75">
      <c r="A10" s="94"/>
      <c r="B10" s="98"/>
      <c r="C10" s="98"/>
      <c r="D10" s="98"/>
      <c r="E10" s="98"/>
      <c r="F10" s="98"/>
      <c r="G10" s="97"/>
    </row>
    <row r="11" spans="1:14" ht="12.75">
      <c r="A11" s="35"/>
      <c r="B11" s="35"/>
      <c r="C11" s="35"/>
      <c r="D11" s="35"/>
      <c r="E11" s="35"/>
      <c r="F11" s="35"/>
      <c r="G11" s="35"/>
      <c r="H11" s="3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outlinePr summaryBelow="0" summaryRight="0"/>
  </sheetPr>
  <dimension ref="A1:BG10"/>
  <sheetViews>
    <sheetView showGridLines="0" workbookViewId="0">
      <selection activeCell="A2" sqref="A2:XFD2"/>
    </sheetView>
  </sheetViews>
  <sheetFormatPr defaultColWidth="12.5703125" defaultRowHeight="15.75" customHeight="1"/>
  <cols>
    <col min="1" max="1" width="33.42578125" customWidth="1"/>
    <col min="2" max="2" width="27.28515625" customWidth="1"/>
    <col min="3" max="3" width="26.7109375" customWidth="1"/>
  </cols>
  <sheetData>
    <row r="1" spans="1:59">
      <c r="A1" s="79"/>
      <c r="B1" s="80" t="s">
        <v>203</v>
      </c>
      <c r="C1" s="82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</row>
    <row r="2" spans="1:59" s="107" customFormat="1" ht="76.5">
      <c r="A2" s="103" t="s">
        <v>61</v>
      </c>
      <c r="B2" s="104" t="s">
        <v>161</v>
      </c>
      <c r="C2" s="106" t="s">
        <v>160</v>
      </c>
    </row>
    <row r="3" spans="1:59">
      <c r="A3" s="79" t="s">
        <v>7</v>
      </c>
      <c r="B3" s="83">
        <v>1.03</v>
      </c>
      <c r="C3" s="85">
        <v>0.95</v>
      </c>
    </row>
    <row r="4" spans="1:59">
      <c r="A4" s="86" t="s">
        <v>10</v>
      </c>
      <c r="B4" s="87">
        <v>1.97</v>
      </c>
      <c r="C4" s="89">
        <v>1.52</v>
      </c>
    </row>
    <row r="5" spans="1:59">
      <c r="A5" s="86" t="s">
        <v>8</v>
      </c>
      <c r="B5" s="87">
        <v>1.37</v>
      </c>
      <c r="C5" s="89">
        <v>0.97</v>
      </c>
    </row>
    <row r="6" spans="1:59">
      <c r="A6" s="86" t="s">
        <v>14</v>
      </c>
      <c r="B6" s="87">
        <v>1.29</v>
      </c>
      <c r="C6" s="89">
        <v>0.87</v>
      </c>
    </row>
    <row r="7" spans="1:59">
      <c r="A7" s="86" t="s">
        <v>12</v>
      </c>
      <c r="B7" s="87">
        <v>0.76</v>
      </c>
      <c r="C7" s="89">
        <v>0.96</v>
      </c>
    </row>
    <row r="8" spans="1:59">
      <c r="A8" s="86" t="s">
        <v>18</v>
      </c>
      <c r="B8" s="87">
        <v>1.1499999999999999</v>
      </c>
      <c r="C8" s="89">
        <v>1.73</v>
      </c>
    </row>
    <row r="9" spans="1:59">
      <c r="A9" s="86" t="s">
        <v>20</v>
      </c>
      <c r="B9" s="87">
        <v>1.33</v>
      </c>
      <c r="C9" s="89">
        <v>1.08</v>
      </c>
    </row>
    <row r="10" spans="1:59">
      <c r="A10" s="90" t="s">
        <v>168</v>
      </c>
      <c r="B10" s="91">
        <v>1.2714285714285716</v>
      </c>
      <c r="C10" s="93">
        <v>1.1542857142857144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outlinePr summaryBelow="0" summaryRight="0"/>
  </sheetPr>
  <dimension ref="A1:Z8"/>
  <sheetViews>
    <sheetView showGridLines="0" tabSelected="1" workbookViewId="0">
      <selection activeCell="E24" sqref="E24"/>
    </sheetView>
  </sheetViews>
  <sheetFormatPr defaultColWidth="12.5703125" defaultRowHeight="15.75" customHeight="1"/>
  <cols>
    <col min="1" max="1" width="33.42578125" customWidth="1"/>
  </cols>
  <sheetData>
    <row r="1" spans="1:26">
      <c r="A1" s="79"/>
      <c r="B1" s="80" t="s">
        <v>203</v>
      </c>
      <c r="C1" s="81"/>
      <c r="D1" s="81"/>
      <c r="E1" s="82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s="107" customFormat="1" ht="89.25">
      <c r="A2" s="103" t="s">
        <v>61</v>
      </c>
      <c r="B2" s="104" t="s">
        <v>163</v>
      </c>
      <c r="C2" s="105" t="s">
        <v>164</v>
      </c>
      <c r="D2" s="105" t="s">
        <v>181</v>
      </c>
      <c r="E2" s="106" t="s">
        <v>182</v>
      </c>
    </row>
    <row r="3" spans="1:26">
      <c r="A3" s="79" t="s">
        <v>6</v>
      </c>
      <c r="B3" s="83">
        <v>18459</v>
      </c>
      <c r="C3" s="84">
        <v>7.5499999999999998E-2</v>
      </c>
      <c r="D3" s="84">
        <v>0.51</v>
      </c>
      <c r="E3" s="85">
        <v>1.24</v>
      </c>
    </row>
    <row r="4" spans="1:26">
      <c r="A4" s="86" t="s">
        <v>8</v>
      </c>
      <c r="B4" s="87">
        <v>34985</v>
      </c>
      <c r="C4" s="88">
        <v>5.1499999999999997E-2</v>
      </c>
      <c r="D4" s="88">
        <v>0.83</v>
      </c>
      <c r="E4" s="89">
        <v>1.46</v>
      </c>
    </row>
    <row r="5" spans="1:26">
      <c r="A5" s="86" t="s">
        <v>5</v>
      </c>
      <c r="B5" s="87">
        <v>34893</v>
      </c>
      <c r="C5" s="88">
        <v>7.3200000000000001E-2</v>
      </c>
      <c r="D5" s="88">
        <v>1.18</v>
      </c>
      <c r="E5" s="89">
        <v>0.51</v>
      </c>
    </row>
    <row r="6" spans="1:26">
      <c r="A6" s="86" t="s">
        <v>12</v>
      </c>
      <c r="B6" s="87">
        <v>37717</v>
      </c>
      <c r="C6" s="88">
        <v>7.0499999999999993E-2</v>
      </c>
      <c r="D6" s="88">
        <v>1.52</v>
      </c>
      <c r="E6" s="89">
        <v>1.04</v>
      </c>
    </row>
    <row r="7" spans="1:26">
      <c r="A7" s="86" t="s">
        <v>16</v>
      </c>
      <c r="B7" s="87">
        <v>41267</v>
      </c>
      <c r="C7" s="88">
        <v>6.8000000000000005E-2</v>
      </c>
      <c r="D7" s="88">
        <v>1.07</v>
      </c>
      <c r="E7" s="89">
        <v>1.19</v>
      </c>
    </row>
    <row r="8" spans="1:26" ht="15.75" customHeight="1">
      <c r="A8" s="90" t="s">
        <v>168</v>
      </c>
      <c r="B8" s="91">
        <v>33464.199999999997</v>
      </c>
      <c r="C8" s="92">
        <v>6.7739999999999995E-2</v>
      </c>
      <c r="D8" s="92">
        <v>1.0219999999999998</v>
      </c>
      <c r="E8" s="93">
        <v>1.0879999999999999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P36"/>
  <sheetViews>
    <sheetView workbookViewId="0">
      <selection activeCell="N27" sqref="N27"/>
    </sheetView>
  </sheetViews>
  <sheetFormatPr defaultColWidth="12.5703125" defaultRowHeight="15.75" customHeight="1"/>
  <cols>
    <col min="1" max="1" width="33.85546875" bestFit="1" customWidth="1"/>
  </cols>
  <sheetData>
    <row r="1" spans="1:6">
      <c r="A1" s="40" t="s">
        <v>40</v>
      </c>
    </row>
    <row r="2" spans="1:6">
      <c r="A2" s="1" t="s">
        <v>24</v>
      </c>
      <c r="B2" s="3">
        <f t="shared" ref="B2:E2" si="0">C2-1</f>
        <v>2019</v>
      </c>
      <c r="C2" s="3">
        <f t="shared" si="0"/>
        <v>2020</v>
      </c>
      <c r="D2" s="10">
        <f t="shared" si="0"/>
        <v>2021</v>
      </c>
      <c r="E2" s="3">
        <f t="shared" si="0"/>
        <v>2022</v>
      </c>
      <c r="F2" s="1">
        <v>2023</v>
      </c>
    </row>
    <row r="3" spans="1:6" ht="12.75">
      <c r="A3" s="2" t="s">
        <v>6</v>
      </c>
      <c r="B3" s="4">
        <f>'2019 PIVOT - Load distributionC'!E3</f>
        <v>0.99580000000000002</v>
      </c>
      <c r="C3" s="4">
        <f>'2020 PIVOT - Load distributionC'!E3</f>
        <v>0.995</v>
      </c>
      <c r="D3" s="4">
        <f>'2021 PIVOT - Load distributionC'!E3</f>
        <v>0.99580000000000002</v>
      </c>
      <c r="E3" s="4">
        <f>'2022 PIVOT - Load distributionC'!E3</f>
        <v>0.99709999999999999</v>
      </c>
      <c r="F3" s="4">
        <f>'2023 PIVOT - Load distributionC'!E3</f>
        <v>0.996</v>
      </c>
    </row>
    <row r="4" spans="1:6" ht="12.75">
      <c r="A4" s="2" t="s">
        <v>8</v>
      </c>
      <c r="B4" s="4">
        <f>'2019 PIVOT - Load distributionC'!E4</f>
        <v>0.99919999999999998</v>
      </c>
      <c r="C4" s="4">
        <f>'2020 PIVOT - Load distributionC'!E4</f>
        <v>0.996</v>
      </c>
      <c r="D4" s="4">
        <f>'2021 PIVOT - Load distributionC'!E4</f>
        <v>0.99750000000000005</v>
      </c>
      <c r="E4" s="4">
        <f>'2022 PIVOT - Load distributionC'!E4</f>
        <v>0.99819999999999998</v>
      </c>
      <c r="F4" s="4">
        <f>'2023 PIVOT - Load distributionC'!E4</f>
        <v>0.99870000000000003</v>
      </c>
    </row>
    <row r="5" spans="1:6" ht="12.75">
      <c r="A5" s="2" t="s">
        <v>5</v>
      </c>
      <c r="B5" s="7" t="s">
        <v>0</v>
      </c>
      <c r="C5" s="7" t="s">
        <v>0</v>
      </c>
      <c r="D5" s="7" t="s">
        <v>0</v>
      </c>
      <c r="E5" s="4">
        <f>'2022 PIVOT - Load distributionC'!E5</f>
        <v>0.99950000000000006</v>
      </c>
      <c r="F5" s="4">
        <f>'2023 PIVOT - Load distributionC'!E5</f>
        <v>0.99970000000000003</v>
      </c>
    </row>
    <row r="6" spans="1:6" ht="12.75">
      <c r="A6" s="2" t="s">
        <v>9</v>
      </c>
      <c r="B6" s="4">
        <f>'2019 PIVOT - Load distributionC'!E5</f>
        <v>0.99970000000000003</v>
      </c>
      <c r="C6" s="4">
        <f>'2020 PIVOT - Load distributionC'!E5</f>
        <v>0.99950000000000006</v>
      </c>
      <c r="D6" s="4">
        <f>'2021 PIVOT - Load distributionC'!E5</f>
        <v>0.99960000000000004</v>
      </c>
      <c r="E6" s="4">
        <f>'2022 PIVOT - Load distributionC'!E6</f>
        <v>0.9849</v>
      </c>
      <c r="F6" s="4">
        <f>'2023 PIVOT - Load distributionC'!E6</f>
        <v>0.99929999999999997</v>
      </c>
    </row>
    <row r="7" spans="1:6" ht="12.75">
      <c r="A7" s="2" t="s">
        <v>11</v>
      </c>
      <c r="B7" s="4">
        <f>'2019 PIVOT - Load distributionC'!E6</f>
        <v>0.99980000000000002</v>
      </c>
      <c r="C7" s="4">
        <f>'2020 PIVOT - Load distributionC'!E6</f>
        <v>0.99539999999999995</v>
      </c>
      <c r="D7" s="4">
        <f>'2021 PIVOT - Load distributionC'!E6</f>
        <v>0.99650000000000005</v>
      </c>
      <c r="E7" s="4">
        <f>'2022 PIVOT - Load distributionC'!E7</f>
        <v>0.99950000000000006</v>
      </c>
      <c r="F7" s="4">
        <f>'2023 PIVOT - Load distributionC'!E7</f>
        <v>0.99939999999999996</v>
      </c>
    </row>
    <row r="8" spans="1:6" ht="12.75">
      <c r="A8" s="2" t="s">
        <v>13</v>
      </c>
      <c r="B8" s="4">
        <f>'2019 PIVOT - Load distributionC'!E7</f>
        <v>0.9204</v>
      </c>
      <c r="C8" s="4">
        <f>'2020 PIVOT - Load distributionC'!E7</f>
        <v>0.99570000000000003</v>
      </c>
      <c r="D8" s="4">
        <f>'2021 PIVOT - Load distributionC'!E7</f>
        <v>0.95809999999999995</v>
      </c>
      <c r="E8" s="4">
        <f>'2022 PIVOT - Load distributionC'!E8</f>
        <v>0.99739999999999995</v>
      </c>
      <c r="F8" s="4">
        <f>'2023 PIVOT - Load distributionC'!E8</f>
        <v>0.99850000000000005</v>
      </c>
    </row>
    <row r="9" spans="1:6" ht="12.75">
      <c r="A9" s="2" t="s">
        <v>12</v>
      </c>
      <c r="B9" s="4">
        <f>'2019 PIVOT - Load distributionC'!E8</f>
        <v>0.99739999999999995</v>
      </c>
      <c r="C9" s="4">
        <f>'2020 PIVOT - Load distributionC'!E8</f>
        <v>0.99819999999999998</v>
      </c>
      <c r="D9" s="4">
        <f>'2021 PIVOT - Load distributionC'!E8</f>
        <v>0.99819999999999998</v>
      </c>
      <c r="E9" s="4">
        <f>'2022 PIVOT - Load distributionC'!E9</f>
        <v>0.99880000000000002</v>
      </c>
      <c r="F9" s="4">
        <f>'2023 PIVOT - Load distributionC'!E9</f>
        <v>0.99850000000000005</v>
      </c>
    </row>
    <row r="10" spans="1:6" ht="12.75">
      <c r="A10" s="2" t="s">
        <v>15</v>
      </c>
      <c r="B10" s="4">
        <f>'2019 PIVOT - Load distributionC'!E9</f>
        <v>0.9879</v>
      </c>
      <c r="C10" s="4">
        <f>'2020 PIVOT - Load distributionC'!E9</f>
        <v>0.99060000000000004</v>
      </c>
      <c r="D10" s="4">
        <f>'2021 PIVOT - Load distributionC'!E9</f>
        <v>0.98819999999999997</v>
      </c>
      <c r="E10" s="4">
        <f>'2022 PIVOT - Load distributionC'!E10</f>
        <v>0.99870000000000003</v>
      </c>
      <c r="F10" s="4">
        <f>'2023 PIVOT - Load distributionC'!E10</f>
        <v>0.99970000000000003</v>
      </c>
    </row>
    <row r="11" spans="1:6" ht="12.75">
      <c r="A11" s="2" t="s">
        <v>17</v>
      </c>
      <c r="B11" s="4">
        <f>'2019 PIVOT - Load distributionC'!E10</f>
        <v>0.99809999999999999</v>
      </c>
      <c r="C11" s="4">
        <f>'2020 PIVOT - Load distributionC'!E10</f>
        <v>0.99870000000000003</v>
      </c>
      <c r="D11" s="4">
        <f>'2021 PIVOT - Load distributionC'!E10</f>
        <v>0.999</v>
      </c>
      <c r="E11" s="4">
        <f>'2022 PIVOT - Load distributionC'!E11</f>
        <v>0.99639999999999995</v>
      </c>
      <c r="F11" s="4">
        <f>'2023 PIVOT - Load distributionC'!E11</f>
        <v>0.99990000000000001</v>
      </c>
    </row>
    <row r="12" spans="1:6" ht="12.75">
      <c r="A12" s="2" t="s">
        <v>19</v>
      </c>
      <c r="B12" s="4">
        <f>'2019 PIVOT - Load distributionC'!E11</f>
        <v>1</v>
      </c>
      <c r="C12" s="4">
        <f>'2020 PIVOT - Load distributionC'!E11</f>
        <v>0.99839999999999995</v>
      </c>
      <c r="D12" s="4">
        <f>'2021 PIVOT - Load distributionC'!E11</f>
        <v>0.99819999999999998</v>
      </c>
      <c r="E12" s="4">
        <f>'2022 PIVOT - Load distributionC'!E12</f>
        <v>0.99729999999999996</v>
      </c>
      <c r="F12" s="4">
        <f>'2023 PIVOT - Load distributionC'!E12</f>
        <v>0.99790000000000001</v>
      </c>
    </row>
    <row r="13" spans="1:6" ht="12.75">
      <c r="A13" s="2" t="s">
        <v>21</v>
      </c>
      <c r="B13" s="4">
        <f>'2019 PIVOT - Load distributionC'!E12</f>
        <v>0.99950000000000006</v>
      </c>
      <c r="C13" s="4">
        <f>'2020 PIVOT - Load distributionC'!E12</f>
        <v>0.999</v>
      </c>
      <c r="D13" s="4">
        <f>'2021 PIVOT - Load distributionC'!E12</f>
        <v>0.99350000000000005</v>
      </c>
      <c r="E13" s="4">
        <f>'2022 PIVOT - Load distributionC'!E13</f>
        <v>0.99980000000000002</v>
      </c>
      <c r="F13" s="4">
        <f>'2023 PIVOT - Load distributionC'!E13</f>
        <v>0.99950000000000006</v>
      </c>
    </row>
    <row r="14" spans="1:6" ht="12.75">
      <c r="A14" s="2" t="s">
        <v>16</v>
      </c>
      <c r="B14" s="4">
        <f>'2019 PIVOT - Load distributionC'!E13</f>
        <v>0.99209999999999998</v>
      </c>
      <c r="C14" s="4">
        <f>'2020 PIVOT - Load distributionC'!E13</f>
        <v>0.99199999999999999</v>
      </c>
      <c r="D14" s="4">
        <f>'2021 PIVOT - Load distributionC'!E13</f>
        <v>0.99</v>
      </c>
      <c r="E14" s="4">
        <f>'2022 PIVOT - Load distributionC'!E14</f>
        <v>0.99109999999999998</v>
      </c>
      <c r="F14" s="4">
        <f>'2023 PIVOT - Load distributionC'!E14</f>
        <v>0.99199999999999999</v>
      </c>
    </row>
    <row r="17" spans="1:16">
      <c r="B17" s="10">
        <v>2019</v>
      </c>
      <c r="C17" s="10">
        <v>2020</v>
      </c>
      <c r="D17" s="10">
        <v>2021</v>
      </c>
      <c r="E17" s="10">
        <v>2022</v>
      </c>
      <c r="F17" s="1">
        <v>2023</v>
      </c>
    </row>
    <row r="18" spans="1:16">
      <c r="A18" s="12" t="s">
        <v>25</v>
      </c>
      <c r="B18" s="6">
        <f>'2019 PIVOT TABLE INDUSTRY'!E32*100</f>
        <v>99.9</v>
      </c>
      <c r="C18" s="6">
        <f>'2020 PIVOT TABLE'!E32*100</f>
        <v>99.88</v>
      </c>
      <c r="D18" s="6">
        <f>'2021 PIVOT TABLE'!E32*100</f>
        <v>99.88</v>
      </c>
      <c r="E18" s="6">
        <f>'2022 PIVOT TABLE'!E31*100</f>
        <v>99.839999999999989</v>
      </c>
      <c r="F18" s="6">
        <f>'2023 PIVOT TABLE'!E31*100</f>
        <v>99.88</v>
      </c>
    </row>
    <row r="19" spans="1:16">
      <c r="A19" s="15" t="s">
        <v>26</v>
      </c>
      <c r="B19" s="6">
        <f>'2019 PIVOT TABLE INDUSTRY'!E63*100</f>
        <v>99.310500000000005</v>
      </c>
      <c r="C19" s="6">
        <f>'2020 PIVOT TABLE'!E63*100</f>
        <v>99.722999999999956</v>
      </c>
      <c r="D19" s="6">
        <f>'2021 PIVOT TABLE'!E62*100</f>
        <v>99.506896551724125</v>
      </c>
      <c r="E19" s="6">
        <f>'2022 PIVOT TABLE'!E58*100</f>
        <v>99.708363636363629</v>
      </c>
      <c r="F19" s="6">
        <f>'2023 PIVOT TABLE'!E58*100</f>
        <v>99.603818181818127</v>
      </c>
    </row>
    <row r="20" spans="1:16">
      <c r="A20" s="17" t="s">
        <v>27</v>
      </c>
      <c r="B20" s="6">
        <f>AVERAGE(B3:B14)*100</f>
        <v>98.99909090909091</v>
      </c>
      <c r="C20" s="6">
        <f t="shared" ref="C20:F20" si="1">AVERAGE(C3:C14)*100</f>
        <v>99.622727272727289</v>
      </c>
      <c r="D20" s="6">
        <f t="shared" si="1"/>
        <v>99.223636363636345</v>
      </c>
      <c r="E20" s="6">
        <f t="shared" si="1"/>
        <v>99.65583333333332</v>
      </c>
      <c r="F20" s="6">
        <f t="shared" si="1"/>
        <v>99.825833333333321</v>
      </c>
    </row>
    <row r="21" spans="1:16">
      <c r="A21" s="12" t="s">
        <v>28</v>
      </c>
      <c r="B21" s="6">
        <f t="shared" ref="B21:B23" si="2">AVERAGE(B18:F18)</f>
        <v>99.875999999999991</v>
      </c>
      <c r="C21" s="6">
        <f t="shared" ref="C21:F21" si="3">B21</f>
        <v>99.875999999999991</v>
      </c>
      <c r="D21" s="6">
        <f t="shared" si="3"/>
        <v>99.875999999999991</v>
      </c>
      <c r="E21" s="6">
        <f t="shared" si="3"/>
        <v>99.875999999999991</v>
      </c>
      <c r="F21" s="6">
        <f t="shared" si="3"/>
        <v>99.875999999999991</v>
      </c>
    </row>
    <row r="22" spans="1:16">
      <c r="A22" s="12" t="s">
        <v>29</v>
      </c>
      <c r="B22" s="6">
        <f t="shared" si="2"/>
        <v>99.570515673981163</v>
      </c>
      <c r="C22" s="6">
        <f t="shared" ref="C22:F22" si="4">B22</f>
        <v>99.570515673981163</v>
      </c>
      <c r="D22" s="6">
        <f t="shared" si="4"/>
        <v>99.570515673981163</v>
      </c>
      <c r="E22" s="6">
        <f t="shared" si="4"/>
        <v>99.570515673981163</v>
      </c>
      <c r="F22" s="6">
        <f t="shared" si="4"/>
        <v>99.570515673981163</v>
      </c>
    </row>
    <row r="23" spans="1:16" ht="15.75" customHeight="1">
      <c r="A23" s="12" t="s">
        <v>30</v>
      </c>
      <c r="B23" s="6">
        <f t="shared" si="2"/>
        <v>99.465424242424234</v>
      </c>
      <c r="C23" s="6">
        <f t="shared" ref="C23:F23" si="5">B23</f>
        <v>99.465424242424234</v>
      </c>
      <c r="D23" s="6">
        <f t="shared" si="5"/>
        <v>99.465424242424234</v>
      </c>
      <c r="E23" s="6">
        <f t="shared" si="5"/>
        <v>99.465424242424234</v>
      </c>
      <c r="F23" s="6">
        <f t="shared" si="5"/>
        <v>99.465424242424234</v>
      </c>
      <c r="I23" s="34" t="s">
        <v>35</v>
      </c>
      <c r="J23" s="35"/>
      <c r="K23" s="35"/>
      <c r="L23" s="35"/>
      <c r="M23" s="35"/>
      <c r="N23" s="35"/>
      <c r="O23" s="35"/>
      <c r="P23" s="35"/>
    </row>
    <row r="24" spans="1:16">
      <c r="I24" s="35" t="s">
        <v>6</v>
      </c>
      <c r="J24" s="35"/>
      <c r="K24" s="35"/>
      <c r="L24" s="35"/>
      <c r="M24" s="35"/>
      <c r="N24" s="35"/>
      <c r="O24" s="35"/>
      <c r="P24" s="35"/>
    </row>
    <row r="25" spans="1:16">
      <c r="I25" s="35" t="s">
        <v>5</v>
      </c>
      <c r="J25" s="35"/>
      <c r="K25" s="35"/>
      <c r="L25" s="35"/>
      <c r="M25" s="35"/>
      <c r="N25" s="35"/>
      <c r="O25" s="35"/>
      <c r="P25" s="35"/>
    </row>
    <row r="26" spans="1:16">
      <c r="A26" s="23"/>
      <c r="B26" s="25">
        <v>2019</v>
      </c>
      <c r="C26" s="25">
        <v>2020</v>
      </c>
      <c r="D26" s="25">
        <v>2021</v>
      </c>
      <c r="E26" s="25">
        <v>2022</v>
      </c>
      <c r="F26" s="26">
        <v>2023</v>
      </c>
      <c r="G26" s="27" t="s">
        <v>31</v>
      </c>
      <c r="I26" s="35" t="s">
        <v>9</v>
      </c>
      <c r="J26" s="35"/>
      <c r="K26" s="35"/>
      <c r="L26" s="35"/>
      <c r="M26" s="35"/>
      <c r="N26" s="35"/>
      <c r="O26" s="35"/>
      <c r="P26" s="35"/>
    </row>
    <row r="27" spans="1:16">
      <c r="A27" s="28" t="s">
        <v>25</v>
      </c>
      <c r="B27" s="29">
        <f t="shared" ref="B27:F27" si="6">B18</f>
        <v>99.9</v>
      </c>
      <c r="C27" s="29">
        <f t="shared" si="6"/>
        <v>99.88</v>
      </c>
      <c r="D27" s="29">
        <f t="shared" si="6"/>
        <v>99.88</v>
      </c>
      <c r="E27" s="29">
        <f t="shared" si="6"/>
        <v>99.839999999999989</v>
      </c>
      <c r="F27" s="29">
        <f t="shared" si="6"/>
        <v>99.88</v>
      </c>
      <c r="G27" s="30">
        <f t="shared" ref="G27:G29" si="7">AVERAGE(B27:F27)</f>
        <v>99.875999999999991</v>
      </c>
      <c r="I27" s="35" t="s">
        <v>8</v>
      </c>
      <c r="J27" s="35"/>
      <c r="K27" s="35"/>
      <c r="L27" s="35"/>
      <c r="M27" s="35"/>
      <c r="N27" s="35"/>
      <c r="O27" s="35"/>
      <c r="P27" s="35"/>
    </row>
    <row r="28" spans="1:16">
      <c r="A28" s="31" t="s">
        <v>26</v>
      </c>
      <c r="B28" s="29">
        <f t="shared" ref="B28:F28" si="8">B19</f>
        <v>99.310500000000005</v>
      </c>
      <c r="C28" s="29">
        <f t="shared" si="8"/>
        <v>99.722999999999956</v>
      </c>
      <c r="D28" s="29">
        <f t="shared" si="8"/>
        <v>99.506896551724125</v>
      </c>
      <c r="E28" s="29">
        <f t="shared" si="8"/>
        <v>99.708363636363629</v>
      </c>
      <c r="F28" s="29">
        <f t="shared" si="8"/>
        <v>99.603818181818127</v>
      </c>
      <c r="G28" s="30">
        <f t="shared" si="7"/>
        <v>99.570515673981163</v>
      </c>
      <c r="I28" s="35" t="s">
        <v>11</v>
      </c>
      <c r="J28" s="35"/>
      <c r="K28" s="35"/>
      <c r="L28" s="35"/>
      <c r="M28" s="35"/>
      <c r="N28" s="35"/>
      <c r="O28" s="35"/>
      <c r="P28" s="35"/>
    </row>
    <row r="29" spans="1:16">
      <c r="A29" s="28" t="s">
        <v>27</v>
      </c>
      <c r="B29" s="29">
        <f t="shared" ref="B29:F29" si="9">B20</f>
        <v>98.99909090909091</v>
      </c>
      <c r="C29" s="29">
        <f t="shared" si="9"/>
        <v>99.622727272727289</v>
      </c>
      <c r="D29" s="29">
        <f t="shared" si="9"/>
        <v>99.223636363636345</v>
      </c>
      <c r="E29" s="29">
        <f t="shared" si="9"/>
        <v>99.65583333333332</v>
      </c>
      <c r="F29" s="29">
        <f t="shared" si="9"/>
        <v>99.825833333333321</v>
      </c>
      <c r="G29" s="30">
        <f t="shared" si="7"/>
        <v>99.465424242424234</v>
      </c>
      <c r="I29" s="35" t="s">
        <v>13</v>
      </c>
      <c r="J29" s="35"/>
      <c r="K29" s="35"/>
      <c r="L29" s="35"/>
      <c r="M29" s="35"/>
      <c r="N29" s="35"/>
      <c r="O29" s="35"/>
      <c r="P29" s="35"/>
    </row>
    <row r="30" spans="1:16">
      <c r="I30" s="35" t="s">
        <v>12</v>
      </c>
      <c r="J30" s="35"/>
      <c r="K30" s="35"/>
      <c r="L30" s="35"/>
      <c r="M30" s="35"/>
      <c r="N30" s="35"/>
      <c r="O30" s="35"/>
      <c r="P30" s="35"/>
    </row>
    <row r="31" spans="1:16">
      <c r="I31" s="35" t="s">
        <v>15</v>
      </c>
      <c r="J31" s="35"/>
      <c r="K31" s="35"/>
      <c r="L31" s="35"/>
      <c r="M31" s="35"/>
      <c r="N31" s="35"/>
      <c r="O31" s="35"/>
      <c r="P31" s="35"/>
    </row>
    <row r="32" spans="1:16">
      <c r="I32" s="35" t="s">
        <v>17</v>
      </c>
      <c r="J32" s="35"/>
      <c r="K32" s="35"/>
      <c r="L32" s="35"/>
      <c r="M32" s="35"/>
      <c r="N32" s="35"/>
      <c r="O32" s="35"/>
      <c r="P32" s="35"/>
    </row>
    <row r="33" spans="9:16">
      <c r="I33" s="35" t="s">
        <v>19</v>
      </c>
      <c r="J33" s="35"/>
      <c r="K33" s="35"/>
      <c r="L33" s="35"/>
      <c r="M33" s="35"/>
      <c r="N33" s="35"/>
      <c r="O33" s="35"/>
      <c r="P33" s="35"/>
    </row>
    <row r="34" spans="9:16">
      <c r="I34" s="35" t="s">
        <v>21</v>
      </c>
      <c r="J34" s="35"/>
      <c r="K34" s="35"/>
      <c r="L34" s="35"/>
      <c r="M34" s="35"/>
      <c r="N34" s="35"/>
      <c r="O34" s="35"/>
      <c r="P34" s="35"/>
    </row>
    <row r="35" spans="9:16">
      <c r="I35" s="35" t="s">
        <v>16</v>
      </c>
      <c r="J35" s="35"/>
      <c r="K35" s="35"/>
      <c r="L35" s="35"/>
      <c r="M35" s="35"/>
      <c r="N35" s="35"/>
      <c r="O35" s="35"/>
      <c r="P35" s="35"/>
    </row>
    <row r="36" spans="9:16">
      <c r="I36" s="35"/>
      <c r="J36" s="35"/>
      <c r="K36" s="35"/>
      <c r="L36" s="35"/>
      <c r="M36" s="35"/>
      <c r="N36" s="35"/>
      <c r="O36" s="35"/>
      <c r="P36" s="3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N8"/>
  <sheetViews>
    <sheetView workbookViewId="0">
      <selection activeCell="H13" sqref="H13"/>
    </sheetView>
  </sheetViews>
  <sheetFormatPr defaultColWidth="12.5703125" defaultRowHeight="15.75" customHeight="1"/>
  <cols>
    <col min="1" max="1" width="30.42578125" customWidth="1"/>
    <col min="9" max="9" width="23" customWidth="1"/>
  </cols>
  <sheetData>
    <row r="1" spans="1:14">
      <c r="A1" s="40" t="s">
        <v>38</v>
      </c>
    </row>
    <row r="2" spans="1:14">
      <c r="B2" s="6"/>
      <c r="C2" s="6"/>
      <c r="D2" s="6"/>
      <c r="E2" s="6"/>
      <c r="F2" s="6"/>
    </row>
    <row r="3" spans="1:14">
      <c r="A3" s="23"/>
      <c r="B3" s="25">
        <v>2019</v>
      </c>
      <c r="C3" s="25">
        <v>2020</v>
      </c>
      <c r="D3" s="25">
        <v>2021</v>
      </c>
      <c r="E3" s="25">
        <v>2022</v>
      </c>
      <c r="F3" s="26">
        <v>2023</v>
      </c>
      <c r="G3" s="27" t="s">
        <v>31</v>
      </c>
    </row>
    <row r="4" spans="1:14">
      <c r="A4" s="28" t="s">
        <v>25</v>
      </c>
      <c r="B4" s="29">
        <f t="shared" ref="B4:F4" si="0">B7</f>
        <v>94</v>
      </c>
      <c r="C4" s="29">
        <f t="shared" si="0"/>
        <v>95</v>
      </c>
      <c r="D4" s="29">
        <f t="shared" si="0"/>
        <v>95</v>
      </c>
      <c r="E4" s="29">
        <f t="shared" si="0"/>
        <v>93</v>
      </c>
      <c r="F4" s="29">
        <f t="shared" si="0"/>
        <v>91</v>
      </c>
      <c r="G4" s="30">
        <f>AVERAGE(B4:F4)</f>
        <v>93.6</v>
      </c>
    </row>
    <row r="7" spans="1:14">
      <c r="A7" s="2" t="s">
        <v>25</v>
      </c>
      <c r="B7" s="14">
        <f>'2019 SCORECARD'!G31*100</f>
        <v>94</v>
      </c>
      <c r="C7" s="14">
        <f>'2020 SCORECARD'!G31</f>
        <v>95</v>
      </c>
      <c r="D7" s="14">
        <f>'2021 SCORECARD'!G31*100</f>
        <v>95</v>
      </c>
      <c r="E7" s="14">
        <f>'2022 SCORECARD'!G30*100</f>
        <v>93</v>
      </c>
      <c r="F7" s="14">
        <f>'2023 SCORECARD'!G30*100</f>
        <v>91</v>
      </c>
    </row>
    <row r="8" spans="1:14">
      <c r="I8" s="41"/>
      <c r="J8" s="42"/>
      <c r="K8" s="42"/>
      <c r="L8" s="42"/>
      <c r="M8" s="42"/>
      <c r="N8" s="4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P44"/>
  <sheetViews>
    <sheetView workbookViewId="0">
      <selection activeCell="A47" sqref="A47"/>
    </sheetView>
  </sheetViews>
  <sheetFormatPr defaultColWidth="12.5703125" defaultRowHeight="15.75" customHeight="1"/>
  <cols>
    <col min="1" max="1" width="33.85546875" bestFit="1" customWidth="1"/>
    <col min="9" max="9" width="36.42578125" customWidth="1"/>
  </cols>
  <sheetData>
    <row r="1" spans="1:6" ht="12.75">
      <c r="A1" s="40" t="s">
        <v>41</v>
      </c>
    </row>
    <row r="2" spans="1:6" ht="12.75">
      <c r="A2" s="1" t="s">
        <v>24</v>
      </c>
      <c r="B2" s="3">
        <f t="shared" ref="B2:E2" si="0">C2-1</f>
        <v>2019</v>
      </c>
      <c r="C2" s="3">
        <f t="shared" si="0"/>
        <v>2020</v>
      </c>
      <c r="D2" s="3">
        <f t="shared" si="0"/>
        <v>2021</v>
      </c>
      <c r="E2" s="3">
        <f t="shared" si="0"/>
        <v>2022</v>
      </c>
      <c r="F2" s="1">
        <v>2023</v>
      </c>
    </row>
    <row r="3" spans="1:6" ht="12.75">
      <c r="A3" s="2" t="s">
        <v>6</v>
      </c>
      <c r="B3" s="4">
        <f>'2019 PIVOT - Load distributionC'!F3</f>
        <v>0.82</v>
      </c>
      <c r="C3" s="4">
        <f>'2020 PIVOT - Load distributionC'!F3</f>
        <v>0.82</v>
      </c>
      <c r="D3" s="4">
        <f>'2021 PIVOT - Load distributionC'!F3</f>
        <v>0.82</v>
      </c>
      <c r="E3" s="4">
        <f>'2022 PIVOT - Load distributionC'!F3</f>
        <v>0.82</v>
      </c>
      <c r="F3" s="4">
        <f>'2023 PIVOT - Load distributionC'!F3</f>
        <v>0.83</v>
      </c>
    </row>
    <row r="4" spans="1:6" ht="12.75">
      <c r="A4" s="2" t="s">
        <v>8</v>
      </c>
      <c r="B4" s="4">
        <f>'2019 PIVOT - Load distributionC'!F4</f>
        <v>0.84</v>
      </c>
      <c r="C4" s="4">
        <f>'2020 PIVOT - Load distributionC'!F4</f>
        <v>0.84</v>
      </c>
      <c r="D4" s="4">
        <f>'2021 PIVOT - Load distributionC'!F4</f>
        <v>0.87</v>
      </c>
      <c r="E4" s="4">
        <f>'2022 PIVOT - Load distributionC'!F4</f>
        <v>0.87</v>
      </c>
      <c r="F4" s="4">
        <f>'2023 PIVOT - Load distributionC'!F4</f>
        <v>0.89</v>
      </c>
    </row>
    <row r="5" spans="1:6" ht="12.75">
      <c r="A5" s="2" t="s">
        <v>5</v>
      </c>
      <c r="B5" s="7" t="s">
        <v>0</v>
      </c>
      <c r="C5" s="7" t="s">
        <v>0</v>
      </c>
      <c r="D5" s="7" t="s">
        <v>0</v>
      </c>
      <c r="E5" s="4">
        <f>'2022 PIVOT - Load distributionC'!F5</f>
        <v>0.84</v>
      </c>
      <c r="F5" s="4">
        <f>'2023 PIVOT - Load distributionC'!F5</f>
        <v>0.88</v>
      </c>
    </row>
    <row r="6" spans="1:6" ht="12.75">
      <c r="A6" s="2" t="s">
        <v>9</v>
      </c>
      <c r="B6" s="4">
        <f>'2019 PIVOT - Load distributionC'!F5</f>
        <v>0.82</v>
      </c>
      <c r="C6" s="4">
        <f>'2020 PIVOT - Load distributionC'!F5</f>
        <v>0.82</v>
      </c>
      <c r="D6" s="4">
        <f>'2021 PIVOT - Load distributionC'!F5</f>
        <v>0.81</v>
      </c>
      <c r="E6" s="4">
        <f>'2022 PIVOT - Load distributionC'!F6</f>
        <v>0.81</v>
      </c>
      <c r="F6" s="4">
        <f>'2023 PIVOT - Load distributionC'!F6</f>
        <v>0.82</v>
      </c>
    </row>
    <row r="7" spans="1:6" ht="12.75">
      <c r="A7" s="2" t="s">
        <v>11</v>
      </c>
      <c r="B7" s="4">
        <f>'2019 PIVOT - Load distributionC'!F6</f>
        <v>0.76</v>
      </c>
      <c r="C7" s="4">
        <f>'2020 PIVOT - Load distributionC'!F6</f>
        <v>0.76329999999999998</v>
      </c>
      <c r="D7" s="4">
        <f>'2021 PIVOT - Load distributionC'!F6</f>
        <v>0.89</v>
      </c>
      <c r="E7" s="4">
        <f>'2022 PIVOT - Load distributionC'!F7</f>
        <v>0.89</v>
      </c>
      <c r="F7" s="4">
        <f>'2023 PIVOT - Load distributionC'!F7</f>
        <v>0.89800000000000002</v>
      </c>
    </row>
    <row r="8" spans="1:6" ht="12.75">
      <c r="A8" s="2" t="s">
        <v>13</v>
      </c>
      <c r="B8" s="4">
        <f>'2019 PIVOT - Load distributionC'!F7</f>
        <v>0.79</v>
      </c>
      <c r="C8" s="4">
        <f>'2020 PIVOT - Load distributionC'!F7</f>
        <v>0.82</v>
      </c>
      <c r="D8" s="4">
        <f>'2021 PIVOT - Load distributionC'!F7</f>
        <v>0.82</v>
      </c>
      <c r="E8" s="4">
        <f>'2022 PIVOT - Load distributionC'!F8</f>
        <v>0.82</v>
      </c>
      <c r="F8" s="4">
        <f>'2023 PIVOT - Load distributionC'!F8</f>
        <v>0.82</v>
      </c>
    </row>
    <row r="9" spans="1:6" ht="12.75">
      <c r="A9" s="2" t="s">
        <v>12</v>
      </c>
      <c r="B9" s="4">
        <f>'2019 PIVOT - Load distributionC'!F8</f>
        <v>0.84</v>
      </c>
      <c r="C9" s="4">
        <f>'2020 PIVOT - Load distributionC'!F8</f>
        <v>0.84</v>
      </c>
      <c r="D9" s="4">
        <f>'2021 PIVOT - Load distributionC'!F8</f>
        <v>0.84</v>
      </c>
      <c r="E9" s="4">
        <f>'2022 PIVOT - Load distributionC'!F9</f>
        <v>0.83</v>
      </c>
      <c r="F9" s="4">
        <f>'2023 PIVOT - Load distributionC'!F9</f>
        <v>0.83</v>
      </c>
    </row>
    <row r="10" spans="1:6" ht="12.75">
      <c r="A10" s="2" t="s">
        <v>15</v>
      </c>
      <c r="B10" s="4">
        <f>'2019 PIVOT - Load distributionC'!F9</f>
        <v>0.82</v>
      </c>
      <c r="C10" s="4">
        <f>'2020 PIVOT - Load distributionC'!F9</f>
        <v>0.82</v>
      </c>
      <c r="D10" s="4">
        <f>'2021 PIVOT - Load distributionC'!F9</f>
        <v>0.83</v>
      </c>
      <c r="E10" s="4">
        <f>'2022 PIVOT - Load distributionC'!F10</f>
        <v>0.83</v>
      </c>
      <c r="F10" s="4">
        <f>'2023 PIVOT - Load distributionC'!F10</f>
        <v>0.83</v>
      </c>
    </row>
    <row r="11" spans="1:6" ht="12.75">
      <c r="A11" s="2" t="s">
        <v>17</v>
      </c>
      <c r="B11" s="4">
        <f>'2019 PIVOT - Load distributionC'!F10</f>
        <v>0.83</v>
      </c>
      <c r="C11" s="4">
        <f>'2020 PIVOT - Load distributionC'!F10</f>
        <v>0.82799999999999996</v>
      </c>
      <c r="D11" s="4">
        <f>'2021 PIVOT - Load distributionC'!F10</f>
        <v>0.82599999999999996</v>
      </c>
      <c r="E11" s="4">
        <f>'2022 PIVOT - Load distributionC'!F11</f>
        <v>0.82599999999999996</v>
      </c>
      <c r="F11" s="4">
        <f>'2023 PIVOT - Load distributionC'!F11</f>
        <v>0.80900000000000005</v>
      </c>
    </row>
    <row r="12" spans="1:6" ht="12.75">
      <c r="A12" s="2" t="s">
        <v>19</v>
      </c>
      <c r="B12" s="4">
        <f>'2019 PIVOT - Load distributionC'!F11</f>
        <v>0.86</v>
      </c>
      <c r="C12" s="4">
        <f>'2020 PIVOT - Load distributionC'!F11</f>
        <v>0.85499999999999998</v>
      </c>
      <c r="D12" s="4">
        <f>'2021 PIVOT - Load distributionC'!F11</f>
        <v>0.84499999999999997</v>
      </c>
      <c r="E12" s="4">
        <f>'2022 PIVOT - Load distributionC'!F12</f>
        <v>0.84499999999999997</v>
      </c>
      <c r="F12" s="4">
        <f>'2023 PIVOT - Load distributionC'!F12</f>
        <v>0.83699999999999997</v>
      </c>
    </row>
    <row r="13" spans="1:6" ht="12.75">
      <c r="A13" s="2" t="s">
        <v>21</v>
      </c>
      <c r="B13" s="4">
        <f>'2019 PIVOT - Load distributionC'!F12</f>
        <v>0.82</v>
      </c>
      <c r="C13" s="4">
        <f>'2020 PIVOT - Load distributionC'!F12</f>
        <v>0.82299999999999995</v>
      </c>
      <c r="D13" s="4">
        <f>'2021 PIVOT - Load distributionC'!F12</f>
        <v>0.85299999999999998</v>
      </c>
      <c r="E13" s="4">
        <f>'2022 PIVOT - Load distributionC'!F13</f>
        <v>0.85299999999999998</v>
      </c>
      <c r="F13" s="4">
        <f>'2023 PIVOT - Load distributionC'!F13</f>
        <v>0.86499999999999999</v>
      </c>
    </row>
    <row r="14" spans="1:6" ht="12.75">
      <c r="A14" s="2" t="s">
        <v>16</v>
      </c>
      <c r="B14" s="4">
        <f>'2019 PIVOT - Load distributionC'!F13</f>
        <v>0.7</v>
      </c>
      <c r="C14" s="4">
        <f>'2020 PIVOT - Load distributionC'!F13</f>
        <v>0.7</v>
      </c>
      <c r="D14" s="4">
        <f>'2021 PIVOT - Load distributionC'!F13</f>
        <v>0.68</v>
      </c>
      <c r="E14" s="4">
        <f>'2022 PIVOT - Load distributionC'!F14</f>
        <v>0.68</v>
      </c>
      <c r="F14" s="4">
        <f>'2023 PIVOT - Load distributionC'!F14</f>
        <v>0.64</v>
      </c>
    </row>
    <row r="17" spans="1:16" ht="12.75">
      <c r="B17" s="10">
        <v>2019</v>
      </c>
      <c r="C17" s="10">
        <v>2020</v>
      </c>
      <c r="D17" s="10">
        <v>2021</v>
      </c>
      <c r="E17" s="10">
        <v>2022</v>
      </c>
      <c r="F17" s="1">
        <v>2023</v>
      </c>
    </row>
    <row r="18" spans="1:16" ht="12.75">
      <c r="A18" s="12" t="s">
        <v>25</v>
      </c>
      <c r="B18" s="6">
        <f>'2019 PIVOT TABLE INDUSTRY'!G31*100</f>
        <v>72</v>
      </c>
      <c r="C18" s="6">
        <f>'2020 PIVOT TABLE'!G32*100</f>
        <v>72</v>
      </c>
      <c r="D18" s="6">
        <f>'2021 PIVOT TABLE'!G32*100</f>
        <v>72</v>
      </c>
      <c r="E18" s="6">
        <f>'2022 PIVOT TABLE'!G31*100</f>
        <v>72</v>
      </c>
      <c r="F18" s="6">
        <f>'2023 PIVOT TABLE'!G31*100</f>
        <v>72</v>
      </c>
    </row>
    <row r="19" spans="1:16" ht="12.75">
      <c r="A19" s="15" t="s">
        <v>26</v>
      </c>
      <c r="B19" s="6">
        <f>'2019 PIVOT TABLE INDUSTRY'!G63*100</f>
        <v>82.033333333333346</v>
      </c>
      <c r="C19" s="6">
        <f>'2020 PIVOT TABLE'!G63*100</f>
        <v>81.911666666666676</v>
      </c>
      <c r="D19" s="6">
        <f>'2021 PIVOT TABLE'!G62*100</f>
        <v>82.711034482758635</v>
      </c>
      <c r="E19" s="6">
        <f>'2022 PIVOT TABLE'!G58*100</f>
        <v>82.558909090909083</v>
      </c>
      <c r="F19" s="6">
        <f>'2023 PIVOT TABLE'!G58*100</f>
        <v>83.09</v>
      </c>
    </row>
    <row r="20" spans="1:16" ht="12.75">
      <c r="A20" s="17" t="s">
        <v>27</v>
      </c>
      <c r="B20" s="6">
        <f>AVERAGE(B3:B14)*100</f>
        <v>80.909090909090907</v>
      </c>
      <c r="C20" s="6">
        <f t="shared" ref="C20:F20" si="1">AVERAGE(C3:C14)*100</f>
        <v>81.175454545454542</v>
      </c>
      <c r="D20" s="6">
        <f t="shared" si="1"/>
        <v>82.581818181818178</v>
      </c>
      <c r="E20" s="6">
        <f t="shared" si="1"/>
        <v>82.61666666666666</v>
      </c>
      <c r="F20" s="6">
        <f t="shared" si="1"/>
        <v>82.908333333333346</v>
      </c>
    </row>
    <row r="21" spans="1:16" ht="12.75">
      <c r="A21" s="12" t="s">
        <v>28</v>
      </c>
      <c r="B21" s="6">
        <f t="shared" ref="B21:B23" si="2">AVERAGE(B18:F18)</f>
        <v>72</v>
      </c>
      <c r="C21" s="6">
        <f t="shared" ref="C21:F21" si="3">B21</f>
        <v>72</v>
      </c>
      <c r="D21" s="6">
        <f t="shared" si="3"/>
        <v>72</v>
      </c>
      <c r="E21" s="6">
        <f t="shared" si="3"/>
        <v>72</v>
      </c>
      <c r="F21" s="6">
        <f t="shared" si="3"/>
        <v>72</v>
      </c>
    </row>
    <row r="22" spans="1:16" ht="12.75">
      <c r="A22" s="12" t="s">
        <v>29</v>
      </c>
      <c r="B22" s="6">
        <f t="shared" si="2"/>
        <v>82.460988714733546</v>
      </c>
      <c r="C22" s="6">
        <f t="shared" ref="C22:F22" si="4">B22</f>
        <v>82.460988714733546</v>
      </c>
      <c r="D22" s="6">
        <f t="shared" si="4"/>
        <v>82.460988714733546</v>
      </c>
      <c r="E22" s="6">
        <f t="shared" si="4"/>
        <v>82.460988714733546</v>
      </c>
      <c r="F22" s="6">
        <f t="shared" si="4"/>
        <v>82.460988714733546</v>
      </c>
    </row>
    <row r="23" spans="1:16" ht="12.75">
      <c r="A23" s="12" t="s">
        <v>30</v>
      </c>
      <c r="B23" s="6">
        <f t="shared" si="2"/>
        <v>82.038272727272727</v>
      </c>
      <c r="C23" s="6">
        <f t="shared" ref="C23:F23" si="5">B23</f>
        <v>82.038272727272727</v>
      </c>
      <c r="D23" s="6">
        <f t="shared" si="5"/>
        <v>82.038272727272727</v>
      </c>
      <c r="E23" s="6">
        <f t="shared" si="5"/>
        <v>82.038272727272727</v>
      </c>
      <c r="F23" s="6">
        <f t="shared" si="5"/>
        <v>82.038272727272727</v>
      </c>
    </row>
    <row r="24" spans="1:16" ht="15">
      <c r="I24" s="34" t="s">
        <v>35</v>
      </c>
      <c r="J24" s="35"/>
      <c r="K24" s="35"/>
      <c r="L24" s="35"/>
      <c r="M24" s="35"/>
      <c r="N24" s="35"/>
      <c r="O24" s="35"/>
      <c r="P24" s="35"/>
    </row>
    <row r="25" spans="1:16" ht="12.75">
      <c r="I25" s="35" t="s">
        <v>6</v>
      </c>
      <c r="J25" s="35"/>
      <c r="K25" s="35"/>
      <c r="L25" s="35"/>
      <c r="M25" s="35"/>
      <c r="N25" s="35"/>
      <c r="O25" s="35"/>
      <c r="P25" s="35"/>
    </row>
    <row r="26" spans="1:16" ht="12.75">
      <c r="A26" s="23"/>
      <c r="B26" s="25">
        <v>2019</v>
      </c>
      <c r="C26" s="25">
        <v>2020</v>
      </c>
      <c r="D26" s="25">
        <v>2021</v>
      </c>
      <c r="E26" s="25">
        <v>2022</v>
      </c>
      <c r="F26" s="26">
        <v>2023</v>
      </c>
      <c r="G26" s="27" t="s">
        <v>31</v>
      </c>
      <c r="I26" s="35" t="s">
        <v>5</v>
      </c>
      <c r="J26" s="35"/>
      <c r="K26" s="35"/>
      <c r="L26" s="35"/>
      <c r="M26" s="35"/>
      <c r="N26" s="35"/>
      <c r="O26" s="35"/>
      <c r="P26" s="35"/>
    </row>
    <row r="27" spans="1:16" ht="12.75">
      <c r="A27" s="28" t="s">
        <v>25</v>
      </c>
      <c r="B27" s="29">
        <f t="shared" ref="B27:F27" si="6">B18</f>
        <v>72</v>
      </c>
      <c r="C27" s="29">
        <f t="shared" si="6"/>
        <v>72</v>
      </c>
      <c r="D27" s="29">
        <f t="shared" si="6"/>
        <v>72</v>
      </c>
      <c r="E27" s="29">
        <f t="shared" si="6"/>
        <v>72</v>
      </c>
      <c r="F27" s="29">
        <f t="shared" si="6"/>
        <v>72</v>
      </c>
      <c r="G27" s="44">
        <f t="shared" ref="G27:G29" si="7">AVERAGE(B27:F27)</f>
        <v>72</v>
      </c>
      <c r="I27" s="35" t="s">
        <v>9</v>
      </c>
      <c r="J27" s="35"/>
      <c r="K27" s="35"/>
      <c r="L27" s="35"/>
      <c r="M27" s="35"/>
      <c r="N27" s="35"/>
      <c r="O27" s="35"/>
      <c r="P27" s="35"/>
    </row>
    <row r="28" spans="1:16" ht="12.75">
      <c r="A28" s="31" t="s">
        <v>26</v>
      </c>
      <c r="B28" s="29">
        <f t="shared" ref="B28:F28" si="8">B19</f>
        <v>82.033333333333346</v>
      </c>
      <c r="C28" s="29">
        <f t="shared" si="8"/>
        <v>81.911666666666676</v>
      </c>
      <c r="D28" s="29">
        <f t="shared" si="8"/>
        <v>82.711034482758635</v>
      </c>
      <c r="E28" s="29">
        <f t="shared" si="8"/>
        <v>82.558909090909083</v>
      </c>
      <c r="F28" s="29">
        <f t="shared" si="8"/>
        <v>83.09</v>
      </c>
      <c r="G28" s="44">
        <f t="shared" si="7"/>
        <v>82.460988714733546</v>
      </c>
      <c r="I28" s="35" t="s">
        <v>8</v>
      </c>
      <c r="J28" s="35"/>
      <c r="K28" s="35"/>
      <c r="L28" s="35"/>
      <c r="M28" s="35"/>
      <c r="N28" s="35"/>
      <c r="O28" s="35"/>
      <c r="P28" s="35"/>
    </row>
    <row r="29" spans="1:16" ht="12.75">
      <c r="A29" s="28" t="s">
        <v>27</v>
      </c>
      <c r="B29" s="29">
        <f t="shared" ref="B29:F29" si="9">B20</f>
        <v>80.909090909090907</v>
      </c>
      <c r="C29" s="29">
        <f t="shared" si="9"/>
        <v>81.175454545454542</v>
      </c>
      <c r="D29" s="29">
        <f t="shared" si="9"/>
        <v>82.581818181818178</v>
      </c>
      <c r="E29" s="29">
        <f t="shared" si="9"/>
        <v>82.61666666666666</v>
      </c>
      <c r="F29" s="29">
        <f t="shared" si="9"/>
        <v>82.908333333333346</v>
      </c>
      <c r="G29" s="44">
        <f t="shared" si="7"/>
        <v>82.038272727272727</v>
      </c>
      <c r="I29" s="35" t="s">
        <v>11</v>
      </c>
      <c r="J29" s="35"/>
      <c r="K29" s="35"/>
      <c r="L29" s="35"/>
      <c r="M29" s="35"/>
      <c r="N29" s="35"/>
      <c r="O29" s="35"/>
      <c r="P29" s="35"/>
    </row>
    <row r="30" spans="1:16" ht="12.75">
      <c r="I30" s="35" t="s">
        <v>13</v>
      </c>
      <c r="J30" s="35"/>
      <c r="K30" s="35"/>
      <c r="L30" s="35"/>
      <c r="M30" s="35"/>
      <c r="N30" s="35"/>
      <c r="O30" s="35"/>
      <c r="P30" s="35"/>
    </row>
    <row r="31" spans="1:16" ht="12.75">
      <c r="I31" s="35" t="s">
        <v>12</v>
      </c>
      <c r="J31" s="35"/>
      <c r="K31" s="35"/>
      <c r="L31" s="35"/>
      <c r="M31" s="35"/>
      <c r="N31" s="35"/>
      <c r="O31" s="35"/>
      <c r="P31" s="35"/>
    </row>
    <row r="32" spans="1:16" ht="12.75">
      <c r="I32" s="35" t="s">
        <v>15</v>
      </c>
      <c r="J32" s="35"/>
      <c r="K32" s="35"/>
      <c r="L32" s="35"/>
      <c r="M32" s="35"/>
      <c r="N32" s="35"/>
      <c r="O32" s="35"/>
      <c r="P32" s="35"/>
    </row>
    <row r="33" spans="1:16" ht="12.75">
      <c r="I33" s="35" t="s">
        <v>17</v>
      </c>
      <c r="J33" s="35"/>
      <c r="K33" s="35"/>
      <c r="L33" s="35"/>
      <c r="M33" s="35"/>
      <c r="N33" s="35"/>
      <c r="O33" s="35"/>
      <c r="P33" s="35"/>
    </row>
    <row r="34" spans="1:16" ht="12.75">
      <c r="I34" s="35" t="s">
        <v>19</v>
      </c>
      <c r="J34" s="35"/>
      <c r="K34" s="35"/>
      <c r="L34" s="35"/>
      <c r="M34" s="35"/>
      <c r="N34" s="35"/>
      <c r="O34" s="35"/>
      <c r="P34" s="35"/>
    </row>
    <row r="35" spans="1:16" ht="12.75">
      <c r="I35" s="35" t="s">
        <v>21</v>
      </c>
      <c r="J35" s="35"/>
      <c r="K35" s="35"/>
      <c r="L35" s="35"/>
      <c r="M35" s="35"/>
      <c r="N35" s="35"/>
      <c r="O35" s="35"/>
      <c r="P35" s="35"/>
    </row>
    <row r="36" spans="1:16" ht="12.75">
      <c r="I36" s="35" t="s">
        <v>16</v>
      </c>
      <c r="J36" s="35"/>
      <c r="K36" s="35"/>
      <c r="L36" s="35"/>
      <c r="M36" s="35"/>
      <c r="N36" s="35"/>
      <c r="O36" s="35"/>
      <c r="P36" s="35"/>
    </row>
    <row r="37" spans="1:16" ht="12.75">
      <c r="I37" s="35"/>
      <c r="J37" s="35"/>
      <c r="K37" s="35"/>
      <c r="L37" s="35"/>
      <c r="M37" s="35"/>
      <c r="N37" s="35"/>
      <c r="O37" s="35"/>
      <c r="P37" s="35"/>
    </row>
    <row r="38" spans="1:16" ht="12.75" hidden="1">
      <c r="A38" s="9"/>
      <c r="B38" s="10">
        <v>2019</v>
      </c>
      <c r="C38" s="10">
        <v>2020</v>
      </c>
      <c r="D38" s="10">
        <v>2021</v>
      </c>
      <c r="E38" s="10">
        <v>2022</v>
      </c>
      <c r="F38" s="1">
        <v>2023</v>
      </c>
    </row>
    <row r="39" spans="1:16" ht="12.75" hidden="1">
      <c r="A39" s="12" t="s">
        <v>25</v>
      </c>
      <c r="B39" s="45">
        <v>0.72</v>
      </c>
      <c r="C39" s="45">
        <v>0.72</v>
      </c>
      <c r="D39" s="45">
        <v>0.72</v>
      </c>
      <c r="E39" s="45">
        <v>0.72</v>
      </c>
      <c r="F39" s="45">
        <v>0.72</v>
      </c>
    </row>
    <row r="40" spans="1:16" ht="12.75" hidden="1">
      <c r="A40" s="15" t="s">
        <v>26</v>
      </c>
      <c r="B40" s="45">
        <v>0.82030000000000003</v>
      </c>
      <c r="C40" s="45">
        <v>0.81910000000000005</v>
      </c>
      <c r="D40" s="45">
        <v>0.82709999999999995</v>
      </c>
      <c r="E40" s="45">
        <v>0.8256</v>
      </c>
      <c r="F40" s="45">
        <v>0.83089999999999997</v>
      </c>
    </row>
    <row r="41" spans="1:16" ht="12.75" hidden="1">
      <c r="A41" s="17" t="s">
        <v>27</v>
      </c>
      <c r="B41" s="45">
        <v>0.80910000000000004</v>
      </c>
      <c r="C41" s="46">
        <v>0.8117545454545454</v>
      </c>
      <c r="D41" s="46">
        <v>0.82581818181818178</v>
      </c>
      <c r="E41" s="46">
        <v>0.8261666666666666</v>
      </c>
      <c r="F41" s="46">
        <v>0.82908333333333351</v>
      </c>
    </row>
    <row r="42" spans="1:16" ht="12.75" hidden="1">
      <c r="A42" s="12" t="s">
        <v>28</v>
      </c>
      <c r="B42" s="45">
        <v>0.72</v>
      </c>
      <c r="C42" s="45">
        <v>0.72</v>
      </c>
      <c r="D42" s="45">
        <v>0.72</v>
      </c>
      <c r="E42" s="45">
        <v>0.72</v>
      </c>
      <c r="F42" s="45">
        <v>0.72</v>
      </c>
    </row>
    <row r="43" spans="1:16" ht="12.75" hidden="1">
      <c r="A43" s="12" t="s">
        <v>29</v>
      </c>
      <c r="B43" s="45">
        <v>0.82474000000000003</v>
      </c>
      <c r="C43" s="45">
        <v>0.82474000000000003</v>
      </c>
      <c r="D43" s="45">
        <v>0.82474000000000003</v>
      </c>
      <c r="E43" s="45">
        <v>0.82474000000000003</v>
      </c>
      <c r="F43" s="45">
        <v>0.82474000000000003</v>
      </c>
    </row>
    <row r="44" spans="1:16" ht="12.75" hidden="1">
      <c r="A44" s="12" t="s">
        <v>30</v>
      </c>
      <c r="B44" s="45">
        <v>0.82040000000000002</v>
      </c>
      <c r="C44" s="45">
        <v>0.82040000000000002</v>
      </c>
      <c r="D44" s="45">
        <v>0.82040000000000002</v>
      </c>
      <c r="E44" s="45">
        <v>0.82040000000000002</v>
      </c>
      <c r="F44" s="45">
        <v>0.82040000000000002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G32"/>
  <sheetViews>
    <sheetView workbookViewId="0">
      <selection activeCell="N32" sqref="N32"/>
    </sheetView>
  </sheetViews>
  <sheetFormatPr defaultColWidth="12.5703125" defaultRowHeight="15.75" customHeight="1"/>
  <cols>
    <col min="1" max="1" width="31.42578125" customWidth="1"/>
  </cols>
  <sheetData>
    <row r="1" spans="1:7">
      <c r="A1" s="40" t="s">
        <v>1</v>
      </c>
    </row>
    <row r="2" spans="1:7">
      <c r="A2" s="1" t="s">
        <v>24</v>
      </c>
      <c r="B2" s="3">
        <f t="shared" ref="B2:E2" si="0">C2-1</f>
        <v>2019</v>
      </c>
      <c r="C2" s="3">
        <f t="shared" si="0"/>
        <v>2020</v>
      </c>
      <c r="D2" s="3">
        <f t="shared" si="0"/>
        <v>2021</v>
      </c>
      <c r="E2" s="3">
        <f t="shared" si="0"/>
        <v>2022</v>
      </c>
      <c r="F2" s="1">
        <v>2023</v>
      </c>
    </row>
    <row r="3" spans="1:7">
      <c r="A3" s="2" t="s">
        <v>7</v>
      </c>
      <c r="B3" s="16">
        <f>'2019 PIVOT - Circuit km &amp; Rural'!B3</f>
        <v>1.88</v>
      </c>
      <c r="C3" s="16">
        <f>'2020 PIVOT - Circuit km &amp; Rural'!B3</f>
        <v>1.95</v>
      </c>
      <c r="D3" s="16">
        <f>'2021 PIVOT - Circuit km &amp; Rural'!B3</f>
        <v>1.86</v>
      </c>
      <c r="E3" s="16">
        <f>'2022 PIVOT - Circuit km &amp; Rural'!C3</f>
        <v>1.46</v>
      </c>
      <c r="F3" s="16">
        <f>'2023 PIVOT - Circuit km &amp; Rural'!B3</f>
        <v>1.03</v>
      </c>
    </row>
    <row r="4" spans="1:7">
      <c r="A4" s="2" t="s">
        <v>10</v>
      </c>
      <c r="B4" s="16">
        <f>'2019 PIVOT - Circuit km &amp; Rural'!B4</f>
        <v>1.05</v>
      </c>
      <c r="C4" s="16">
        <f>'2020 PIVOT - Circuit km &amp; Rural'!B4</f>
        <v>1</v>
      </c>
      <c r="D4" s="16">
        <f>'2021 PIVOT - Circuit km &amp; Rural'!B4</f>
        <v>1.26</v>
      </c>
      <c r="E4" s="16">
        <f>'2022 PIVOT - Circuit km &amp; Rural'!C4</f>
        <v>1.41</v>
      </c>
      <c r="F4" s="16">
        <f>'2023 PIVOT - Circuit km &amp; Rural'!B4</f>
        <v>1.97</v>
      </c>
    </row>
    <row r="5" spans="1:7">
      <c r="A5" s="2" t="s">
        <v>8</v>
      </c>
      <c r="B5" s="16">
        <f>'2019 PIVOT - Circuit km &amp; Rural'!B5</f>
        <v>1.34</v>
      </c>
      <c r="C5" s="16">
        <f>'2020 PIVOT - Circuit km &amp; Rural'!B5</f>
        <v>1.37</v>
      </c>
      <c r="D5" s="16">
        <f>'2021 PIVOT - Circuit km &amp; Rural'!B5</f>
        <v>1.17</v>
      </c>
      <c r="E5" s="16">
        <f>'2022 PIVOT - Circuit km &amp; Rural'!C5</f>
        <v>1.71</v>
      </c>
      <c r="F5" s="16">
        <f>'2023 PIVOT - Circuit km &amp; Rural'!B5</f>
        <v>1.37</v>
      </c>
    </row>
    <row r="6" spans="1:7">
      <c r="A6" s="2" t="s">
        <v>14</v>
      </c>
      <c r="B6" s="16">
        <f>'2019 PIVOT - Circuit km &amp; Rural'!B6</f>
        <v>1.52</v>
      </c>
      <c r="C6" s="16">
        <f>'2020 PIVOT - Circuit km &amp; Rural'!B6</f>
        <v>1.81</v>
      </c>
      <c r="D6" s="16">
        <f>'2021 PIVOT - Circuit km &amp; Rural'!B6</f>
        <v>1.78</v>
      </c>
      <c r="E6" s="16">
        <f>'2022 PIVOT - Circuit km &amp; Rural'!C6</f>
        <v>1.04</v>
      </c>
      <c r="F6" s="16">
        <f>'2023 PIVOT - Circuit km &amp; Rural'!B6</f>
        <v>1.29</v>
      </c>
    </row>
    <row r="7" spans="1:7">
      <c r="A7" s="2" t="s">
        <v>12</v>
      </c>
      <c r="B7" s="16">
        <f>'2019 PIVOT - Circuit km &amp; Rural'!B7</f>
        <v>0.8</v>
      </c>
      <c r="C7" s="16">
        <f>'2020 PIVOT - Circuit km &amp; Rural'!B7</f>
        <v>0.86</v>
      </c>
      <c r="D7" s="16">
        <f>'2021 PIVOT - Circuit km &amp; Rural'!B7</f>
        <v>0.83</v>
      </c>
      <c r="E7" s="16">
        <f>'2022 PIVOT - Circuit km &amp; Rural'!C7</f>
        <v>0.63</v>
      </c>
      <c r="F7" s="16">
        <f>'2023 PIVOT - Circuit km &amp; Rural'!B7</f>
        <v>0.76</v>
      </c>
    </row>
    <row r="8" spans="1:7">
      <c r="A8" s="2" t="s">
        <v>18</v>
      </c>
      <c r="B8" s="16">
        <f>'2019 PIVOT - Circuit km &amp; Rural'!B8</f>
        <v>1.41</v>
      </c>
      <c r="C8" s="16">
        <f>'2020 PIVOT - Circuit km &amp; Rural'!B8</f>
        <v>0.75</v>
      </c>
      <c r="D8" s="16">
        <f>'2021 PIVOT - Circuit km &amp; Rural'!B8</f>
        <v>1.28</v>
      </c>
      <c r="E8" s="16">
        <f>'2022 PIVOT - Circuit km &amp; Rural'!C8</f>
        <v>1.4</v>
      </c>
      <c r="F8" s="16">
        <f>'2023 PIVOT - Circuit km &amp; Rural'!B8</f>
        <v>1.1499999999999999</v>
      </c>
    </row>
    <row r="9" spans="1:7">
      <c r="A9" s="2" t="s">
        <v>20</v>
      </c>
      <c r="B9" s="16">
        <f>'2019 PIVOT - Circuit km &amp; Rural'!B9</f>
        <v>1.71</v>
      </c>
      <c r="C9" s="16">
        <f>'2020 PIVOT - Circuit km &amp; Rural'!B9</f>
        <v>2.36</v>
      </c>
      <c r="D9" s="16">
        <f>'2021 PIVOT - Circuit km &amp; Rural'!B9</f>
        <v>1.52</v>
      </c>
      <c r="E9" s="16">
        <f>'2022 PIVOT - Circuit km &amp; Rural'!C9</f>
        <v>1.1299999999999999</v>
      </c>
      <c r="F9" s="16">
        <f>'2023 PIVOT - Circuit km &amp; Rural'!B9</f>
        <v>1.33</v>
      </c>
    </row>
    <row r="10" spans="1:7">
      <c r="A10" s="2"/>
      <c r="B10" s="16"/>
      <c r="C10" s="16"/>
      <c r="D10" s="16"/>
      <c r="E10" s="16"/>
      <c r="F10" s="16"/>
    </row>
    <row r="12" spans="1:7">
      <c r="A12" s="23"/>
      <c r="B12" s="25">
        <v>2019</v>
      </c>
      <c r="C12" s="25">
        <v>2020</v>
      </c>
      <c r="D12" s="25">
        <v>2021</v>
      </c>
      <c r="E12" s="25">
        <v>2022</v>
      </c>
      <c r="F12" s="26">
        <v>2023</v>
      </c>
      <c r="G12" s="27" t="s">
        <v>31</v>
      </c>
    </row>
    <row r="13" spans="1:7">
      <c r="A13" s="28" t="s">
        <v>25</v>
      </c>
      <c r="B13" s="32">
        <f t="shared" ref="B13:F13" si="1">B18</f>
        <v>0.77</v>
      </c>
      <c r="C13" s="32">
        <f t="shared" si="1"/>
        <v>0.83</v>
      </c>
      <c r="D13" s="32">
        <f t="shared" si="1"/>
        <v>0.83</v>
      </c>
      <c r="E13" s="32">
        <f t="shared" si="1"/>
        <v>1.02</v>
      </c>
      <c r="F13" s="32">
        <f t="shared" si="1"/>
        <v>1.03</v>
      </c>
      <c r="G13" s="47">
        <f t="shared" ref="G13:G15" si="2">AVERAGE(B13:F13)</f>
        <v>0.89600000000000013</v>
      </c>
    </row>
    <row r="14" spans="1:7">
      <c r="A14" s="31" t="s">
        <v>26</v>
      </c>
      <c r="B14" s="32">
        <f t="shared" ref="B14:F14" si="3">B19</f>
        <v>1.6834999999999998</v>
      </c>
      <c r="C14" s="32">
        <f t="shared" si="3"/>
        <v>1.9028333333333338</v>
      </c>
      <c r="D14" s="32">
        <f t="shared" si="3"/>
        <v>1.628275862068965</v>
      </c>
      <c r="E14" s="32">
        <f t="shared" si="3"/>
        <v>1.900363636363636</v>
      </c>
      <c r="F14" s="32">
        <f t="shared" si="3"/>
        <v>1.830727272727273</v>
      </c>
      <c r="G14" s="47">
        <f t="shared" si="2"/>
        <v>1.7891400208986414</v>
      </c>
    </row>
    <row r="15" spans="1:7">
      <c r="A15" s="28" t="s">
        <v>27</v>
      </c>
      <c r="B15" s="32">
        <f t="shared" ref="B15:F15" si="4">B20</f>
        <v>1.387142857142857</v>
      </c>
      <c r="C15" s="32">
        <f t="shared" si="4"/>
        <v>1.4428571428571431</v>
      </c>
      <c r="D15" s="32">
        <f t="shared" si="4"/>
        <v>1.3857142857142857</v>
      </c>
      <c r="E15" s="32">
        <f t="shared" si="4"/>
        <v>1.2542857142857144</v>
      </c>
      <c r="F15" s="32">
        <f t="shared" si="4"/>
        <v>1.2714285714285716</v>
      </c>
      <c r="G15" s="47">
        <f t="shared" si="2"/>
        <v>1.3482857142857143</v>
      </c>
    </row>
    <row r="17" spans="1:6">
      <c r="A17" s="9"/>
      <c r="B17" s="10">
        <v>2019</v>
      </c>
      <c r="C17" s="10">
        <v>2020</v>
      </c>
      <c r="D17" s="10">
        <v>2021</v>
      </c>
      <c r="E17" s="10">
        <v>2022</v>
      </c>
      <c r="F17" s="1">
        <v>2023</v>
      </c>
    </row>
    <row r="18" spans="1:6">
      <c r="A18" s="12" t="s">
        <v>25</v>
      </c>
      <c r="B18" s="16">
        <f>'2019 PIVOT TABLE INDUSTRY'!I32</f>
        <v>0.77</v>
      </c>
      <c r="C18" s="16">
        <f>'2020 PIVOT TABLE'!I32</f>
        <v>0.83</v>
      </c>
      <c r="D18" s="16">
        <f>'2021 PIVOT TABLE'!I32</f>
        <v>0.83</v>
      </c>
      <c r="E18" s="16">
        <f>'2022 PIVOT TABLE'!I31</f>
        <v>1.02</v>
      </c>
      <c r="F18" s="16">
        <f>'2023 PIVOT TABLE'!I31</f>
        <v>1.03</v>
      </c>
    </row>
    <row r="19" spans="1:6">
      <c r="A19" s="15" t="s">
        <v>26</v>
      </c>
      <c r="B19" s="16">
        <f>'2019 PIVOT TABLE INDUSTRY'!I63</f>
        <v>1.6834999999999998</v>
      </c>
      <c r="C19" s="16">
        <f>'2020 PIVOT TABLE'!I63</f>
        <v>1.9028333333333338</v>
      </c>
      <c r="D19" s="16">
        <f>'2021 PIVOT TABLE'!I62</f>
        <v>1.628275862068965</v>
      </c>
      <c r="E19" s="16">
        <f>'2022 PIVOT TABLE'!I58</f>
        <v>1.900363636363636</v>
      </c>
      <c r="F19" s="16">
        <f>'2023 PIVOT TABLE'!I58</f>
        <v>1.830727272727273</v>
      </c>
    </row>
    <row r="20" spans="1:6">
      <c r="A20" s="17" t="s">
        <v>27</v>
      </c>
      <c r="B20" s="16">
        <f>AVERAGE(B3:B9)</f>
        <v>1.387142857142857</v>
      </c>
      <c r="C20" s="16">
        <f t="shared" ref="C20:F20" si="5">AVERAGE(C3:C9)</f>
        <v>1.4428571428571431</v>
      </c>
      <c r="D20" s="16">
        <f t="shared" si="5"/>
        <v>1.3857142857142857</v>
      </c>
      <c r="E20" s="16">
        <f t="shared" si="5"/>
        <v>1.2542857142857144</v>
      </c>
      <c r="F20" s="16">
        <f t="shared" si="5"/>
        <v>1.2714285714285716</v>
      </c>
    </row>
    <row r="21" spans="1:6">
      <c r="A21" s="12" t="s">
        <v>28</v>
      </c>
      <c r="B21" s="16">
        <f t="shared" ref="B21:B23" si="6">AVERAGE(B18:F18)</f>
        <v>0.89600000000000013</v>
      </c>
      <c r="C21" s="16">
        <f t="shared" ref="C21:F21" si="7">B21</f>
        <v>0.89600000000000013</v>
      </c>
      <c r="D21" s="16">
        <f t="shared" si="7"/>
        <v>0.89600000000000013</v>
      </c>
      <c r="E21" s="16">
        <f t="shared" si="7"/>
        <v>0.89600000000000013</v>
      </c>
      <c r="F21" s="16">
        <f t="shared" si="7"/>
        <v>0.89600000000000013</v>
      </c>
    </row>
    <row r="22" spans="1:6">
      <c r="A22" s="12" t="s">
        <v>29</v>
      </c>
      <c r="B22" s="16">
        <f t="shared" si="6"/>
        <v>1.7891400208986414</v>
      </c>
      <c r="C22" s="16">
        <f t="shared" ref="C22:F22" si="8">B22</f>
        <v>1.7891400208986414</v>
      </c>
      <c r="D22" s="16">
        <f t="shared" si="8"/>
        <v>1.7891400208986414</v>
      </c>
      <c r="E22" s="16">
        <f t="shared" si="8"/>
        <v>1.7891400208986414</v>
      </c>
      <c r="F22" s="16">
        <f t="shared" si="8"/>
        <v>1.7891400208986414</v>
      </c>
    </row>
    <row r="23" spans="1:6">
      <c r="A23" s="12" t="s">
        <v>30</v>
      </c>
      <c r="B23" s="16">
        <f t="shared" si="6"/>
        <v>1.3482857142857143</v>
      </c>
      <c r="C23" s="16">
        <f t="shared" ref="C23:F23" si="9">B23</f>
        <v>1.3482857142857143</v>
      </c>
      <c r="D23" s="16">
        <f t="shared" si="9"/>
        <v>1.3482857142857143</v>
      </c>
      <c r="E23" s="16">
        <f t="shared" si="9"/>
        <v>1.3482857142857143</v>
      </c>
      <c r="F23" s="16">
        <f t="shared" si="9"/>
        <v>1.3482857142857143</v>
      </c>
    </row>
    <row r="25" spans="1:6">
      <c r="A25" s="48" t="s">
        <v>22</v>
      </c>
    </row>
    <row r="26" spans="1:6">
      <c r="A26" s="2" t="s">
        <v>7</v>
      </c>
    </row>
    <row r="27" spans="1:6">
      <c r="A27" s="2" t="s">
        <v>10</v>
      </c>
    </row>
    <row r="28" spans="1:6">
      <c r="A28" s="2" t="s">
        <v>8</v>
      </c>
    </row>
    <row r="29" spans="1:6">
      <c r="A29" s="2" t="s">
        <v>14</v>
      </c>
    </row>
    <row r="30" spans="1:6">
      <c r="A30" s="2" t="s">
        <v>12</v>
      </c>
    </row>
    <row r="31" spans="1:6">
      <c r="A31" s="2" t="s">
        <v>18</v>
      </c>
    </row>
    <row r="32" spans="1:6">
      <c r="A32" s="2" t="s">
        <v>20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H41"/>
  <sheetViews>
    <sheetView workbookViewId="0">
      <selection activeCell="H32" sqref="H32"/>
    </sheetView>
  </sheetViews>
  <sheetFormatPr defaultColWidth="12.5703125" defaultRowHeight="15.75" customHeight="1"/>
  <cols>
    <col min="1" max="1" width="38" bestFit="1" customWidth="1"/>
  </cols>
  <sheetData>
    <row r="1" spans="1:6">
      <c r="A1" s="40" t="s">
        <v>2</v>
      </c>
    </row>
    <row r="2" spans="1:6">
      <c r="A2" s="1" t="s">
        <v>24</v>
      </c>
      <c r="B2" s="3">
        <f t="shared" ref="B2:E2" si="0">C2-1</f>
        <v>2019</v>
      </c>
      <c r="C2" s="3">
        <f t="shared" si="0"/>
        <v>2020</v>
      </c>
      <c r="D2" s="3">
        <f t="shared" si="0"/>
        <v>2021</v>
      </c>
      <c r="E2" s="3">
        <f t="shared" si="0"/>
        <v>2022</v>
      </c>
      <c r="F2" s="1">
        <v>2023</v>
      </c>
    </row>
    <row r="3" spans="1:6">
      <c r="A3" s="2" t="s">
        <v>7</v>
      </c>
      <c r="B3" s="16">
        <f>'2019 PIVOT - Circuit km &amp; Rural'!C3</f>
        <v>1.87</v>
      </c>
      <c r="C3" s="16">
        <f>'2020 PIVOT - Circuit km &amp; Rural'!C3</f>
        <v>2.02</v>
      </c>
      <c r="D3" s="16">
        <f>'2021 PIVOT - Circuit km &amp; Rural'!C3</f>
        <v>1.59</v>
      </c>
      <c r="E3" s="16">
        <f>'2022 PIVOT - Circuit km &amp; Rural'!B3</f>
        <v>1.45</v>
      </c>
      <c r="F3" s="16">
        <f>'2023 PIVOT - Circuit km &amp; Rural'!C3</f>
        <v>0.95</v>
      </c>
    </row>
    <row r="4" spans="1:6">
      <c r="A4" s="2" t="s">
        <v>10</v>
      </c>
      <c r="B4" s="16">
        <f>'2019 PIVOT - Circuit km &amp; Rural'!C4</f>
        <v>0.75</v>
      </c>
      <c r="C4" s="16">
        <f>'2020 PIVOT - Circuit km &amp; Rural'!C4</f>
        <v>0.7</v>
      </c>
      <c r="D4" s="16">
        <f>'2021 PIVOT - Circuit km &amp; Rural'!C4</f>
        <v>0.87</v>
      </c>
      <c r="E4" s="16">
        <f>'2022 PIVOT - Circuit km &amp; Rural'!B4</f>
        <v>0.9</v>
      </c>
      <c r="F4" s="16">
        <f>'2023 PIVOT - Circuit km &amp; Rural'!C4</f>
        <v>1.52</v>
      </c>
    </row>
    <row r="5" spans="1:6">
      <c r="A5" s="2" t="s">
        <v>8</v>
      </c>
      <c r="B5" s="16">
        <f>'2019 PIVOT - Circuit km &amp; Rural'!C5</f>
        <v>1.05</v>
      </c>
      <c r="C5" s="16">
        <f>'2020 PIVOT - Circuit km &amp; Rural'!C5</f>
        <v>1.01</v>
      </c>
      <c r="D5" s="16">
        <f>'2021 PIVOT - Circuit km &amp; Rural'!C5</f>
        <v>1.1200000000000001</v>
      </c>
      <c r="E5" s="16">
        <f>'2022 PIVOT - Circuit km &amp; Rural'!B5</f>
        <v>1.19</v>
      </c>
      <c r="F5" s="16">
        <f>'2023 PIVOT - Circuit km &amp; Rural'!C5</f>
        <v>0.97</v>
      </c>
    </row>
    <row r="6" spans="1:6">
      <c r="A6" s="2" t="s">
        <v>14</v>
      </c>
      <c r="B6" s="16">
        <f>'2019 PIVOT - Circuit km &amp; Rural'!C6</f>
        <v>0.61</v>
      </c>
      <c r="C6" s="16">
        <f>'2020 PIVOT - Circuit km &amp; Rural'!C6</f>
        <v>1.1000000000000001</v>
      </c>
      <c r="D6" s="16">
        <f>'2021 PIVOT - Circuit km &amp; Rural'!C6</f>
        <v>0.7</v>
      </c>
      <c r="E6" s="16">
        <f>'2022 PIVOT - Circuit km &amp; Rural'!B6</f>
        <v>0.87</v>
      </c>
      <c r="F6" s="16">
        <f>'2023 PIVOT - Circuit km &amp; Rural'!C6</f>
        <v>0.87</v>
      </c>
    </row>
    <row r="7" spans="1:6">
      <c r="A7" s="2" t="s">
        <v>12</v>
      </c>
      <c r="B7" s="16">
        <f>'2019 PIVOT - Circuit km &amp; Rural'!C7</f>
        <v>1.1399999999999999</v>
      </c>
      <c r="C7" s="16">
        <f>'2020 PIVOT - Circuit km &amp; Rural'!C7</f>
        <v>1.05</v>
      </c>
      <c r="D7" s="16">
        <f>'2021 PIVOT - Circuit km &amp; Rural'!C7</f>
        <v>0.85</v>
      </c>
      <c r="E7" s="16">
        <f>'2022 PIVOT - Circuit km &amp; Rural'!B7</f>
        <v>0.95</v>
      </c>
      <c r="F7" s="16">
        <f>'2023 PIVOT - Circuit km &amp; Rural'!C7</f>
        <v>0.96</v>
      </c>
    </row>
    <row r="8" spans="1:6">
      <c r="A8" s="2" t="s">
        <v>18</v>
      </c>
      <c r="B8" s="16">
        <f>'2019 PIVOT - Circuit km &amp; Rural'!C8</f>
        <v>2.25</v>
      </c>
      <c r="C8" s="16">
        <f>'2020 PIVOT - Circuit km &amp; Rural'!C8</f>
        <v>1.85</v>
      </c>
      <c r="D8" s="16">
        <f>'2021 PIVOT - Circuit km &amp; Rural'!C8</f>
        <v>1.96</v>
      </c>
      <c r="E8" s="16">
        <f>'2022 PIVOT - Circuit km &amp; Rural'!B8</f>
        <v>2.2599999999999998</v>
      </c>
      <c r="F8" s="16">
        <f>'2023 PIVOT - Circuit km &amp; Rural'!C8</f>
        <v>1.73</v>
      </c>
    </row>
    <row r="9" spans="1:6">
      <c r="A9" s="2" t="s">
        <v>20</v>
      </c>
      <c r="B9" s="16">
        <f>'2019 PIVOT - Circuit km &amp; Rural'!C9</f>
        <v>2.41</v>
      </c>
      <c r="C9" s="16">
        <f>'2020 PIVOT - Circuit km &amp; Rural'!C9</f>
        <v>2.02</v>
      </c>
      <c r="D9" s="16">
        <f>'2021 PIVOT - Circuit km &amp; Rural'!C9</f>
        <v>1.35</v>
      </c>
      <c r="E9" s="16">
        <f>'2022 PIVOT - Circuit km &amp; Rural'!B9</f>
        <v>1.1399999999999999</v>
      </c>
      <c r="F9" s="16">
        <f>'2023 PIVOT - Circuit km &amp; Rural'!C9</f>
        <v>1.08</v>
      </c>
    </row>
    <row r="10" spans="1:6">
      <c r="A10" s="9"/>
      <c r="B10" s="10"/>
      <c r="C10" s="10"/>
      <c r="D10" s="10"/>
      <c r="E10" s="10"/>
      <c r="F10" s="1"/>
    </row>
    <row r="11" spans="1:6">
      <c r="A11" s="9"/>
      <c r="B11" s="10"/>
      <c r="C11" s="10"/>
      <c r="D11" s="10"/>
      <c r="E11" s="10"/>
      <c r="F11" s="1"/>
    </row>
    <row r="12" spans="1:6">
      <c r="A12" s="9"/>
      <c r="B12" s="10">
        <v>2019</v>
      </c>
      <c r="C12" s="10">
        <v>2020</v>
      </c>
      <c r="D12" s="10">
        <v>2021</v>
      </c>
      <c r="E12" s="10">
        <v>2022</v>
      </c>
      <c r="F12" s="1">
        <v>2023</v>
      </c>
    </row>
    <row r="13" spans="1:6">
      <c r="A13" s="12" t="s">
        <v>25</v>
      </c>
      <c r="B13" s="16">
        <f>'2019 PIVOT TABLE INDUSTRY'!H32</f>
        <v>0.75</v>
      </c>
      <c r="C13" s="16">
        <f>'2020 PIVOT TABLE'!H32</f>
        <v>0.72</v>
      </c>
      <c r="D13" s="16">
        <f>'2021 PIVOT TABLE'!H32</f>
        <v>0.62</v>
      </c>
      <c r="E13" s="16">
        <f>'2022 PIVOT TABLE'!H31</f>
        <v>0.69</v>
      </c>
      <c r="F13" s="16">
        <f>'2023 PIVOT TABLE'!H31</f>
        <v>0.63</v>
      </c>
    </row>
    <row r="14" spans="1:6">
      <c r="A14" s="15" t="s">
        <v>26</v>
      </c>
      <c r="B14" s="16">
        <f>'2019 PIVOT TABLE INDUSTRY'!H63</f>
        <v>1.184666666666667</v>
      </c>
      <c r="C14" s="16">
        <f>'2020 PIVOT TABLE'!H63</f>
        <v>1.1943333333333332</v>
      </c>
      <c r="D14" s="16">
        <f>'2021 PIVOT TABLE'!H62</f>
        <v>1.0717241379310347</v>
      </c>
      <c r="E14" s="16">
        <f>'2022 PIVOT TABLE'!H58</f>
        <v>1.1332727272727272</v>
      </c>
      <c r="F14" s="16">
        <f>'2023 PIVOT TABLE'!H58</f>
        <v>1.0552727272727274</v>
      </c>
    </row>
    <row r="15" spans="1:6">
      <c r="A15" s="17" t="s">
        <v>27</v>
      </c>
      <c r="B15" s="16">
        <f>AVERAGE(B3:B9)</f>
        <v>1.44</v>
      </c>
      <c r="C15" s="16">
        <f t="shared" ref="C15:F15" si="1">AVERAGE(C3:C9)</f>
        <v>1.3928571428571428</v>
      </c>
      <c r="D15" s="16">
        <f t="shared" si="1"/>
        <v>1.2057142857142857</v>
      </c>
      <c r="E15" s="16">
        <f t="shared" si="1"/>
        <v>1.2514285714285713</v>
      </c>
      <c r="F15" s="16">
        <f t="shared" si="1"/>
        <v>1.1542857142857144</v>
      </c>
    </row>
    <row r="16" spans="1:6">
      <c r="A16" s="12" t="s">
        <v>28</v>
      </c>
      <c r="B16" s="16">
        <f t="shared" ref="B16:B18" si="2">AVERAGE(B13:F13)</f>
        <v>0.68199999999999994</v>
      </c>
      <c r="C16" s="16">
        <f t="shared" ref="C16:F16" si="3">B16</f>
        <v>0.68199999999999994</v>
      </c>
      <c r="D16" s="16">
        <f t="shared" si="3"/>
        <v>0.68199999999999994</v>
      </c>
      <c r="E16" s="16">
        <f t="shared" si="3"/>
        <v>0.68199999999999994</v>
      </c>
      <c r="F16" s="16">
        <f t="shared" si="3"/>
        <v>0.68199999999999994</v>
      </c>
    </row>
    <row r="17" spans="1:7">
      <c r="A17" s="12" t="s">
        <v>29</v>
      </c>
      <c r="B17" s="16">
        <f t="shared" si="2"/>
        <v>1.127853918495298</v>
      </c>
      <c r="C17" s="16">
        <f t="shared" ref="C17:F17" si="4">B17</f>
        <v>1.127853918495298</v>
      </c>
      <c r="D17" s="16">
        <f t="shared" si="4"/>
        <v>1.127853918495298</v>
      </c>
      <c r="E17" s="16">
        <f t="shared" si="4"/>
        <v>1.127853918495298</v>
      </c>
      <c r="F17" s="16">
        <f t="shared" si="4"/>
        <v>1.127853918495298</v>
      </c>
    </row>
    <row r="18" spans="1:7">
      <c r="A18" s="12" t="s">
        <v>30</v>
      </c>
      <c r="B18" s="16">
        <f t="shared" si="2"/>
        <v>1.2888571428571427</v>
      </c>
      <c r="C18" s="16">
        <f t="shared" ref="C18:F18" si="5">B18</f>
        <v>1.2888571428571427</v>
      </c>
      <c r="D18" s="16">
        <f t="shared" si="5"/>
        <v>1.2888571428571427</v>
      </c>
      <c r="E18" s="16">
        <f t="shared" si="5"/>
        <v>1.2888571428571427</v>
      </c>
      <c r="F18" s="16">
        <f t="shared" si="5"/>
        <v>1.2888571428571427</v>
      </c>
    </row>
    <row r="20" spans="1:7">
      <c r="A20" s="23"/>
      <c r="B20" s="25">
        <v>2019</v>
      </c>
      <c r="C20" s="25">
        <v>2020</v>
      </c>
      <c r="D20" s="25">
        <v>2021</v>
      </c>
      <c r="E20" s="25">
        <v>2022</v>
      </c>
      <c r="F20" s="26">
        <v>2023</v>
      </c>
      <c r="G20" s="24" t="s">
        <v>31</v>
      </c>
    </row>
    <row r="21" spans="1:7">
      <c r="A21" s="28" t="s">
        <v>25</v>
      </c>
      <c r="B21" s="32">
        <f t="shared" ref="B21:F21" si="6">B13</f>
        <v>0.75</v>
      </c>
      <c r="C21" s="32">
        <f t="shared" si="6"/>
        <v>0.72</v>
      </c>
      <c r="D21" s="32">
        <f t="shared" si="6"/>
        <v>0.62</v>
      </c>
      <c r="E21" s="32">
        <f t="shared" si="6"/>
        <v>0.69</v>
      </c>
      <c r="F21" s="32">
        <f t="shared" si="6"/>
        <v>0.63</v>
      </c>
      <c r="G21" s="47">
        <f t="shared" ref="G21:G23" si="7">AVERAGE(B21:F21)</f>
        <v>0.68199999999999994</v>
      </c>
    </row>
    <row r="22" spans="1:7">
      <c r="A22" s="31" t="s">
        <v>26</v>
      </c>
      <c r="B22" s="32">
        <f t="shared" ref="B22:F22" si="8">B14</f>
        <v>1.184666666666667</v>
      </c>
      <c r="C22" s="32">
        <f t="shared" si="8"/>
        <v>1.1943333333333332</v>
      </c>
      <c r="D22" s="32">
        <f t="shared" si="8"/>
        <v>1.0717241379310347</v>
      </c>
      <c r="E22" s="32">
        <f t="shared" si="8"/>
        <v>1.1332727272727272</v>
      </c>
      <c r="F22" s="32">
        <f t="shared" si="8"/>
        <v>1.0552727272727274</v>
      </c>
      <c r="G22" s="47">
        <f t="shared" si="7"/>
        <v>1.127853918495298</v>
      </c>
    </row>
    <row r="23" spans="1:7">
      <c r="A23" s="28" t="s">
        <v>27</v>
      </c>
      <c r="B23" s="32">
        <f t="shared" ref="B23:F23" si="9">B15</f>
        <v>1.44</v>
      </c>
      <c r="C23" s="32">
        <f t="shared" si="9"/>
        <v>1.3928571428571428</v>
      </c>
      <c r="D23" s="32">
        <f t="shared" si="9"/>
        <v>1.2057142857142857</v>
      </c>
      <c r="E23" s="32">
        <f t="shared" si="9"/>
        <v>1.2514285714285713</v>
      </c>
      <c r="F23" s="32">
        <f t="shared" si="9"/>
        <v>1.1542857142857144</v>
      </c>
      <c r="G23" s="47">
        <f t="shared" si="7"/>
        <v>1.2888571428571427</v>
      </c>
    </row>
    <row r="25" spans="1:7">
      <c r="A25" s="48" t="s">
        <v>22</v>
      </c>
    </row>
    <row r="26" spans="1:7">
      <c r="A26" s="2" t="s">
        <v>7</v>
      </c>
    </row>
    <row r="27" spans="1:7">
      <c r="A27" s="2" t="s">
        <v>10</v>
      </c>
    </row>
    <row r="28" spans="1:7">
      <c r="A28" s="2" t="s">
        <v>8</v>
      </c>
    </row>
    <row r="29" spans="1:7">
      <c r="A29" s="2" t="s">
        <v>14</v>
      </c>
    </row>
    <row r="30" spans="1:7">
      <c r="A30" s="2" t="s">
        <v>12</v>
      </c>
    </row>
    <row r="31" spans="1:7">
      <c r="A31" s="2" t="s">
        <v>18</v>
      </c>
    </row>
    <row r="32" spans="1:7">
      <c r="A32" s="2" t="s">
        <v>20</v>
      </c>
    </row>
    <row r="41" spans="3:8">
      <c r="C41" s="35"/>
      <c r="D41" s="35"/>
      <c r="E41" s="35"/>
      <c r="F41" s="35"/>
      <c r="G41" s="35"/>
      <c r="H41" s="3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NEW RESIDENTIALBUSINESS CONNECT</vt:lpstr>
      <vt:lpstr>SCHEDULED APPOINTMENTS MET</vt:lpstr>
      <vt:lpstr>TELEPHONE CALLS ANSWERED</vt:lpstr>
      <vt:lpstr>FIRST CONTACT RESOLUTION</vt:lpstr>
      <vt:lpstr>BILLING ACCURACY</vt:lpstr>
      <vt:lpstr>CUSTOMER SATISFACTION SURVEY</vt:lpstr>
      <vt:lpstr>LEVEL OF PUBLIC AWARENESS</vt:lpstr>
      <vt:lpstr>SAIDI</vt:lpstr>
      <vt:lpstr>SAIFI</vt:lpstr>
      <vt:lpstr>DSP PROGRESS</vt:lpstr>
      <vt:lpstr>TOTAL COST PER CUSTOMER</vt:lpstr>
      <vt:lpstr>TOTAL COST PER KM OF LINE</vt:lpstr>
      <vt:lpstr>New Micro-embedded Generation F</vt:lpstr>
      <vt:lpstr>ROE</vt:lpstr>
      <vt:lpstr>Current Ratio</vt:lpstr>
      <vt:lpstr>Debt to Equity</vt:lpstr>
      <vt:lpstr>2019 SCORECARD</vt:lpstr>
      <vt:lpstr>2019 PIVOT TABLE INDUSTRY</vt:lpstr>
      <vt:lpstr>2019 PIVOT - Load distributionC</vt:lpstr>
      <vt:lpstr>2019 PIVOT - Circuit km &amp; Rural</vt:lpstr>
      <vt:lpstr>2019 PIVOT - Customer Count</vt:lpstr>
      <vt:lpstr>2020 SCORECARD</vt:lpstr>
      <vt:lpstr>2020 PIVOT TABLE</vt:lpstr>
      <vt:lpstr>2020 PIVOT - Load distributionC</vt:lpstr>
      <vt:lpstr>2020 PIVOT - Circuit km &amp; Rural</vt:lpstr>
      <vt:lpstr>2020 PIVOT - Customer Count</vt:lpstr>
      <vt:lpstr>2021 SCORECARD</vt:lpstr>
      <vt:lpstr>2021 PIVOT TABLE</vt:lpstr>
      <vt:lpstr>2021 PIVOT - Load distributionC</vt:lpstr>
      <vt:lpstr>2021 PIVOT - Circuit km &amp; Rural</vt:lpstr>
      <vt:lpstr>2021 PIVOT - Customer Count</vt:lpstr>
      <vt:lpstr>2022 SCORECARD</vt:lpstr>
      <vt:lpstr>2022 PIVOT TABLE</vt:lpstr>
      <vt:lpstr>2022 PIVOT - Load distributionC</vt:lpstr>
      <vt:lpstr>2022 PIVOT - Circuit km &amp; Rural</vt:lpstr>
      <vt:lpstr>2022 PIVOT - Customer Count</vt:lpstr>
      <vt:lpstr>2023 SCORECARD</vt:lpstr>
      <vt:lpstr>2023 PIVOT TABLE</vt:lpstr>
      <vt:lpstr>2023 PIVOT - Load distributionC</vt:lpstr>
      <vt:lpstr>2023 PIVOT - Circuit km &amp; Rural</vt:lpstr>
      <vt:lpstr>2023 PIVOT - Customer 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Tedesco, Natasha</dc:creator>
  <cp:lastModifiedBy>Tedesco, Natasha</cp:lastModifiedBy>
  <dcterms:created xsi:type="dcterms:W3CDTF">2025-07-28T13:13:10Z</dcterms:created>
  <dcterms:modified xsi:type="dcterms:W3CDTF">2025-07-28T17:48:58Z</dcterms:modified>
</cp:coreProperties>
</file>