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p 2-AA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6">
      <text>
        <t xml:space="preserve">Contributed Plant and Contributed Capital</t>
      </text>
    </comment>
    <comment authorId="0" ref="H6">
      <text>
        <t xml:space="preserve">@meghanfee@hydroottawa.com 
Is this an OEB formula or should we be updating?
	-April Barrie
Referring to the year formula? Ch.2 has a formula that does the same thing. No concerns on my end.
	-Shayne Thompson
I was wondering if it is our formula if we should be fixing it to have Test Year in the name.
	-April Barrie</t>
      </text>
    </comment>
  </commentList>
</comments>
</file>

<file path=xl/sharedStrings.xml><?xml version="1.0" encoding="utf-8"?>
<sst xmlns="http://schemas.openxmlformats.org/spreadsheetml/2006/main" count="66" uniqueCount="50">
  <si>
    <t>Appendix 2-AA</t>
  </si>
  <si>
    <t>Capital Programs Table</t>
  </si>
  <si>
    <t>In-Service Additions ($000s)</t>
  </si>
  <si>
    <t>Projects</t>
  </si>
  <si>
    <t>2024
Bridge Year</t>
  </si>
  <si>
    <t>2025
Bridge Year</t>
  </si>
  <si>
    <t>2026
Test Year</t>
  </si>
  <si>
    <t>Reporting Basis</t>
  </si>
  <si>
    <t>MIFRS</t>
  </si>
  <si>
    <t>System Access</t>
  </si>
  <si>
    <t xml:space="preserve">    Plant Relocation</t>
  </si>
  <si>
    <t xml:space="preserve">    System Expansion</t>
  </si>
  <si>
    <t xml:space="preserve">    Corrective Renewal</t>
  </si>
  <si>
    <t xml:space="preserve">    Customer Connections</t>
  </si>
  <si>
    <t xml:space="preserve">    Generation Connections</t>
  </si>
  <si>
    <t xml:space="preserve">    Metering</t>
  </si>
  <si>
    <t>System Access Gross Capital Additions</t>
  </si>
  <si>
    <t>System Access Capital Contributions Additions</t>
  </si>
  <si>
    <t>Sub-Total</t>
  </si>
  <si>
    <t>System Renewal</t>
  </si>
  <si>
    <t xml:space="preserve">    Stations &amp; Buidings Infrastructure Renewal</t>
  </si>
  <si>
    <t xml:space="preserve">    OH Distribution Asset Renewal</t>
  </si>
  <si>
    <t xml:space="preserve">    UG Distribution Assets Renewal</t>
  </si>
  <si>
    <t xml:space="preserve">    Metering Renewal</t>
  </si>
  <si>
    <t>System Renewal Gross Capital Additions</t>
  </si>
  <si>
    <t>System Renewal Capital Contributions Additions</t>
  </si>
  <si>
    <t>System Service</t>
  </si>
  <si>
    <t xml:space="preserve">    Capacity Upgrades</t>
  </si>
  <si>
    <t xml:space="preserve">    Stations Enhancements</t>
  </si>
  <si>
    <t xml:space="preserve">    Distribution Enhancements</t>
  </si>
  <si>
    <t xml:space="preserve">    Grid Technologies</t>
  </si>
  <si>
    <t xml:space="preserve">    Control and Optimization</t>
  </si>
  <si>
    <t xml:space="preserve">    Field Area Network</t>
  </si>
  <si>
    <t>System Service Gross Capital Additions</t>
  </si>
  <si>
    <t>System Service Capital Contributions Additions</t>
  </si>
  <si>
    <t>General Plant</t>
  </si>
  <si>
    <t xml:space="preserve">    CCRA</t>
  </si>
  <si>
    <t xml:space="preserve">    Fleet Replacement</t>
  </si>
  <si>
    <t xml:space="preserve">    Tools Replacement</t>
  </si>
  <si>
    <t xml:space="preserve">    Buildings - Facilities</t>
  </si>
  <si>
    <t xml:space="preserve">    Meter to Cash</t>
  </si>
  <si>
    <t xml:space="preserve">    Customer Engagement Platform</t>
  </si>
  <si>
    <t xml:space="preserve">    Enterprise Solutions</t>
  </si>
  <si>
    <t xml:space="preserve">    Infrastructure and Cybersecurity</t>
  </si>
  <si>
    <t xml:space="preserve">    Data and System Integrations</t>
  </si>
  <si>
    <t>General Plant Gross Capital Additions</t>
  </si>
  <si>
    <t>General Plant Capital Contributions Additions</t>
  </si>
  <si>
    <t>Miscellaneous</t>
  </si>
  <si>
    <t>Total</t>
  </si>
  <si>
    <r>
      <rPr>
        <rFont val="Arial"/>
        <b/>
        <color theme="1"/>
      </rPr>
      <t xml:space="preserve">Less Renewable Generation Facility Assets and Other Non-Rate-Regulated Utility Assets </t>
    </r>
    <r>
      <rPr>
        <rFont val="Arial"/>
        <b/>
        <i/>
        <color rgb="FFFF0000"/>
        <sz val="10.0"/>
      </rPr>
      <t>(input as negative)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</si>
</sst>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;\-#,##0"/>
  </numFmts>
  <fonts count="4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>
      <b/>
      <sz val="14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AF1DD"/>
        <bgColor rgb="FFEAF1DD"/>
      </patternFill>
    </fill>
    <fill>
      <patternFill patternType="solid">
        <fgColor rgb="FFDBE5F1"/>
        <bgColor rgb="FFDBE5F1"/>
      </patternFill>
    </fill>
  </fills>
  <borders count="14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1" fillId="2" fontId="1" numFmtId="0" xfId="0" applyAlignment="1" applyBorder="1" applyFill="1" applyFont="1">
      <alignment vertical="top"/>
    </xf>
    <xf borderId="0" fillId="0" fontId="3" numFmtId="0" xfId="0" applyAlignment="1" applyFont="1">
      <alignment horizontal="center" vertical="top"/>
    </xf>
    <xf borderId="0" fillId="0" fontId="2" numFmtId="0" xfId="0" applyAlignment="1" applyFont="1">
      <alignment horizontal="right" vertical="bottom"/>
    </xf>
    <xf borderId="2" fillId="3" fontId="2" numFmtId="0" xfId="0" applyAlignment="1" applyBorder="1" applyFill="1" applyFont="1">
      <alignment horizontal="center" vertical="bottom"/>
    </xf>
    <xf borderId="0" fillId="0" fontId="3" numFmtId="0" xfId="0" applyAlignment="1" applyFont="1">
      <alignment horizontal="center" readingOrder="0" vertical="top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horizontal="center" readingOrder="0" shrinkToFit="0" wrapText="1"/>
    </xf>
    <xf borderId="4" fillId="0" fontId="2" numFmtId="0" xfId="0" applyAlignment="1" applyBorder="1" applyFont="1">
      <alignment horizontal="center" shrinkToFit="0" wrapText="1"/>
    </xf>
    <xf borderId="5" fillId="0" fontId="2" numFmtId="0" xfId="0" applyAlignment="1" applyBorder="1" applyFont="1">
      <alignment vertical="bottom"/>
    </xf>
    <xf borderId="6" fillId="3" fontId="2" numFmtId="0" xfId="0" applyAlignment="1" applyBorder="1" applyFont="1">
      <alignment horizontal="center" vertical="bottom"/>
    </xf>
    <xf borderId="7" fillId="2" fontId="2" numFmtId="0" xfId="0" applyAlignment="1" applyBorder="1" applyFont="1">
      <alignment vertical="bottom"/>
    </xf>
    <xf borderId="2" fillId="0" fontId="1" numFmtId="3" xfId="0" applyAlignment="1" applyBorder="1" applyFont="1" applyNumberFormat="1">
      <alignment vertical="bottom"/>
    </xf>
    <xf borderId="7" fillId="2" fontId="1" numFmtId="0" xfId="0" applyAlignment="1" applyBorder="1" applyFont="1">
      <alignment vertical="bottom"/>
    </xf>
    <xf borderId="8" fillId="2" fontId="1" numFmtId="164" xfId="0" applyAlignment="1" applyBorder="1" applyFont="1" applyNumberFormat="1">
      <alignment horizontal="right" readingOrder="0" vertical="bottom"/>
    </xf>
    <xf borderId="2" fillId="2" fontId="1" numFmtId="164" xfId="0" applyAlignment="1" applyBorder="1" applyFont="1" applyNumberFormat="1">
      <alignment horizontal="right" readingOrder="0" vertical="bottom"/>
    </xf>
    <xf borderId="9" fillId="2" fontId="1" numFmtId="164" xfId="0" applyAlignment="1" applyBorder="1" applyFont="1" applyNumberFormat="1">
      <alignment horizontal="right" readingOrder="0" vertical="bottom"/>
    </xf>
    <xf borderId="10" fillId="0" fontId="2" numFmtId="0" xfId="0" applyAlignment="1" applyBorder="1" applyFont="1">
      <alignment readingOrder="0" vertical="bottom"/>
    </xf>
    <xf borderId="2" fillId="0" fontId="1" numFmtId="3" xfId="0" applyAlignment="1" applyBorder="1" applyFont="1" applyNumberFormat="1">
      <alignment horizontal="right" vertical="bottom"/>
    </xf>
    <xf borderId="10" fillId="0" fontId="2" numFmtId="0" xfId="0" applyAlignment="1" applyBorder="1" applyFont="1">
      <alignment vertical="bottom"/>
    </xf>
    <xf borderId="7" fillId="2" fontId="2" numFmtId="0" xfId="0" applyAlignment="1" applyBorder="1" applyFont="1">
      <alignment shrinkToFit="0" vertical="bottom" wrapText="1"/>
    </xf>
    <xf borderId="7" fillId="2" fontId="1" numFmtId="0" xfId="0" applyAlignment="1" applyBorder="1" applyFont="1">
      <alignment readingOrder="0" vertical="bottom"/>
    </xf>
    <xf borderId="9" fillId="2" fontId="1" numFmtId="164" xfId="0" applyAlignment="1" applyBorder="1" applyFont="1" applyNumberFormat="1">
      <alignment readingOrder="0" vertical="bottom"/>
    </xf>
    <xf borderId="11" fillId="0" fontId="1" numFmtId="3" xfId="0" applyAlignment="1" applyBorder="1" applyFont="1" applyNumberFormat="1">
      <alignment vertical="bottom"/>
    </xf>
    <xf borderId="2" fillId="2" fontId="1" numFmtId="3" xfId="0" applyAlignment="1" applyBorder="1" applyFont="1" applyNumberFormat="1">
      <alignment vertical="bottom"/>
    </xf>
    <xf borderId="12" fillId="0" fontId="2" numFmtId="0" xfId="0" applyAlignment="1" applyBorder="1" applyFont="1">
      <alignment vertical="bottom"/>
    </xf>
    <xf borderId="13" fillId="0" fontId="2" numFmtId="3" xfId="0" applyAlignment="1" applyBorder="1" applyFont="1" applyNumberFormat="1">
      <alignment horizontal="right" vertical="bottom"/>
    </xf>
    <xf borderId="2" fillId="0" fontId="2" numFmtId="0" xfId="0" applyAlignment="1" applyBorder="1" applyFont="1">
      <alignment shrinkToFit="0" vertical="top" wrapText="1"/>
    </xf>
    <xf borderId="13" fillId="0" fontId="2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7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2"/>
      <c r="K1" s="3"/>
    </row>
    <row r="2">
      <c r="A2" s="4" t="s">
        <v>0</v>
      </c>
      <c r="I2" s="1"/>
      <c r="J2" s="5"/>
      <c r="K2" s="6"/>
    </row>
    <row r="3">
      <c r="A3" s="4" t="s">
        <v>1</v>
      </c>
      <c r="I3" s="1"/>
      <c r="J3" s="1"/>
      <c r="K3" s="1"/>
    </row>
    <row r="4">
      <c r="A4" s="7" t="s">
        <v>2</v>
      </c>
      <c r="I4" s="4"/>
      <c r="J4" s="4"/>
      <c r="K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>
      <c r="A6" s="8" t="s">
        <v>3</v>
      </c>
      <c r="B6" s="9">
        <v>2021.0</v>
      </c>
      <c r="C6" s="10">
        <f t="shared" ref="C6:D6" si="1">B6+1</f>
        <v>2022</v>
      </c>
      <c r="D6" s="10">
        <f t="shared" si="1"/>
        <v>2023</v>
      </c>
      <c r="E6" s="9" t="s">
        <v>4</v>
      </c>
      <c r="F6" s="9" t="s">
        <v>5</v>
      </c>
      <c r="G6" s="9" t="s">
        <v>6</v>
      </c>
      <c r="H6" s="10">
        <f>D6+4</f>
        <v>2027</v>
      </c>
      <c r="I6" s="10">
        <f t="shared" ref="I6:K6" si="2">H6+1</f>
        <v>2028</v>
      </c>
      <c r="J6" s="10">
        <f t="shared" si="2"/>
        <v>2029</v>
      </c>
      <c r="K6" s="10">
        <f t="shared" si="2"/>
        <v>2030</v>
      </c>
    </row>
    <row r="7">
      <c r="A7" s="11" t="s">
        <v>7</v>
      </c>
      <c r="B7" s="12" t="s">
        <v>8</v>
      </c>
      <c r="C7" s="12" t="s">
        <v>8</v>
      </c>
      <c r="D7" s="12" t="s">
        <v>8</v>
      </c>
      <c r="E7" s="12" t="s">
        <v>8</v>
      </c>
      <c r="F7" s="12" t="s">
        <v>8</v>
      </c>
      <c r="G7" s="12" t="s">
        <v>8</v>
      </c>
      <c r="H7" s="12" t="s">
        <v>8</v>
      </c>
      <c r="I7" s="12" t="s">
        <v>8</v>
      </c>
      <c r="J7" s="12" t="s">
        <v>8</v>
      </c>
      <c r="K7" s="12" t="s">
        <v>8</v>
      </c>
    </row>
    <row r="8">
      <c r="A8" s="13" t="s">
        <v>9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>
      <c r="A9" s="15" t="s">
        <v>10</v>
      </c>
      <c r="B9" s="16">
        <v>11847.07</v>
      </c>
      <c r="C9" s="16">
        <v>8270.43064</v>
      </c>
      <c r="D9" s="16">
        <v>7995.38791</v>
      </c>
      <c r="E9" s="16">
        <v>10844.42959</v>
      </c>
      <c r="F9" s="16">
        <v>8692.69864</v>
      </c>
      <c r="G9" s="16">
        <v>6469.39241</v>
      </c>
      <c r="H9" s="16">
        <v>6843.97513</v>
      </c>
      <c r="I9" s="16">
        <v>7062.41371</v>
      </c>
      <c r="J9" s="16">
        <v>7192.70106</v>
      </c>
      <c r="K9" s="16">
        <v>7389.78581</v>
      </c>
    </row>
    <row r="10">
      <c r="A10" s="15" t="s">
        <v>11</v>
      </c>
      <c r="B10" s="17">
        <v>4933.05</v>
      </c>
      <c r="C10" s="17">
        <v>3563.89954</v>
      </c>
      <c r="D10" s="17">
        <v>3254.48181</v>
      </c>
      <c r="E10" s="17">
        <v>32161.22692</v>
      </c>
      <c r="F10" s="17">
        <v>23548.78443</v>
      </c>
      <c r="G10" s="17">
        <v>12715.34813</v>
      </c>
      <c r="H10" s="17">
        <v>76966.14049</v>
      </c>
      <c r="I10" s="17">
        <v>14272.68283</v>
      </c>
      <c r="J10" s="17">
        <v>2326.22696</v>
      </c>
      <c r="K10" s="17">
        <v>27936.33215</v>
      </c>
    </row>
    <row r="11">
      <c r="A11" s="15" t="s">
        <v>12</v>
      </c>
      <c r="B11" s="18">
        <v>526.25</v>
      </c>
      <c r="C11" s="18">
        <v>838.35286</v>
      </c>
      <c r="D11" s="18">
        <v>0.0</v>
      </c>
      <c r="E11" s="18">
        <v>0.0</v>
      </c>
      <c r="F11" s="18">
        <v>0.0</v>
      </c>
      <c r="G11" s="18">
        <v>0.0</v>
      </c>
      <c r="H11" s="18">
        <v>0.0</v>
      </c>
      <c r="I11" s="18">
        <v>0.0</v>
      </c>
      <c r="J11" s="18">
        <v>0.0</v>
      </c>
      <c r="K11" s="18">
        <v>0.0</v>
      </c>
    </row>
    <row r="12">
      <c r="A12" s="15" t="s">
        <v>13</v>
      </c>
      <c r="B12" s="18">
        <v>46541.9</v>
      </c>
      <c r="C12" s="18">
        <v>32768.15533</v>
      </c>
      <c r="D12" s="18">
        <v>44449.36547</v>
      </c>
      <c r="E12" s="18">
        <v>43917.98263</v>
      </c>
      <c r="F12" s="18">
        <v>42635.27054</v>
      </c>
      <c r="G12" s="18">
        <v>46218.63909</v>
      </c>
      <c r="H12" s="18">
        <v>65481.64635</v>
      </c>
      <c r="I12" s="18">
        <v>59317.43535</v>
      </c>
      <c r="J12" s="18">
        <v>59984.8368</v>
      </c>
      <c r="K12" s="18">
        <v>64894.86031</v>
      </c>
    </row>
    <row r="13">
      <c r="A13" s="15" t="s">
        <v>14</v>
      </c>
      <c r="B13" s="18">
        <v>357.6</v>
      </c>
      <c r="C13" s="18">
        <v>75.66907</v>
      </c>
      <c r="D13" s="18">
        <v>7.07422</v>
      </c>
      <c r="E13" s="18">
        <v>109.73314</v>
      </c>
      <c r="F13" s="18">
        <v>110.80998</v>
      </c>
      <c r="G13" s="18">
        <v>695.6908</v>
      </c>
      <c r="H13" s="18">
        <v>752.85958</v>
      </c>
      <c r="I13" s="18">
        <v>835.49815</v>
      </c>
      <c r="J13" s="18">
        <v>924.42937</v>
      </c>
      <c r="K13" s="18">
        <v>1032.88003</v>
      </c>
    </row>
    <row r="14">
      <c r="A14" s="15" t="s">
        <v>15</v>
      </c>
      <c r="B14" s="18">
        <v>531.9</v>
      </c>
      <c r="C14" s="18">
        <v>99.30288</v>
      </c>
      <c r="D14" s="18">
        <v>406.00535</v>
      </c>
      <c r="E14" s="18">
        <v>279.11818</v>
      </c>
      <c r="F14" s="18">
        <v>282.24733</v>
      </c>
      <c r="G14" s="18">
        <v>322.87661</v>
      </c>
      <c r="H14" s="18">
        <v>331.8238</v>
      </c>
      <c r="I14" s="18">
        <v>346.65924</v>
      </c>
      <c r="J14" s="18">
        <v>356.22738</v>
      </c>
      <c r="K14" s="18">
        <v>366.65557</v>
      </c>
    </row>
    <row r="15">
      <c r="A15" s="19" t="s">
        <v>16</v>
      </c>
      <c r="B15" s="20">
        <f t="shared" ref="B15:K15" si="3">SUM(B9:B14)</f>
        <v>64737.77</v>
      </c>
      <c r="C15" s="20">
        <f t="shared" si="3"/>
        <v>45615.81032</v>
      </c>
      <c r="D15" s="20">
        <f t="shared" si="3"/>
        <v>56112.31476</v>
      </c>
      <c r="E15" s="20">
        <f t="shared" si="3"/>
        <v>87312.49046</v>
      </c>
      <c r="F15" s="20">
        <f t="shared" si="3"/>
        <v>75269.81092</v>
      </c>
      <c r="G15" s="20">
        <f t="shared" si="3"/>
        <v>66421.94704</v>
      </c>
      <c r="H15" s="20">
        <f t="shared" si="3"/>
        <v>150376.4454</v>
      </c>
      <c r="I15" s="20">
        <f t="shared" si="3"/>
        <v>81834.68928</v>
      </c>
      <c r="J15" s="20">
        <f t="shared" si="3"/>
        <v>70784.42157</v>
      </c>
      <c r="K15" s="20">
        <f t="shared" si="3"/>
        <v>101620.5139</v>
      </c>
    </row>
    <row r="16">
      <c r="A16" s="19" t="s">
        <v>17</v>
      </c>
      <c r="B16" s="16">
        <v>-44929.42156</v>
      </c>
      <c r="C16" s="16">
        <v>-27819.37276</v>
      </c>
      <c r="D16" s="16">
        <v>-37397.11774</v>
      </c>
      <c r="E16" s="16">
        <v>-54696.60403</v>
      </c>
      <c r="F16" s="16">
        <v>-49472.85723</v>
      </c>
      <c r="G16" s="16">
        <v>-44857.39994</v>
      </c>
      <c r="H16" s="16">
        <v>-77526.30271</v>
      </c>
      <c r="I16" s="16">
        <v>-52857.90803</v>
      </c>
      <c r="J16" s="16">
        <v>-46757.45919</v>
      </c>
      <c r="K16" s="16">
        <v>-59249.79891</v>
      </c>
    </row>
    <row r="17">
      <c r="A17" s="21" t="s">
        <v>18</v>
      </c>
      <c r="B17" s="20">
        <f t="shared" ref="B17:K17" si="4">B15+B16</f>
        <v>19808.34844</v>
      </c>
      <c r="C17" s="20">
        <f t="shared" si="4"/>
        <v>17796.43756</v>
      </c>
      <c r="D17" s="20">
        <f t="shared" si="4"/>
        <v>18715.19702</v>
      </c>
      <c r="E17" s="20">
        <f t="shared" si="4"/>
        <v>32615.88643</v>
      </c>
      <c r="F17" s="20">
        <f t="shared" si="4"/>
        <v>25796.95369</v>
      </c>
      <c r="G17" s="20">
        <f t="shared" si="4"/>
        <v>21564.5471</v>
      </c>
      <c r="H17" s="20">
        <f t="shared" si="4"/>
        <v>72850.14264</v>
      </c>
      <c r="I17" s="20">
        <f t="shared" si="4"/>
        <v>28976.78125</v>
      </c>
      <c r="J17" s="20">
        <f t="shared" si="4"/>
        <v>24026.96238</v>
      </c>
      <c r="K17" s="20">
        <f t="shared" si="4"/>
        <v>42370.71496</v>
      </c>
    </row>
    <row r="18">
      <c r="A18" s="22" t="s">
        <v>19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>
      <c r="A19" s="23" t="s">
        <v>20</v>
      </c>
      <c r="B19" s="16">
        <v>6406.14</v>
      </c>
      <c r="C19" s="16">
        <v>12322.69897</v>
      </c>
      <c r="D19" s="16">
        <v>13880.0785</v>
      </c>
      <c r="E19" s="16">
        <v>5157.75798</v>
      </c>
      <c r="F19" s="16">
        <v>453.90092</v>
      </c>
      <c r="G19" s="16">
        <v>20988.65347</v>
      </c>
      <c r="H19" s="16">
        <v>23135.25937</v>
      </c>
      <c r="I19" s="16">
        <v>22238.97981</v>
      </c>
      <c r="J19" s="16">
        <v>17337.43128</v>
      </c>
      <c r="K19" s="16">
        <v>24592.63987</v>
      </c>
    </row>
    <row r="20">
      <c r="A20" s="15" t="s">
        <v>21</v>
      </c>
      <c r="B20" s="17">
        <v>9241.92</v>
      </c>
      <c r="C20" s="17">
        <v>8743.74639</v>
      </c>
      <c r="D20" s="17">
        <v>8837.8165</v>
      </c>
      <c r="E20" s="17">
        <v>7384.28204</v>
      </c>
      <c r="F20" s="17">
        <v>8624.62618</v>
      </c>
      <c r="G20" s="17">
        <v>12912.731</v>
      </c>
      <c r="H20" s="17">
        <v>12941.48485</v>
      </c>
      <c r="I20" s="17">
        <v>13547.46619</v>
      </c>
      <c r="J20" s="17">
        <v>14056.37327</v>
      </c>
      <c r="K20" s="17">
        <v>14341.55337</v>
      </c>
    </row>
    <row r="21">
      <c r="A21" s="15" t="s">
        <v>22</v>
      </c>
      <c r="B21" s="18">
        <v>9606.411</v>
      </c>
      <c r="C21" s="18">
        <v>17899.15795</v>
      </c>
      <c r="D21" s="18">
        <v>11871.28921</v>
      </c>
      <c r="E21" s="18">
        <v>11341.17358</v>
      </c>
      <c r="F21" s="18">
        <v>12128.04866</v>
      </c>
      <c r="G21" s="18">
        <v>19097.23341</v>
      </c>
      <c r="H21" s="18">
        <v>19674.54711</v>
      </c>
      <c r="I21" s="18">
        <v>20598.00732</v>
      </c>
      <c r="J21" s="18">
        <v>21786.59763</v>
      </c>
      <c r="K21" s="18">
        <v>21877.23394</v>
      </c>
    </row>
    <row r="22">
      <c r="A22" s="15" t="s">
        <v>12</v>
      </c>
      <c r="B22" s="18">
        <v>15147.11</v>
      </c>
      <c r="C22" s="18">
        <v>25594.81495</v>
      </c>
      <c r="D22" s="18">
        <v>13140.44429</v>
      </c>
      <c r="E22" s="18">
        <v>14802.17479</v>
      </c>
      <c r="F22" s="18">
        <v>14900.82068</v>
      </c>
      <c r="G22" s="18">
        <v>12537.87795</v>
      </c>
      <c r="H22" s="18">
        <v>12782.83825</v>
      </c>
      <c r="I22" s="18">
        <v>13406.05366</v>
      </c>
      <c r="J22" s="18">
        <v>13878.56424</v>
      </c>
      <c r="K22" s="18">
        <v>14245.34708</v>
      </c>
    </row>
    <row r="23">
      <c r="A23" s="15" t="s">
        <v>23</v>
      </c>
      <c r="B23" s="18">
        <v>1462.919</v>
      </c>
      <c r="C23" s="18">
        <v>342.1284</v>
      </c>
      <c r="D23" s="18">
        <v>1226.86591</v>
      </c>
      <c r="E23" s="18">
        <v>4556.64676</v>
      </c>
      <c r="F23" s="18">
        <v>4105.70906</v>
      </c>
      <c r="G23" s="18">
        <v>15365.5217</v>
      </c>
      <c r="H23" s="18">
        <v>14648.18438</v>
      </c>
      <c r="I23" s="18">
        <v>16220.25605</v>
      </c>
      <c r="J23" s="18">
        <v>19269.39998</v>
      </c>
      <c r="K23" s="18">
        <v>20860.84527</v>
      </c>
    </row>
    <row r="24">
      <c r="A24" s="19" t="s">
        <v>24</v>
      </c>
      <c r="B24" s="20">
        <f t="shared" ref="B24:K24" si="5">SUM(B19:B23)</f>
        <v>41864.5</v>
      </c>
      <c r="C24" s="20">
        <f t="shared" si="5"/>
        <v>64902.54666</v>
      </c>
      <c r="D24" s="20">
        <f t="shared" si="5"/>
        <v>48956.49441</v>
      </c>
      <c r="E24" s="20">
        <f t="shared" si="5"/>
        <v>43242.03515</v>
      </c>
      <c r="F24" s="20">
        <f t="shared" si="5"/>
        <v>40213.1055</v>
      </c>
      <c r="G24" s="20">
        <f t="shared" si="5"/>
        <v>80902.01753</v>
      </c>
      <c r="H24" s="20">
        <f t="shared" si="5"/>
        <v>83182.31396</v>
      </c>
      <c r="I24" s="20">
        <f t="shared" si="5"/>
        <v>86010.76303</v>
      </c>
      <c r="J24" s="20">
        <f t="shared" si="5"/>
        <v>86328.3664</v>
      </c>
      <c r="K24" s="20">
        <f t="shared" si="5"/>
        <v>95917.61953</v>
      </c>
    </row>
    <row r="25">
      <c r="A25" s="19" t="s">
        <v>25</v>
      </c>
      <c r="B25" s="18">
        <v>-7.506</v>
      </c>
      <c r="C25" s="18">
        <v>0.0</v>
      </c>
      <c r="D25" s="18">
        <v>-4.28</v>
      </c>
      <c r="E25" s="18">
        <v>0.0</v>
      </c>
      <c r="F25" s="18">
        <v>0.0</v>
      </c>
      <c r="G25" s="18">
        <v>0.0</v>
      </c>
      <c r="H25" s="18">
        <v>0.0</v>
      </c>
      <c r="I25" s="18">
        <v>0.0</v>
      </c>
      <c r="J25" s="18">
        <v>0.0</v>
      </c>
      <c r="K25" s="18">
        <v>0.0</v>
      </c>
    </row>
    <row r="26">
      <c r="A26" s="21" t="s">
        <v>18</v>
      </c>
      <c r="B26" s="20">
        <f t="shared" ref="B26:K26" si="6">B24+B25</f>
        <v>41856.994</v>
      </c>
      <c r="C26" s="20">
        <f t="shared" si="6"/>
        <v>64902.54666</v>
      </c>
      <c r="D26" s="20">
        <f t="shared" si="6"/>
        <v>48952.21441</v>
      </c>
      <c r="E26" s="20">
        <f t="shared" si="6"/>
        <v>43242.03515</v>
      </c>
      <c r="F26" s="20">
        <f t="shared" si="6"/>
        <v>40213.1055</v>
      </c>
      <c r="G26" s="20">
        <f t="shared" si="6"/>
        <v>80902.01753</v>
      </c>
      <c r="H26" s="20">
        <f t="shared" si="6"/>
        <v>83182.31396</v>
      </c>
      <c r="I26" s="20">
        <f t="shared" si="6"/>
        <v>86010.76303</v>
      </c>
      <c r="J26" s="20">
        <f t="shared" si="6"/>
        <v>86328.3664</v>
      </c>
      <c r="K26" s="20">
        <f t="shared" si="6"/>
        <v>95917.61953</v>
      </c>
    </row>
    <row r="27">
      <c r="A27" s="22" t="s">
        <v>26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>
      <c r="A28" s="15" t="s">
        <v>27</v>
      </c>
      <c r="B28" s="17">
        <v>27875.25</v>
      </c>
      <c r="C28" s="17">
        <v>22402.3696</v>
      </c>
      <c r="D28" s="17">
        <v>6831.07312</v>
      </c>
      <c r="E28" s="17">
        <v>10437.61151</v>
      </c>
      <c r="F28" s="17">
        <v>24900.23557</v>
      </c>
      <c r="G28" s="17">
        <v>55723.9205</v>
      </c>
      <c r="H28" s="17">
        <v>69083.55411</v>
      </c>
      <c r="I28" s="17">
        <v>118097.8176</v>
      </c>
      <c r="J28" s="17">
        <v>30478.95993</v>
      </c>
      <c r="K28" s="17">
        <v>41928.97897</v>
      </c>
    </row>
    <row r="29">
      <c r="A29" s="15" t="s">
        <v>28</v>
      </c>
      <c r="B29" s="17">
        <v>94.05</v>
      </c>
      <c r="C29" s="17">
        <v>1164.23725</v>
      </c>
      <c r="D29" s="17">
        <v>324.98707</v>
      </c>
      <c r="E29" s="17">
        <v>659.15952</v>
      </c>
      <c r="F29" s="17">
        <v>358.95483</v>
      </c>
      <c r="G29" s="17">
        <v>546.72964</v>
      </c>
      <c r="H29" s="17">
        <v>557.06639</v>
      </c>
      <c r="I29" s="17">
        <v>574.23595</v>
      </c>
      <c r="J29" s="17">
        <v>679.74558</v>
      </c>
      <c r="K29" s="17">
        <v>692.10653</v>
      </c>
    </row>
    <row r="30">
      <c r="A30" s="15" t="s">
        <v>29</v>
      </c>
      <c r="B30" s="17">
        <v>2172.29</v>
      </c>
      <c r="C30" s="17">
        <v>3021.37125</v>
      </c>
      <c r="D30" s="17">
        <v>2169.52349</v>
      </c>
      <c r="E30" s="17">
        <v>11126.66979</v>
      </c>
      <c r="F30" s="17">
        <v>7914.98208</v>
      </c>
      <c r="G30" s="17">
        <v>17527.73261</v>
      </c>
      <c r="H30" s="17">
        <v>19433.13363</v>
      </c>
      <c r="I30" s="17">
        <v>18451.30798</v>
      </c>
      <c r="J30" s="17">
        <v>18619.17721</v>
      </c>
      <c r="K30" s="17">
        <v>18755.01619</v>
      </c>
    </row>
    <row r="31">
      <c r="A31" s="15" t="s">
        <v>30</v>
      </c>
      <c r="B31" s="17">
        <v>0.0</v>
      </c>
      <c r="C31" s="17">
        <v>0.0</v>
      </c>
      <c r="D31" s="17">
        <v>36.2615</v>
      </c>
      <c r="E31" s="17">
        <v>6334.96316</v>
      </c>
      <c r="F31" s="17">
        <v>14503.95149</v>
      </c>
      <c r="G31" s="17">
        <v>34.0722</v>
      </c>
      <c r="H31" s="17">
        <v>1036.54105</v>
      </c>
      <c r="I31" s="17">
        <v>58.27728</v>
      </c>
      <c r="J31" s="17">
        <v>5008.1186</v>
      </c>
      <c r="K31" s="17">
        <v>271.45513</v>
      </c>
    </row>
    <row r="32">
      <c r="A32" s="15" t="s">
        <v>31</v>
      </c>
      <c r="B32" s="24">
        <v>0.0</v>
      </c>
      <c r="C32" s="24">
        <v>0.0</v>
      </c>
      <c r="D32" s="24">
        <v>0.0</v>
      </c>
      <c r="E32" s="24">
        <v>0.0</v>
      </c>
      <c r="F32" s="24">
        <v>0.0</v>
      </c>
      <c r="G32" s="18">
        <v>691.06379</v>
      </c>
      <c r="H32" s="18">
        <v>1756.32462</v>
      </c>
      <c r="I32" s="18">
        <v>363.89677</v>
      </c>
      <c r="J32" s="18">
        <v>379.34553</v>
      </c>
      <c r="K32" s="18">
        <v>395.76657</v>
      </c>
    </row>
    <row r="33">
      <c r="A33" s="15" t="s">
        <v>32</v>
      </c>
      <c r="B33" s="18">
        <v>697.05</v>
      </c>
      <c r="C33" s="18">
        <v>-66.59774</v>
      </c>
      <c r="D33" s="18">
        <v>57.80325</v>
      </c>
      <c r="E33" s="18">
        <v>310.25641</v>
      </c>
      <c r="F33" s="18">
        <v>1078.62542</v>
      </c>
      <c r="G33" s="18">
        <v>2999.51052</v>
      </c>
      <c r="H33" s="18">
        <v>4828.57499</v>
      </c>
      <c r="I33" s="18">
        <v>6875.76661</v>
      </c>
      <c r="J33" s="18">
        <v>3990.01242</v>
      </c>
      <c r="K33" s="18">
        <v>2056.57794</v>
      </c>
    </row>
    <row r="34">
      <c r="A34" s="15" t="s">
        <v>15</v>
      </c>
      <c r="B34" s="18">
        <v>0.86</v>
      </c>
      <c r="C34" s="18">
        <v>0.0</v>
      </c>
      <c r="D34" s="18">
        <v>0.0</v>
      </c>
      <c r="E34" s="24">
        <v>0.0</v>
      </c>
      <c r="F34" s="24">
        <v>0.0</v>
      </c>
      <c r="G34" s="24">
        <v>0.0</v>
      </c>
      <c r="H34" s="24">
        <v>0.0</v>
      </c>
      <c r="I34" s="24">
        <v>0.0</v>
      </c>
      <c r="J34" s="24">
        <v>0.0</v>
      </c>
      <c r="K34" s="24">
        <v>0.0</v>
      </c>
    </row>
    <row r="35">
      <c r="A35" s="19" t="s">
        <v>33</v>
      </c>
      <c r="B35" s="20">
        <f t="shared" ref="B35:K35" si="7">SUM(B28:B34)</f>
        <v>30839.5</v>
      </c>
      <c r="C35" s="20">
        <f t="shared" si="7"/>
        <v>26521.38036</v>
      </c>
      <c r="D35" s="20">
        <f t="shared" si="7"/>
        <v>9419.64843</v>
      </c>
      <c r="E35" s="20">
        <f t="shared" si="7"/>
        <v>28868.66039</v>
      </c>
      <c r="F35" s="20">
        <f t="shared" si="7"/>
        <v>48756.74939</v>
      </c>
      <c r="G35" s="20">
        <f t="shared" si="7"/>
        <v>77523.02926</v>
      </c>
      <c r="H35" s="20">
        <f t="shared" si="7"/>
        <v>96695.19479</v>
      </c>
      <c r="I35" s="20">
        <f t="shared" si="7"/>
        <v>144421.3022</v>
      </c>
      <c r="J35" s="20">
        <f t="shared" si="7"/>
        <v>59155.35927</v>
      </c>
      <c r="K35" s="20">
        <f t="shared" si="7"/>
        <v>64099.90133</v>
      </c>
    </row>
    <row r="36">
      <c r="A36" s="19" t="s">
        <v>34</v>
      </c>
      <c r="B36" s="18">
        <v>-156.22</v>
      </c>
      <c r="C36" s="18">
        <v>-8.314</v>
      </c>
      <c r="D36" s="18">
        <v>0.0</v>
      </c>
      <c r="E36" s="18">
        <v>0.0</v>
      </c>
      <c r="F36" s="18">
        <v>0.0</v>
      </c>
      <c r="G36" s="18">
        <v>0.0</v>
      </c>
      <c r="H36" s="18">
        <v>0.0</v>
      </c>
      <c r="I36" s="18">
        <v>-4333.07642</v>
      </c>
      <c r="J36" s="18">
        <v>0.0</v>
      </c>
      <c r="K36" s="18">
        <v>0.0</v>
      </c>
    </row>
    <row r="37">
      <c r="A37" s="21" t="s">
        <v>18</v>
      </c>
      <c r="B37" s="20">
        <f t="shared" ref="B37:K37" si="8">B35+B36</f>
        <v>30683.28</v>
      </c>
      <c r="C37" s="20">
        <f t="shared" si="8"/>
        <v>26513.06636</v>
      </c>
      <c r="D37" s="20">
        <f t="shared" si="8"/>
        <v>9419.64843</v>
      </c>
      <c r="E37" s="20">
        <f t="shared" si="8"/>
        <v>28868.66039</v>
      </c>
      <c r="F37" s="20">
        <f t="shared" si="8"/>
        <v>48756.74939</v>
      </c>
      <c r="G37" s="20">
        <f t="shared" si="8"/>
        <v>77523.02926</v>
      </c>
      <c r="H37" s="20">
        <f t="shared" si="8"/>
        <v>96695.19479</v>
      </c>
      <c r="I37" s="20">
        <f t="shared" si="8"/>
        <v>140088.2258</v>
      </c>
      <c r="J37" s="20">
        <f t="shared" si="8"/>
        <v>59155.35927</v>
      </c>
      <c r="K37" s="20">
        <f t="shared" si="8"/>
        <v>64099.90133</v>
      </c>
    </row>
    <row r="38">
      <c r="A38" s="22" t="s">
        <v>35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>
      <c r="A39" s="15" t="s">
        <v>36</v>
      </c>
      <c r="B39" s="17">
        <v>28449.1</v>
      </c>
      <c r="C39" s="17">
        <v>20237.95663</v>
      </c>
      <c r="D39" s="17">
        <v>-4755.852</v>
      </c>
      <c r="E39" s="17">
        <v>1503.256</v>
      </c>
      <c r="F39" s="17">
        <v>0.0</v>
      </c>
      <c r="G39" s="17">
        <v>7696.83595</v>
      </c>
      <c r="H39" s="17">
        <v>7642.0939</v>
      </c>
      <c r="I39" s="17">
        <v>10608.15089</v>
      </c>
      <c r="J39" s="17">
        <v>17014.57676</v>
      </c>
      <c r="K39" s="17">
        <v>1024.14755</v>
      </c>
    </row>
    <row r="40">
      <c r="A40" s="15" t="s">
        <v>37</v>
      </c>
      <c r="B40" s="17">
        <v>1407.8</v>
      </c>
      <c r="C40" s="17">
        <v>4400.96542</v>
      </c>
      <c r="D40" s="17">
        <v>4740.36079</v>
      </c>
      <c r="E40" s="17">
        <v>3169.28498</v>
      </c>
      <c r="F40" s="17">
        <v>4129.65753</v>
      </c>
      <c r="G40" s="17">
        <v>12098.56325</v>
      </c>
      <c r="H40" s="17">
        <v>14206.48411</v>
      </c>
      <c r="I40" s="17">
        <v>11138.47699</v>
      </c>
      <c r="J40" s="17">
        <v>3014.12225</v>
      </c>
      <c r="K40" s="17">
        <v>134.93136</v>
      </c>
    </row>
    <row r="41">
      <c r="A41" s="15" t="s">
        <v>38</v>
      </c>
      <c r="B41" s="17">
        <v>703.6</v>
      </c>
      <c r="C41" s="17">
        <v>562.86464</v>
      </c>
      <c r="D41" s="17">
        <v>394.09597</v>
      </c>
      <c r="E41" s="17">
        <v>674.4959</v>
      </c>
      <c r="F41" s="17">
        <v>573.579</v>
      </c>
      <c r="G41" s="17">
        <v>1079.96814</v>
      </c>
      <c r="H41" s="17">
        <v>955.72253</v>
      </c>
      <c r="I41" s="17">
        <v>884.32448</v>
      </c>
      <c r="J41" s="17">
        <v>882.32851</v>
      </c>
      <c r="K41" s="17">
        <v>1203.0419</v>
      </c>
    </row>
    <row r="42">
      <c r="A42" s="15" t="s">
        <v>39</v>
      </c>
      <c r="B42" s="17">
        <v>301.56</v>
      </c>
      <c r="C42" s="17">
        <v>1912.77831</v>
      </c>
      <c r="D42" s="17">
        <v>1879.89306</v>
      </c>
      <c r="E42" s="17">
        <v>2753.01968</v>
      </c>
      <c r="F42" s="17">
        <v>522.92092</v>
      </c>
      <c r="G42" s="17">
        <v>1587.15855</v>
      </c>
      <c r="H42" s="17">
        <v>1314.35712</v>
      </c>
      <c r="I42" s="17">
        <v>706.39848</v>
      </c>
      <c r="J42" s="17">
        <v>1217.42556</v>
      </c>
      <c r="K42" s="17">
        <v>1725.95424</v>
      </c>
    </row>
    <row r="43">
      <c r="A43" s="15" t="s">
        <v>30</v>
      </c>
      <c r="B43" s="17">
        <v>505.03</v>
      </c>
      <c r="C43" s="17">
        <v>313.86372</v>
      </c>
      <c r="D43" s="17">
        <v>452.1087</v>
      </c>
      <c r="E43" s="17">
        <v>424.79184</v>
      </c>
      <c r="F43" s="17">
        <v>377.48028</v>
      </c>
      <c r="G43" s="17">
        <v>1092.62664</v>
      </c>
      <c r="H43" s="17">
        <v>886.05091</v>
      </c>
      <c r="I43" s="17">
        <v>1042.97014</v>
      </c>
      <c r="J43" s="17">
        <v>637.62777</v>
      </c>
      <c r="K43" s="17">
        <v>637.04841</v>
      </c>
    </row>
    <row r="44">
      <c r="A44" s="15" t="s">
        <v>40</v>
      </c>
      <c r="B44" s="17">
        <v>583.76</v>
      </c>
      <c r="C44" s="17">
        <v>1382.94822</v>
      </c>
      <c r="D44" s="17">
        <v>1079.31402</v>
      </c>
      <c r="E44" s="17">
        <v>256.16397</v>
      </c>
      <c r="F44" s="17">
        <v>353.24916</v>
      </c>
      <c r="G44" s="17">
        <v>301.89252</v>
      </c>
      <c r="H44" s="17">
        <v>1000.18989</v>
      </c>
      <c r="I44" s="17">
        <v>6833.2968</v>
      </c>
      <c r="J44" s="17">
        <v>352.02621</v>
      </c>
      <c r="K44" s="17">
        <v>362.7224</v>
      </c>
    </row>
    <row r="45">
      <c r="A45" s="15" t="s">
        <v>41</v>
      </c>
      <c r="B45" s="17">
        <v>524.22</v>
      </c>
      <c r="C45" s="17">
        <v>299.63208</v>
      </c>
      <c r="D45" s="17">
        <v>3212.49807</v>
      </c>
      <c r="E45" s="17">
        <v>2585.29585</v>
      </c>
      <c r="F45" s="17">
        <v>999.99996</v>
      </c>
      <c r="G45" s="17">
        <v>850.67856</v>
      </c>
      <c r="H45" s="17">
        <v>709.8815</v>
      </c>
      <c r="I45" s="17">
        <v>310.98217</v>
      </c>
      <c r="J45" s="17">
        <v>320.28256</v>
      </c>
      <c r="K45" s="17">
        <v>330.01475</v>
      </c>
    </row>
    <row r="46">
      <c r="A46" s="15" t="s">
        <v>42</v>
      </c>
      <c r="B46" s="17">
        <v>819.01</v>
      </c>
      <c r="C46" s="17">
        <v>1537.35432</v>
      </c>
      <c r="D46" s="17">
        <v>796.62351</v>
      </c>
      <c r="E46" s="17">
        <v>2021.41298</v>
      </c>
      <c r="F46" s="17">
        <v>670.16858</v>
      </c>
      <c r="G46" s="17">
        <v>232.76088</v>
      </c>
      <c r="H46" s="17">
        <v>83.67454</v>
      </c>
      <c r="I46" s="17">
        <v>927.8989</v>
      </c>
      <c r="J46" s="17">
        <v>79.78164</v>
      </c>
      <c r="K46" s="17">
        <v>105.06886</v>
      </c>
    </row>
    <row r="47">
      <c r="A47" s="23" t="s">
        <v>43</v>
      </c>
      <c r="B47" s="17">
        <v>1627.65</v>
      </c>
      <c r="C47" s="17">
        <v>2297.47545</v>
      </c>
      <c r="D47" s="17">
        <v>2313.08861</v>
      </c>
      <c r="E47" s="17">
        <v>2985.59131</v>
      </c>
      <c r="F47" s="17">
        <v>1867.47672</v>
      </c>
      <c r="G47" s="17">
        <v>2578.16699</v>
      </c>
      <c r="H47" s="17">
        <v>2470.358</v>
      </c>
      <c r="I47" s="17">
        <v>2176.12132</v>
      </c>
      <c r="J47" s="17">
        <v>3744.27747</v>
      </c>
      <c r="K47" s="17">
        <v>4400.66572</v>
      </c>
    </row>
    <row r="48">
      <c r="A48" s="15" t="s">
        <v>44</v>
      </c>
      <c r="B48" s="17">
        <v>0.0</v>
      </c>
      <c r="C48" s="17">
        <v>377.78089</v>
      </c>
      <c r="D48" s="17">
        <v>445.84834</v>
      </c>
      <c r="E48" s="17">
        <v>361.13292</v>
      </c>
      <c r="F48" s="17">
        <v>368.1942</v>
      </c>
      <c r="G48" s="17">
        <v>773.45579</v>
      </c>
      <c r="H48" s="17">
        <v>627.02217</v>
      </c>
      <c r="I48" s="17">
        <v>473.38705</v>
      </c>
      <c r="J48" s="17">
        <v>491.98558</v>
      </c>
      <c r="K48" s="17">
        <v>1116.40653</v>
      </c>
    </row>
    <row r="49">
      <c r="A49" s="19" t="s">
        <v>45</v>
      </c>
      <c r="B49" s="20">
        <f t="shared" ref="B49:K49" si="9">SUM(B39:B48)</f>
        <v>34921.73</v>
      </c>
      <c r="C49" s="20">
        <f t="shared" si="9"/>
        <v>33323.61968</v>
      </c>
      <c r="D49" s="20">
        <f t="shared" si="9"/>
        <v>10557.97907</v>
      </c>
      <c r="E49" s="20">
        <f t="shared" si="9"/>
        <v>16734.44543</v>
      </c>
      <c r="F49" s="20">
        <f t="shared" si="9"/>
        <v>9862.72635</v>
      </c>
      <c r="G49" s="20">
        <f t="shared" si="9"/>
        <v>28292.10727</v>
      </c>
      <c r="H49" s="20">
        <f t="shared" si="9"/>
        <v>29895.83467</v>
      </c>
      <c r="I49" s="20">
        <f t="shared" si="9"/>
        <v>35102.00722</v>
      </c>
      <c r="J49" s="20">
        <f t="shared" si="9"/>
        <v>27754.43431</v>
      </c>
      <c r="K49" s="20">
        <f t="shared" si="9"/>
        <v>11040.00172</v>
      </c>
    </row>
    <row r="50">
      <c r="A50" s="19" t="s">
        <v>46</v>
      </c>
      <c r="B50" s="18">
        <v>-459.9</v>
      </c>
      <c r="C50" s="18">
        <v>-181.663</v>
      </c>
      <c r="D50" s="18">
        <v>-642.441</v>
      </c>
      <c r="E50" s="18">
        <v>-1339.0</v>
      </c>
      <c r="F50" s="18">
        <v>-956.0</v>
      </c>
      <c r="G50" s="18">
        <v>-5642.0</v>
      </c>
      <c r="H50" s="18">
        <v>-4935.0</v>
      </c>
      <c r="I50" s="18">
        <v>-860.0</v>
      </c>
      <c r="J50" s="18">
        <v>-695.0</v>
      </c>
      <c r="K50" s="18">
        <v>-497.0</v>
      </c>
    </row>
    <row r="51">
      <c r="A51" s="21" t="s">
        <v>18</v>
      </c>
      <c r="B51" s="20">
        <f t="shared" ref="B51:K51" si="10">B49+B50</f>
        <v>34461.83</v>
      </c>
      <c r="C51" s="20">
        <f t="shared" si="10"/>
        <v>33141.95668</v>
      </c>
      <c r="D51" s="20">
        <f t="shared" si="10"/>
        <v>9915.53807</v>
      </c>
      <c r="E51" s="20">
        <f t="shared" si="10"/>
        <v>15395.44543</v>
      </c>
      <c r="F51" s="20">
        <f t="shared" si="10"/>
        <v>8906.72635</v>
      </c>
      <c r="G51" s="20">
        <f t="shared" si="10"/>
        <v>22650.10727</v>
      </c>
      <c r="H51" s="20">
        <f t="shared" si="10"/>
        <v>24960.83467</v>
      </c>
      <c r="I51" s="20">
        <f t="shared" si="10"/>
        <v>34242.00722</v>
      </c>
      <c r="J51" s="20">
        <f t="shared" si="10"/>
        <v>27059.43431</v>
      </c>
      <c r="K51" s="20">
        <f t="shared" si="10"/>
        <v>10543.00172</v>
      </c>
    </row>
    <row r="52">
      <c r="A52" s="22" t="s">
        <v>47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</row>
    <row r="53">
      <c r="A53" s="27" t="s">
        <v>48</v>
      </c>
      <c r="B53" s="28">
        <f t="shared" ref="B53:K53" si="11">B51+B37+B26+B17</f>
        <v>126810.4524</v>
      </c>
      <c r="C53" s="28">
        <f t="shared" si="11"/>
        <v>142354.0073</v>
      </c>
      <c r="D53" s="28">
        <f t="shared" si="11"/>
        <v>87002.59793</v>
      </c>
      <c r="E53" s="28">
        <f t="shared" si="11"/>
        <v>120122.0274</v>
      </c>
      <c r="F53" s="28">
        <f t="shared" si="11"/>
        <v>123673.5349</v>
      </c>
      <c r="G53" s="28">
        <f t="shared" si="11"/>
        <v>202639.7012</v>
      </c>
      <c r="H53" s="28">
        <f t="shared" si="11"/>
        <v>277688.4861</v>
      </c>
      <c r="I53" s="28">
        <f t="shared" si="11"/>
        <v>289317.7773</v>
      </c>
      <c r="J53" s="28">
        <f t="shared" si="11"/>
        <v>196570.1224</v>
      </c>
      <c r="K53" s="28">
        <f t="shared" si="11"/>
        <v>212931.2375</v>
      </c>
    </row>
    <row r="54">
      <c r="A54" s="29" t="s">
        <v>49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</row>
    <row r="55">
      <c r="A55" s="30" t="s">
        <v>48</v>
      </c>
      <c r="B55" s="28">
        <f t="shared" ref="B55:K55" si="12">B53+B54</f>
        <v>126810.4524</v>
      </c>
      <c r="C55" s="28">
        <f t="shared" si="12"/>
        <v>142354.0073</v>
      </c>
      <c r="D55" s="28">
        <f t="shared" si="12"/>
        <v>87002.59793</v>
      </c>
      <c r="E55" s="28">
        <f t="shared" si="12"/>
        <v>120122.0274</v>
      </c>
      <c r="F55" s="28">
        <f t="shared" si="12"/>
        <v>123673.5349</v>
      </c>
      <c r="G55" s="28">
        <f t="shared" si="12"/>
        <v>202639.7012</v>
      </c>
      <c r="H55" s="28">
        <f t="shared" si="12"/>
        <v>277688.4861</v>
      </c>
      <c r="I55" s="28">
        <f t="shared" si="12"/>
        <v>289317.7773</v>
      </c>
      <c r="J55" s="28">
        <f t="shared" si="12"/>
        <v>196570.1224</v>
      </c>
      <c r="K55" s="28">
        <f t="shared" si="12"/>
        <v>212931.2375</v>
      </c>
    </row>
  </sheetData>
  <mergeCells count="3">
    <mergeCell ref="A2:H2"/>
    <mergeCell ref="A3:H3"/>
    <mergeCell ref="A4:H4"/>
  </mergeCells>
  <dataValidations>
    <dataValidation type="list" allowBlank="1" showErrorMessage="1" sqref="K2">
      <formula1>"Net Capital,Gross Capital"</formula1>
    </dataValidation>
    <dataValidation type="list" allowBlank="1" showErrorMessage="1" sqref="B7:K7">
      <formula1>"CGAAP,MIFRS,USGAAP,ASPE"</formula1>
    </dataValidation>
  </dataValidations>
  <drawing r:id="rId2"/>
  <legacyDrawing r:id="rId3"/>
</worksheet>
</file>