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 2-AB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4">
      <text>
        <t xml:space="preserve">@kirkthomson@hydroottawa.com suggest checking the name of this appendix and that it aligns with the name in the word file
	-Eric Thomson</t>
      </text>
    </comment>
  </commentList>
</comments>
</file>

<file path=xl/sharedStrings.xml><?xml version="1.0" encoding="utf-8"?>
<sst xmlns="http://schemas.openxmlformats.org/spreadsheetml/2006/main" count="38" uniqueCount="18">
  <si>
    <t>Appendix 2-AB</t>
  </si>
  <si>
    <t xml:space="preserve">In-Service Additions Summary
</t>
  </si>
  <si>
    <t>CATEGORY</t>
  </si>
  <si>
    <t>Historical Period</t>
  </si>
  <si>
    <r>
      <rPr>
        <rFont val="Arial"/>
        <b/>
        <color theme="1"/>
      </rPr>
      <t xml:space="preserve">Test Years Forecast Period </t>
    </r>
    <r>
      <rPr>
        <rFont val="Arial"/>
        <b val="0"/>
        <color theme="1"/>
      </rPr>
      <t>(planned)</t>
    </r>
  </si>
  <si>
    <t>Plan</t>
  </si>
  <si>
    <t>Actual</t>
  </si>
  <si>
    <t>Var</t>
  </si>
  <si>
    <t>Bridge</t>
  </si>
  <si>
    <t>$ '000</t>
  </si>
  <si>
    <t>%</t>
  </si>
  <si>
    <t>System Access</t>
  </si>
  <si>
    <t>System Renewal</t>
  </si>
  <si>
    <t>System Service</t>
  </si>
  <si>
    <t>General Plant</t>
  </si>
  <si>
    <t>TOTAL ADDITIONS</t>
  </si>
  <si>
    <t>Capital Contributions Additions</t>
  </si>
  <si>
    <t>NET CAPITAL ADDITIONS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</si>
</sst>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\-#,##0"/>
    <numFmt numFmtId="165" formatCode="0.0%"/>
    <numFmt numFmtId="166" formatCode="_-* #,##0_-;\-* #,##0_-;_-* &quot;-&quot;_-;_-@"/>
  </numFmts>
  <fonts count="9">
    <font>
      <sz val="10.0"/>
      <color rgb="FF000000"/>
      <name val="Arial"/>
      <scheme val="minor"/>
    </font>
    <font>
      <b/>
      <sz val="14.0"/>
      <color theme="1"/>
      <name val="Arial"/>
    </font>
    <font>
      <b/>
      <color theme="1"/>
      <name val="Arial"/>
    </font>
    <font>
      <color theme="1"/>
      <name val="Arial"/>
    </font>
    <font>
      <b/>
      <i/>
      <sz val="12.0"/>
      <color rgb="FF0070C0"/>
      <name val="Calibri"/>
    </font>
    <font/>
    <font>
      <b/>
      <sz val="9.0"/>
      <color theme="1"/>
      <name val="Arial"/>
    </font>
    <font>
      <i/>
      <color theme="1"/>
      <name val="Arial"/>
    </font>
    <font>
      <b/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</fills>
  <borders count="26">
    <border/>
    <border>
      <left style="thick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/>
      <right style="thick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ck">
        <color rgb="FF000000"/>
      </right>
      <top/>
      <bottom style="medium">
        <color rgb="FF000000"/>
      </bottom>
    </border>
    <border>
      <right style="medium">
        <color rgb="FF000000"/>
      </right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ck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right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center" readingOrder="0"/>
    </xf>
    <xf borderId="0" fillId="0" fontId="3" numFmtId="0" xfId="0" applyFont="1"/>
    <xf borderId="1" fillId="0" fontId="1" numFmtId="0" xfId="0" applyAlignment="1" applyBorder="1" applyFont="1">
      <alignment horizontal="center" shrinkToFit="0" wrapText="1"/>
    </xf>
    <xf borderId="2" fillId="0" fontId="2" numFmtId="0" xfId="0" applyAlignment="1" applyBorder="1" applyFont="1">
      <alignment horizontal="center" readingOrder="0" shrinkToFit="0" wrapText="1"/>
    </xf>
    <xf borderId="3" fillId="0" fontId="5" numFmtId="0" xfId="0" applyBorder="1" applyFont="1"/>
    <xf borderId="4" fillId="0" fontId="2" numFmtId="0" xfId="0" applyAlignment="1" applyBorder="1" applyFont="1">
      <alignment horizontal="center" shrinkToFit="0" wrapText="1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2" numFmtId="0" xfId="0" applyAlignment="1" applyBorder="1" applyFont="1">
      <alignment horizontal="center" readingOrder="0" shrinkToFit="0" wrapText="1"/>
    </xf>
    <xf borderId="9" fillId="0" fontId="5" numFmtId="0" xfId="0" applyBorder="1" applyFont="1"/>
    <xf borderId="10" fillId="0" fontId="5" numFmtId="0" xfId="0" applyBorder="1" applyFont="1"/>
    <xf borderId="11" fillId="0" fontId="6" numFmtId="0" xfId="0" applyAlignment="1" applyBorder="1" applyFont="1">
      <alignment horizontal="center" readingOrder="0" shrinkToFit="0" wrapText="1"/>
    </xf>
    <xf borderId="11" fillId="0" fontId="6" numFmtId="0" xfId="0" applyAlignment="1" applyBorder="1" applyFont="1">
      <alignment horizontal="center" shrinkToFit="0" wrapText="1"/>
    </xf>
    <xf borderId="10" fillId="0" fontId="6" numFmtId="0" xfId="0" applyAlignment="1" applyBorder="1" applyFont="1">
      <alignment horizontal="center" shrinkToFit="0" wrapText="1"/>
    </xf>
    <xf borderId="12" fillId="0" fontId="6" numFmtId="0" xfId="0" applyAlignment="1" applyBorder="1" applyFont="1">
      <alignment horizontal="center" shrinkToFit="0" wrapText="1"/>
    </xf>
    <xf borderId="13" fillId="0" fontId="5" numFmtId="0" xfId="0" applyBorder="1" applyFont="1"/>
    <xf borderId="14" fillId="0" fontId="5" numFmtId="0" xfId="0" applyBorder="1" applyFont="1"/>
    <xf borderId="2" fillId="0" fontId="7" numFmtId="0" xfId="0" applyAlignment="1" applyBorder="1" applyFont="1">
      <alignment horizontal="center" shrinkToFit="0" wrapText="1"/>
    </xf>
    <xf borderId="15" fillId="0" fontId="5" numFmtId="0" xfId="0" applyBorder="1" applyFont="1"/>
    <xf borderId="12" fillId="0" fontId="3" numFmtId="0" xfId="0" applyAlignment="1" applyBorder="1" applyFont="1">
      <alignment horizontal="center" shrinkToFit="0" wrapText="1"/>
    </xf>
    <xf borderId="16" fillId="0" fontId="5" numFmtId="0" xfId="0" applyBorder="1" applyFont="1"/>
    <xf borderId="14" fillId="0" fontId="8" numFmtId="0" xfId="0" applyAlignment="1" applyBorder="1" applyFont="1">
      <alignment horizontal="right" shrinkToFit="0" wrapText="1"/>
    </xf>
    <xf borderId="17" fillId="2" fontId="3" numFmtId="164" xfId="0" applyAlignment="1" applyBorder="1" applyFill="1" applyFont="1" applyNumberFormat="1">
      <alignment horizontal="right" shrinkToFit="0" wrapText="1"/>
    </xf>
    <xf borderId="17" fillId="2" fontId="3" numFmtId="164" xfId="0" applyAlignment="1" applyBorder="1" applyFont="1" applyNumberFormat="1">
      <alignment horizontal="right" readingOrder="0" shrinkToFit="0" wrapText="1"/>
    </xf>
    <xf borderId="10" fillId="0" fontId="3" numFmtId="165" xfId="0" applyAlignment="1" applyBorder="1" applyFont="1" applyNumberFormat="1">
      <alignment horizontal="center" shrinkToFit="0" wrapText="1"/>
    </xf>
    <xf borderId="12" fillId="2" fontId="3" numFmtId="164" xfId="0" applyAlignment="1" applyBorder="1" applyFont="1" applyNumberFormat="1">
      <alignment horizontal="right" shrinkToFit="0" wrapText="1"/>
    </xf>
    <xf borderId="18" fillId="2" fontId="3" numFmtId="164" xfId="0" applyAlignment="1" applyBorder="1" applyFont="1" applyNumberFormat="1">
      <alignment horizontal="right" shrinkToFit="0" wrapText="1"/>
    </xf>
    <xf borderId="19" fillId="2" fontId="3" numFmtId="164" xfId="0" applyAlignment="1" applyBorder="1" applyFont="1" applyNumberFormat="1">
      <alignment horizontal="right" shrinkToFit="0" wrapText="1"/>
    </xf>
    <xf borderId="19" fillId="2" fontId="3" numFmtId="164" xfId="0" applyAlignment="1" applyBorder="1" applyFont="1" applyNumberFormat="1">
      <alignment horizontal="right" readingOrder="0" shrinkToFit="0" wrapText="1"/>
    </xf>
    <xf borderId="20" fillId="2" fontId="3" numFmtId="164" xfId="0" applyAlignment="1" applyBorder="1" applyFont="1" applyNumberFormat="1">
      <alignment horizontal="right" shrinkToFit="0" wrapText="1"/>
    </xf>
    <xf borderId="21" fillId="2" fontId="3" numFmtId="164" xfId="0" applyAlignment="1" applyBorder="1" applyFont="1" applyNumberFormat="1">
      <alignment horizontal="right" shrinkToFit="0" wrapText="1"/>
    </xf>
    <xf borderId="14" fillId="0" fontId="8" numFmtId="0" xfId="0" applyAlignment="1" applyBorder="1" applyFont="1">
      <alignment horizontal="right" readingOrder="0" shrinkToFit="0" wrapText="1"/>
    </xf>
    <xf borderId="22" fillId="0" fontId="3" numFmtId="166" xfId="0" applyAlignment="1" applyBorder="1" applyFont="1" applyNumberFormat="1">
      <alignment horizontal="center" shrinkToFit="0" wrapText="1"/>
    </xf>
    <xf borderId="22" fillId="0" fontId="3" numFmtId="165" xfId="0" applyAlignment="1" applyBorder="1" applyFont="1" applyNumberFormat="1">
      <alignment horizontal="center" shrinkToFit="0" wrapText="1"/>
    </xf>
    <xf borderId="23" fillId="0" fontId="3" numFmtId="166" xfId="0" applyAlignment="1" applyBorder="1" applyFont="1" applyNumberFormat="1">
      <alignment horizontal="right" shrinkToFit="0" wrapText="1"/>
    </xf>
    <xf borderId="22" fillId="0" fontId="3" numFmtId="166" xfId="0" applyAlignment="1" applyBorder="1" applyFont="1" applyNumberFormat="1">
      <alignment horizontal="right" shrinkToFit="0" wrapText="1"/>
    </xf>
    <xf borderId="24" fillId="0" fontId="3" numFmtId="166" xfId="0" applyAlignment="1" applyBorder="1" applyFont="1" applyNumberFormat="1">
      <alignment horizontal="right" shrinkToFit="0" wrapText="1"/>
    </xf>
    <xf borderId="25" fillId="2" fontId="3" numFmtId="164" xfId="0" applyAlignment="1" applyBorder="1" applyFont="1" applyNumberFormat="1">
      <alignment horizontal="right" shrinkToFit="0" wrapText="1"/>
    </xf>
    <xf borderId="12" fillId="0" fontId="3" numFmtId="165" xfId="0" applyAlignment="1" applyBorder="1" applyFont="1" applyNumberFormat="1">
      <alignment horizontal="center" shrinkToFit="0" wrapText="1"/>
    </xf>
    <xf borderId="19" fillId="2" fontId="3" numFmtId="166" xfId="0" applyAlignment="1" applyBorder="1" applyFont="1" applyNumberFormat="1">
      <alignment horizontal="center" shrinkToFit="0" wrapText="1"/>
    </xf>
    <xf borderId="13" fillId="0" fontId="3" numFmtId="165" xfId="0" applyAlignment="1" applyBorder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63"/>
  </cols>
  <sheetData>
    <row r="3">
      <c r="A3" s="1" t="s">
        <v>0</v>
      </c>
    </row>
    <row r="4">
      <c r="A4" s="2" t="s">
        <v>1</v>
      </c>
    </row>
    <row r="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/>
      <c r="O6" s="4"/>
      <c r="P6" s="4"/>
      <c r="Q6" s="4"/>
      <c r="R6" s="4"/>
      <c r="S6" s="4"/>
      <c r="T6" s="4"/>
      <c r="U6" s="4"/>
    </row>
    <row r="7">
      <c r="A7" s="7" t="s">
        <v>2</v>
      </c>
      <c r="B7" s="8" t="s">
        <v>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0" t="s">
        <v>4</v>
      </c>
      <c r="R7" s="11"/>
      <c r="S7" s="11"/>
      <c r="T7" s="11"/>
      <c r="U7" s="12"/>
    </row>
    <row r="8">
      <c r="A8" s="13"/>
      <c r="B8" s="14">
        <v>2021.0</v>
      </c>
      <c r="C8" s="15"/>
      <c r="D8" s="16"/>
      <c r="E8" s="14">
        <v>2022.0</v>
      </c>
      <c r="F8" s="15"/>
      <c r="G8" s="16"/>
      <c r="H8" s="14">
        <v>2023.0</v>
      </c>
      <c r="I8" s="15"/>
      <c r="J8" s="16"/>
      <c r="K8" s="14">
        <v>2024.0</v>
      </c>
      <c r="L8" s="15"/>
      <c r="M8" s="16"/>
      <c r="N8" s="14">
        <v>2025.0</v>
      </c>
      <c r="O8" s="15"/>
      <c r="P8" s="16"/>
      <c r="Q8" s="17">
        <v>2026.0</v>
      </c>
      <c r="R8" s="17">
        <v>2027.0</v>
      </c>
      <c r="S8" s="18">
        <f t="shared" ref="S8:U8" si="1">R8+1</f>
        <v>2028</v>
      </c>
      <c r="T8" s="18">
        <f t="shared" si="1"/>
        <v>2029</v>
      </c>
      <c r="U8" s="18">
        <f t="shared" si="1"/>
        <v>2030</v>
      </c>
    </row>
    <row r="9">
      <c r="A9" s="13"/>
      <c r="B9" s="19" t="s">
        <v>5</v>
      </c>
      <c r="C9" s="19" t="s">
        <v>6</v>
      </c>
      <c r="D9" s="19" t="s">
        <v>7</v>
      </c>
      <c r="E9" s="19" t="s">
        <v>5</v>
      </c>
      <c r="F9" s="20" t="s">
        <v>6</v>
      </c>
      <c r="G9" s="19" t="s">
        <v>7</v>
      </c>
      <c r="H9" s="20" t="s">
        <v>5</v>
      </c>
      <c r="I9" s="20" t="s">
        <v>6</v>
      </c>
      <c r="J9" s="19" t="s">
        <v>7</v>
      </c>
      <c r="K9" s="19" t="s">
        <v>5</v>
      </c>
      <c r="L9" s="19" t="s">
        <v>8</v>
      </c>
      <c r="M9" s="19" t="s">
        <v>7</v>
      </c>
      <c r="N9" s="20" t="s">
        <v>5</v>
      </c>
      <c r="O9" s="20" t="s">
        <v>8</v>
      </c>
      <c r="P9" s="19" t="s">
        <v>7</v>
      </c>
      <c r="Q9" s="21"/>
      <c r="R9" s="21"/>
      <c r="S9" s="21"/>
      <c r="T9" s="21"/>
      <c r="U9" s="21"/>
    </row>
    <row r="10">
      <c r="A10" s="22"/>
      <c r="B10" s="23" t="s">
        <v>9</v>
      </c>
      <c r="C10" s="24"/>
      <c r="D10" s="25" t="s">
        <v>10</v>
      </c>
      <c r="E10" s="23" t="s">
        <v>9</v>
      </c>
      <c r="F10" s="24"/>
      <c r="G10" s="25" t="s">
        <v>10</v>
      </c>
      <c r="H10" s="23" t="s">
        <v>9</v>
      </c>
      <c r="I10" s="24"/>
      <c r="J10" s="25" t="s">
        <v>10</v>
      </c>
      <c r="K10" s="23" t="s">
        <v>9</v>
      </c>
      <c r="L10" s="24"/>
      <c r="M10" s="25" t="s">
        <v>10</v>
      </c>
      <c r="N10" s="23" t="s">
        <v>9</v>
      </c>
      <c r="O10" s="24"/>
      <c r="P10" s="25" t="s">
        <v>10</v>
      </c>
      <c r="Q10" s="23" t="s">
        <v>9</v>
      </c>
      <c r="R10" s="9"/>
      <c r="S10" s="9"/>
      <c r="T10" s="9"/>
      <c r="U10" s="26"/>
    </row>
    <row r="11">
      <c r="A11" s="27" t="s">
        <v>11</v>
      </c>
      <c r="B11" s="28">
        <v>61512.05314</v>
      </c>
      <c r="C11" s="29">
        <v>64737.5</v>
      </c>
      <c r="D11" s="30">
        <f t="shared" ref="D11:D17" si="2">IF(ISERROR((C11-B11)/B11),"--",(C11-B11)/B11)</f>
        <v>0.05243601368</v>
      </c>
      <c r="E11" s="28">
        <v>43034.66916</v>
      </c>
      <c r="F11" s="31">
        <v>45615.81032</v>
      </c>
      <c r="G11" s="30">
        <f t="shared" ref="G11:G17" si="3">IF(ISERROR((F11-E11)/E11),"--",(F11-E11)/E11)</f>
        <v>0.05997818062</v>
      </c>
      <c r="H11" s="31">
        <v>38735.60059</v>
      </c>
      <c r="I11" s="31">
        <v>56112.31476</v>
      </c>
      <c r="J11" s="30">
        <f t="shared" ref="J11:J17" si="4">IF(ISERROR((I11-H11)/H11),"--",(I11-H11)/H11)</f>
        <v>0.4485980314</v>
      </c>
      <c r="K11" s="28">
        <v>35929.16809000001</v>
      </c>
      <c r="L11" s="28">
        <v>87312.49045999999</v>
      </c>
      <c r="M11" s="30">
        <f t="shared" ref="M11:M17" si="5">IF(ISERROR((L11-K11)/K11),"--",(L11-K11)/K11)</f>
        <v>1.430128364</v>
      </c>
      <c r="N11" s="31">
        <v>35590.5279</v>
      </c>
      <c r="O11" s="31">
        <v>75269.81092</v>
      </c>
      <c r="P11" s="30">
        <f t="shared" ref="P11:P17" si="6">IF(ISERROR((O11-N11)/N11),"--",(O11-N11)/N11)</f>
        <v>1.114883239</v>
      </c>
      <c r="Q11" s="28">
        <v>66421.94704</v>
      </c>
      <c r="R11" s="28">
        <v>150376.44535</v>
      </c>
      <c r="S11" s="28">
        <v>81834.68928</v>
      </c>
      <c r="T11" s="28">
        <v>70784.42156999999</v>
      </c>
      <c r="U11" s="32">
        <v>101620.51387000001</v>
      </c>
    </row>
    <row r="12">
      <c r="A12" s="27" t="s">
        <v>12</v>
      </c>
      <c r="B12" s="33">
        <v>48298.29861</v>
      </c>
      <c r="C12" s="34">
        <v>41864.5</v>
      </c>
      <c r="D12" s="30">
        <f t="shared" si="2"/>
        <v>-0.1332096325</v>
      </c>
      <c r="E12" s="33">
        <v>45132.49703</v>
      </c>
      <c r="F12" s="31">
        <v>64902.54666</v>
      </c>
      <c r="G12" s="30">
        <f t="shared" si="3"/>
        <v>0.4380446669</v>
      </c>
      <c r="H12" s="31">
        <v>40812.665270000005</v>
      </c>
      <c r="I12" s="35">
        <v>48956.49441</v>
      </c>
      <c r="J12" s="30">
        <f t="shared" si="4"/>
        <v>0.199541713</v>
      </c>
      <c r="K12" s="33">
        <v>37560.15741</v>
      </c>
      <c r="L12" s="33">
        <v>43242.035149999996</v>
      </c>
      <c r="M12" s="30">
        <f t="shared" si="5"/>
        <v>0.1512740662</v>
      </c>
      <c r="N12" s="31">
        <v>40017.65887</v>
      </c>
      <c r="O12" s="35">
        <v>40213.1055</v>
      </c>
      <c r="P12" s="30">
        <f t="shared" si="6"/>
        <v>0.004884009598</v>
      </c>
      <c r="Q12" s="33">
        <v>80902.01753</v>
      </c>
      <c r="R12" s="33">
        <v>83182.31396</v>
      </c>
      <c r="S12" s="33">
        <v>86010.76303</v>
      </c>
      <c r="T12" s="33">
        <v>86328.3664</v>
      </c>
      <c r="U12" s="36">
        <v>95917.61953</v>
      </c>
    </row>
    <row r="13">
      <c r="A13" s="27" t="s">
        <v>13</v>
      </c>
      <c r="B13" s="33">
        <v>19207.27141</v>
      </c>
      <c r="C13" s="34">
        <v>30839.5</v>
      </c>
      <c r="D13" s="30">
        <f t="shared" si="2"/>
        <v>0.6056158807</v>
      </c>
      <c r="E13" s="33">
        <v>47330.301</v>
      </c>
      <c r="F13" s="31">
        <v>26521.38036</v>
      </c>
      <c r="G13" s="30">
        <f t="shared" si="3"/>
        <v>-0.4396532496</v>
      </c>
      <c r="H13" s="31">
        <v>13106.41884</v>
      </c>
      <c r="I13" s="35">
        <v>9419.64843</v>
      </c>
      <c r="J13" s="30">
        <f t="shared" si="4"/>
        <v>-0.2812950246</v>
      </c>
      <c r="K13" s="33">
        <v>21705.469699999998</v>
      </c>
      <c r="L13" s="33">
        <v>28868.66039</v>
      </c>
      <c r="M13" s="30">
        <f t="shared" si="5"/>
        <v>0.3300177692</v>
      </c>
      <c r="N13" s="31">
        <v>41025.53134</v>
      </c>
      <c r="O13" s="35">
        <v>48756.74939</v>
      </c>
      <c r="P13" s="30">
        <f t="shared" si="6"/>
        <v>0.1884489438</v>
      </c>
      <c r="Q13" s="33">
        <v>77523.02926000001</v>
      </c>
      <c r="R13" s="33">
        <v>96695.19479000001</v>
      </c>
      <c r="S13" s="33">
        <v>144421.30218</v>
      </c>
      <c r="T13" s="33">
        <v>59155.35927</v>
      </c>
      <c r="U13" s="36">
        <v>64099.90133</v>
      </c>
    </row>
    <row r="14">
      <c r="A14" s="27" t="s">
        <v>14</v>
      </c>
      <c r="B14" s="33">
        <v>66118.55514</v>
      </c>
      <c r="C14" s="33">
        <v>34921.88788</v>
      </c>
      <c r="D14" s="30">
        <f t="shared" si="2"/>
        <v>-0.4718292345</v>
      </c>
      <c r="E14" s="33">
        <v>12425.812759999999</v>
      </c>
      <c r="F14" s="31">
        <v>33323.619679999996</v>
      </c>
      <c r="G14" s="30">
        <f t="shared" si="3"/>
        <v>1.681806037</v>
      </c>
      <c r="H14" s="31">
        <v>6466.59927</v>
      </c>
      <c r="I14" s="35">
        <v>10557.97907</v>
      </c>
      <c r="J14" s="30">
        <f t="shared" si="4"/>
        <v>0.632694192</v>
      </c>
      <c r="K14" s="33">
        <v>8266.56169</v>
      </c>
      <c r="L14" s="33">
        <v>16734.44543</v>
      </c>
      <c r="M14" s="30">
        <f t="shared" si="5"/>
        <v>1.024353783</v>
      </c>
      <c r="N14" s="31">
        <v>23359.71929</v>
      </c>
      <c r="O14" s="35">
        <v>9862.726349999999</v>
      </c>
      <c r="P14" s="30">
        <f t="shared" si="6"/>
        <v>-0.5777891751</v>
      </c>
      <c r="Q14" s="33">
        <v>28292.10727</v>
      </c>
      <c r="R14" s="33">
        <v>29895.83467</v>
      </c>
      <c r="S14" s="33">
        <v>35102.00722</v>
      </c>
      <c r="T14" s="33">
        <v>27754.434309999997</v>
      </c>
      <c r="U14" s="36">
        <v>11040.00172</v>
      </c>
    </row>
    <row r="15">
      <c r="A15" s="37" t="s">
        <v>15</v>
      </c>
      <c r="B15" s="38">
        <f t="shared" ref="B15:C15" si="7">SUM(B11:B14)</f>
        <v>195136.1783</v>
      </c>
      <c r="C15" s="38">
        <f t="shared" si="7"/>
        <v>172363.3879</v>
      </c>
      <c r="D15" s="39">
        <f t="shared" si="2"/>
        <v>-0.1167020417</v>
      </c>
      <c r="E15" s="40">
        <f t="shared" ref="E15:F15" si="8">SUM(E11:E14)</f>
        <v>147923.28</v>
      </c>
      <c r="F15" s="40">
        <f t="shared" si="8"/>
        <v>170363.357</v>
      </c>
      <c r="G15" s="39">
        <f t="shared" si="3"/>
        <v>0.1517007808</v>
      </c>
      <c r="H15" s="40">
        <f t="shared" ref="H15:I15" si="9">SUM(H11:H14)</f>
        <v>99121.28397</v>
      </c>
      <c r="I15" s="40">
        <f t="shared" si="9"/>
        <v>125046.4367</v>
      </c>
      <c r="J15" s="39">
        <f t="shared" si="4"/>
        <v>0.2615498071</v>
      </c>
      <c r="K15" s="40">
        <f t="shared" ref="K15:L15" si="10">SUM(K11:K14)</f>
        <v>103461.3569</v>
      </c>
      <c r="L15" s="40">
        <f t="shared" si="10"/>
        <v>176157.6314</v>
      </c>
      <c r="M15" s="39">
        <f t="shared" si="5"/>
        <v>0.7026418049</v>
      </c>
      <c r="N15" s="40">
        <f t="shared" ref="N15:O15" si="11">SUM(N11:N14)</f>
        <v>139993.4374</v>
      </c>
      <c r="O15" s="40">
        <f t="shared" si="11"/>
        <v>174102.3922</v>
      </c>
      <c r="P15" s="39">
        <f t="shared" si="6"/>
        <v>0.2436468123</v>
      </c>
      <c r="Q15" s="41">
        <f t="shared" ref="Q15:U15" si="12">SUM(Q11:Q14)</f>
        <v>253139.1011</v>
      </c>
      <c r="R15" s="41">
        <f t="shared" si="12"/>
        <v>360149.7888</v>
      </c>
      <c r="S15" s="41">
        <f t="shared" si="12"/>
        <v>347368.7617</v>
      </c>
      <c r="T15" s="41">
        <f t="shared" si="12"/>
        <v>244022.5816</v>
      </c>
      <c r="U15" s="42">
        <f t="shared" si="12"/>
        <v>272678.0365</v>
      </c>
    </row>
    <row r="16">
      <c r="A16" s="37" t="s">
        <v>16</v>
      </c>
      <c r="B16" s="43">
        <v>-42337.705590000005</v>
      </c>
      <c r="C16" s="43">
        <v>-45552.94841</v>
      </c>
      <c r="D16" s="44">
        <f t="shared" si="2"/>
        <v>0.0759427743</v>
      </c>
      <c r="E16" s="43">
        <v>-25452.76725</v>
      </c>
      <c r="F16" s="43">
        <v>-28009.34976</v>
      </c>
      <c r="G16" s="44">
        <f t="shared" si="3"/>
        <v>0.1004441869</v>
      </c>
      <c r="H16" s="43">
        <v>-21345.51626</v>
      </c>
      <c r="I16" s="43">
        <v>-38043.83874</v>
      </c>
      <c r="J16" s="44">
        <f t="shared" si="4"/>
        <v>0.7822871219</v>
      </c>
      <c r="K16" s="43">
        <v>-20689.619420000003</v>
      </c>
      <c r="L16" s="43">
        <v>-56035.60403</v>
      </c>
      <c r="M16" s="44">
        <f t="shared" si="5"/>
        <v>1.708392208</v>
      </c>
      <c r="N16" s="43">
        <v>-20758.37995</v>
      </c>
      <c r="O16" s="43">
        <v>-50428.857229999994</v>
      </c>
      <c r="P16" s="44">
        <f t="shared" si="6"/>
        <v>1.429325282</v>
      </c>
      <c r="Q16" s="43">
        <v>-50499.399939999996</v>
      </c>
      <c r="R16" s="43">
        <v>-82461.30270999999</v>
      </c>
      <c r="S16" s="43">
        <v>-58050.98445</v>
      </c>
      <c r="T16" s="43">
        <v>-47452.459189999994</v>
      </c>
      <c r="U16" s="43">
        <v>-59746.79891</v>
      </c>
    </row>
    <row r="17">
      <c r="A17" s="37" t="s">
        <v>17</v>
      </c>
      <c r="B17" s="45">
        <f t="shared" ref="B17:C17" si="13">B15+B16</f>
        <v>152798.4727</v>
      </c>
      <c r="C17" s="45">
        <f t="shared" si="13"/>
        <v>126810.4395</v>
      </c>
      <c r="D17" s="44">
        <f t="shared" si="2"/>
        <v>-0.1700804516</v>
      </c>
      <c r="E17" s="45">
        <f t="shared" ref="E17:F17" si="14">E15+E16</f>
        <v>122470.5127</v>
      </c>
      <c r="F17" s="45">
        <f t="shared" si="14"/>
        <v>142354.0073</v>
      </c>
      <c r="G17" s="46">
        <f t="shared" si="3"/>
        <v>0.1623533218</v>
      </c>
      <c r="H17" s="45">
        <f t="shared" ref="H17:I17" si="15">H15+H16</f>
        <v>77775.76771</v>
      </c>
      <c r="I17" s="45">
        <f t="shared" si="15"/>
        <v>87002.59793</v>
      </c>
      <c r="J17" s="44">
        <f t="shared" si="4"/>
        <v>0.1186337402</v>
      </c>
      <c r="K17" s="45">
        <f t="shared" ref="K17:L17" si="16">K15+K16</f>
        <v>82771.73747</v>
      </c>
      <c r="L17" s="45">
        <f t="shared" si="16"/>
        <v>120122.0274</v>
      </c>
      <c r="M17" s="44">
        <f t="shared" si="5"/>
        <v>0.4512444836</v>
      </c>
      <c r="N17" s="45">
        <f t="shared" ref="N17:O17" si="17">N15+N16</f>
        <v>119235.0575</v>
      </c>
      <c r="O17" s="45">
        <f t="shared" si="17"/>
        <v>123673.5349</v>
      </c>
      <c r="P17" s="44">
        <f t="shared" si="6"/>
        <v>0.03722460135</v>
      </c>
      <c r="Q17" s="45">
        <f t="shared" ref="Q17:U17" si="18">Q15+Q16</f>
        <v>202639.7012</v>
      </c>
      <c r="R17" s="45">
        <f t="shared" si="18"/>
        <v>277688.4861</v>
      </c>
      <c r="S17" s="45">
        <f t="shared" si="18"/>
        <v>289317.7773</v>
      </c>
      <c r="T17" s="45">
        <f t="shared" si="18"/>
        <v>196570.1224</v>
      </c>
      <c r="U17" s="45">
        <f t="shared" si="18"/>
        <v>212931.2375</v>
      </c>
    </row>
  </sheetData>
  <mergeCells count="21">
    <mergeCell ref="H8:J8"/>
    <mergeCell ref="K8:M8"/>
    <mergeCell ref="N8:P8"/>
    <mergeCell ref="Q8:Q9"/>
    <mergeCell ref="R8:R9"/>
    <mergeCell ref="S8:S9"/>
    <mergeCell ref="T8:T9"/>
    <mergeCell ref="U8:U9"/>
    <mergeCell ref="B10:C10"/>
    <mergeCell ref="E10:F10"/>
    <mergeCell ref="H10:I10"/>
    <mergeCell ref="K10:L10"/>
    <mergeCell ref="N10:O10"/>
    <mergeCell ref="Q10:U10"/>
    <mergeCell ref="A3:U3"/>
    <mergeCell ref="A4:U4"/>
    <mergeCell ref="A7:A10"/>
    <mergeCell ref="B7:P7"/>
    <mergeCell ref="Q7:U7"/>
    <mergeCell ref="B8:D8"/>
    <mergeCell ref="E8:G8"/>
  </mergeCells>
  <drawing r:id="rId2"/>
  <legacyDrawing r:id="rId3"/>
</worksheet>
</file>