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0 Cover" sheetId="1" r:id="rId4"/>
    <sheet state="visible" name="01 Summary" sheetId="2" r:id="rId5"/>
    <sheet state="visible" name="02 Annual Values - Updated" sheetId="3" r:id="rId6"/>
    <sheet state="visible" name="Program Assumptions" sheetId="4" r:id="rId7"/>
    <sheet state="visible" name="DST_kW - Updated" sheetId="5" r:id="rId8"/>
    <sheet state="visible" name="EST_SummerPeak_kW - Updated" sheetId="6" r:id="rId9"/>
    <sheet state="visible" name="EST_WinterPeak_kW - Updated" sheetId="7" r:id="rId10"/>
    <sheet state="visible" name="EST_Costs - Updated" sheetId="8" r:id="rId11"/>
    <sheet state="visible" name="APO Tables A and B" sheetId="9" r:id="rId12"/>
    <sheet state="visible" name="APO Avoided Costs Table 1" sheetId="10" r:id="rId13"/>
    <sheet state="hidden" name="99 LookUps" sheetId="11" r:id="rId14"/>
    <sheet state="visible" name="Estimated Customer Incentives" sheetId="12" r:id="rId15"/>
    <sheet state="visible" name="Simplified Results Table" sheetId="13" r:id="rId16"/>
    <sheet state="visible" name="NWCSP - Costs by Year" sheetId="14" r:id="rId17"/>
    <sheet state="visible" name="DST Benefts &amp; Costs" sheetId="15" r:id="rId18"/>
    <sheet state="visible" name="EST Benefits and Costs" sheetId="16" r:id="rId19"/>
    <sheet state="visible" name="Approach to Cost Recovery" sheetId="17" r:id="rId20"/>
  </sheets>
  <externalReferences>
    <externalReference r:id="rId21"/>
    <externalReference r:id="rId22"/>
    <externalReference r:id="rId23"/>
  </externalReferences>
  <definedNames>
    <definedName name="_AtRisk_SimSetting_AutomaticallyGenerateReports">TRUE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GoalSeekTargetValue">0</definedName>
    <definedName name="_AtRisk_SimSetting_LiveUpdate">TRUE</definedName>
    <definedName name="_AtRisk_SimSetting_LiveUpdatePeriod">-1</definedName>
    <definedName name="_AtRisk_SimSetting_MacroMode">0</definedName>
    <definedName name="_AtRisk_SimSetting_MacroRecalculationBehavior">0</definedName>
    <definedName name="_AtRisk_SimSetting_MultipleCPUManualCount">4</definedName>
    <definedName name="_AtRisk_SimSetting_MultipleCPUMode">0</definedName>
    <definedName name="_AtRisk_SimSetting_RandomNumberGenerator">0</definedName>
    <definedName name="_AtRisk_SimSetting_ReportOptionCustomItemCumulativeOverlay01">0</definedName>
    <definedName name="_AtRisk_SimSetting_ReportOptionCustomItemCumulativeOverlay02">0</definedName>
    <definedName name="_AtRisk_SimSetting_ReportOptionCustomItemCumulativeOverlay03">0</definedName>
    <definedName name="_AtRisk_SimSetting_ReportOptionCustomItemCumulativeOverlay04">0</definedName>
    <definedName name="_AtRisk_SimSetting_ReportOptionCustomItemCumulativeOverlay05">0</definedName>
    <definedName name="_AtRisk_SimSetting_ReportOptionCustomItemCumulativeOverlay06">0</definedName>
    <definedName name="_AtRisk_SimSetting_ReportOptionCustomItemDistributionFormat01">1</definedName>
    <definedName name="_AtRisk_SimSetting_ReportOptionCustomItemDistributionFormat02">1</definedName>
    <definedName name="_AtRisk_SimSetting_ReportOptionCustomItemDistributionFormat03">4</definedName>
    <definedName name="_AtRisk_SimSetting_ReportOptionCustomItemDistributionFormat04">1</definedName>
    <definedName name="_AtRisk_SimSetting_ReportOptionCustomItemDistributionFormat05">1</definedName>
    <definedName name="_AtRisk_SimSetting_ReportOptionCustomItemDistributionFormat06">1</definedName>
    <definedName name="_AtRisk_SimSetting_ReportOptionCustomItemGraphFormat01">1</definedName>
    <definedName name="_AtRisk_SimSetting_ReportOptionCustomItemGraphFormat02">1</definedName>
    <definedName name="_AtRisk_SimSetting_ReportOptionCustomItemGraphFormat03">1</definedName>
    <definedName name="_AtRisk_SimSetting_ReportOptionCustomItemGraphFormat04">1</definedName>
    <definedName name="_AtRisk_SimSetting_ReportOptionCustomItemGraphFormat05">1</definedName>
    <definedName name="_AtRisk_SimSetting_ReportOptionCustomItemGraphFormat06">1</definedName>
    <definedName name="_AtRisk_SimSetting_ReportOptionCustomItemItemIndex01">0</definedName>
    <definedName name="_AtRisk_SimSetting_ReportOptionCustomItemItemIndex02">1</definedName>
    <definedName name="_AtRisk_SimSetting_ReportOptionCustomItemItemIndex03">2</definedName>
    <definedName name="_AtRisk_SimSetting_ReportOptionCustomItemItemIndex04">3</definedName>
    <definedName name="_AtRisk_SimSetting_ReportOptionCustomItemItemIndex05">4</definedName>
    <definedName name="_AtRisk_SimSetting_ReportOptionCustomItemItemIndex06">5</definedName>
    <definedName name="_AtRisk_SimSetting_ReportOptionCustomItemItemSize01">0</definedName>
    <definedName name="_AtRisk_SimSetting_ReportOptionCustomItemItemSize02">0</definedName>
    <definedName name="_AtRisk_SimSetting_ReportOptionCustomItemItemSize03">0</definedName>
    <definedName name="_AtRisk_SimSetting_ReportOptionCustomItemItemSize04">0</definedName>
    <definedName name="_AtRisk_SimSetting_ReportOptionCustomItemItemSize05">0</definedName>
    <definedName name="_AtRisk_SimSetting_ReportOptionCustomItemItemSize06">0</definedName>
    <definedName name="_AtRisk_SimSetting_ReportOptionCustomItemItemType01">1</definedName>
    <definedName name="_AtRisk_SimSetting_ReportOptionCustomItemItemType02">5</definedName>
    <definedName name="_AtRisk_SimSetting_ReportOptionCustomItemItemType03">1</definedName>
    <definedName name="_AtRisk_SimSetting_ReportOptionCustomItemItemType04">3</definedName>
    <definedName name="_AtRisk_SimSetting_ReportOptionCustomItemItemType05">2</definedName>
    <definedName name="_AtRisk_SimSetting_ReportOptionCustomItemItemType06">4</definedName>
    <definedName name="_AtRisk_SimSetting_ReportOptionCustomItemLegendType01">0</definedName>
    <definedName name="_AtRisk_SimSetting_ReportOptionCustomItemLegendType02">0</definedName>
    <definedName name="_AtRisk_SimSetting_ReportOptionCustomItemLegendType03">0</definedName>
    <definedName name="_AtRisk_SimSetting_ReportOptionCustomItemLegendType04">0</definedName>
    <definedName name="_AtRisk_SimSetting_ReportOptionCustomItemLegendType05">0</definedName>
    <definedName name="_AtRisk_SimSetting_ReportOptionCustomItemLegendType06">0</definedName>
    <definedName name="_AtRisk_SimSetting_ReportOptionCustomItemsCount">6</definedName>
    <definedName name="_AtRisk_SimSetting_ReportOptionCustomItemSensitivityFormat01">1</definedName>
    <definedName name="_AtRisk_SimSetting_ReportOptionCustomItemSensitivityFormat02">1</definedName>
    <definedName name="_AtRisk_SimSetting_ReportOptionCustomItemSensitivityFormat03">1</definedName>
    <definedName name="_AtRisk_SimSetting_ReportOptionCustomItemSensitivityFormat04">1</definedName>
    <definedName name="_AtRisk_SimSetting_ReportOptionCustomItemSensitivityFormat05">1</definedName>
    <definedName name="_AtRisk_SimSetting_ReportOptionCustomItemSensitivityFormat06">1</definedName>
    <definedName name="_AtRisk_SimSetting_ReportOptionCustomItemSummaryGraphType01">0</definedName>
    <definedName name="_AtRisk_SimSetting_ReportOptionCustomItemSummaryGraphType02">0</definedName>
    <definedName name="_AtRisk_SimSetting_ReportOptionCustomItemSummaryGraphType03">0</definedName>
    <definedName name="_AtRisk_SimSetting_ReportOptionCustomItemSummaryGraphType04">0</definedName>
    <definedName name="_AtRisk_SimSetting_ReportOptionCustomItemSummaryGraphType05">0</definedName>
    <definedName name="_AtRisk_SimSetting_ReportOptionCustomItemSummaryGraphType06">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1040</definedName>
    <definedName name="_AtRisk_SimSetting_ReportOptionReportsFileType">1</definedName>
    <definedName name="_AtRisk_SimSetting_ReportOptionReportStyle">1</definedName>
    <definedName name="_AtRisk_SimSetting_ReportOptionSelectiveQR">FALSE</definedName>
    <definedName name="_AtRisk_SimSetting_ReportsList">1040</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DofW_array">'[1]Model TOU Definitions'!$H$3:$Q$3</definedName>
    <definedName localSheetId="16" name="DofW_type">[2]Model!$P$17:$P$8800</definedName>
    <definedName name="DofW_type">[1]Model!$P$17:$P$8800</definedName>
    <definedName name="DofW_type_table">'[1]Model TOU Definitions'!$D$20:$E$26</definedName>
    <definedName name="firstYear">'[3]CE Parameters'!$F$6</definedName>
    <definedName localSheetId="16" name="hours">[2]Model!$S$17:$S$8800</definedName>
    <definedName name="hours">[1]Model!$S$17:$S$8800</definedName>
    <definedName name="inflationRate">'[3]CE Parameters'!$F$9</definedName>
    <definedName localSheetId="16" name="leap_date">[2]Model!$I$17:$I$8800</definedName>
    <definedName name="leap_date">[1]Model!$I$17:$I$8800</definedName>
    <definedName localSheetId="16" name="leap_DofM">[2]Model!$K$17:$K$8800</definedName>
    <definedName name="leap_DofM">[1]Model!$K$17:$K$8800</definedName>
    <definedName localSheetId="16" name="leap_DofW">[2]Model!$M$17:$M$8800</definedName>
    <definedName name="leap_DofW">[1]Model!$M$17:$M$8800</definedName>
    <definedName localSheetId="16" name="leap_HofD">[2]Model!$L$17:$L$8800</definedName>
    <definedName name="leap_HofD">[1]Model!$L$17:$L$8800</definedName>
    <definedName localSheetId="16" name="leap_MofY">[2]Model!$J$17:$J$8800</definedName>
    <definedName name="leap_MofY">[1]Model!$J$17:$J$8800</definedName>
    <definedName localSheetId="16" name="non_leap_date">[2]Model!$C$17:$C$8776</definedName>
    <definedName name="non_leap_date">[1]Model!$C$17:$C$8776</definedName>
    <definedName localSheetId="16" name="non_leap_DofM">[2]Model!$E$17:$E$8776</definedName>
    <definedName name="non_leap_DofM">[1]Model!$E$17:$E$8776</definedName>
    <definedName localSheetId="16" name="non_leap_DofW">[2]Model!$G$17:$G$8776</definedName>
    <definedName name="non_leap_DofW">[1]Model!$G$17:$G$8776</definedName>
    <definedName localSheetId="16" name="non_leap_MofY">[2]Model!$D$17:$D$8776</definedName>
    <definedName name="non_leap_MofY">[1]Model!$D$17:$D$8776</definedName>
    <definedName name="Pal_Workbook_GUID">"T5XT8LAVWMSKH2QPYJ9VBPXQ"</definedName>
    <definedName localSheetId="16" name="period">[2]Model!$Q$17:$Q$8800</definedName>
    <definedName name="period">[1]Model!$Q$17:$Q$8800</definedName>
    <definedName localSheetId="16" name="profile">[2]Model!$R$17:$R$8800</definedName>
    <definedName name="profile">[1]Model!$R$17:$R$8800</definedName>
    <definedName localSheetId="16" name="profile_year">[2]Model!$D$3</definedName>
    <definedName name="profile_year">[1]Model!$D$3</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TRUE</definedName>
    <definedName name="RiskUseFixedSeed">FALSE</definedName>
    <definedName name="RiskUseMultipleCPUs">TRUE</definedName>
    <definedName localSheetId="16" name="season">[2]Model!$O$17:$O$8800</definedName>
    <definedName name="season">[1]Model!$O$17:$O$8800</definedName>
    <definedName name="season_table">'[1]Model TOU Definitions'!$D$5:$E$16</definedName>
    <definedName name="weekday_season_array">'[1]Model TOU Definitions'!$H$4:$K$4</definedName>
    <definedName name="weekday_table">'[1]Model TOU Definitions'!$G$5:$K$28</definedName>
    <definedName name="weekend_season_array">'[1]Model TOU Definitions'!$N$4:$Q$4</definedName>
    <definedName name="weekend_table">'[1]Model TOU Definitions'!$M$5:$Q$28</definedName>
    <definedName localSheetId="9" name="weekend_table">#REF!</definedName>
    <definedName localSheetId="9" name="weekday_table">#REF!</definedName>
    <definedName localSheetId="9" name="season_table">#REF!</definedName>
    <definedName localSheetId="9" name="weekend_season_array">#REF!</definedName>
    <definedName localSheetId="9" name="weekday_season_array">#REF!</definedName>
    <definedName localSheetId="9" name="DofW_type_table">#REF!</definedName>
    <definedName localSheetId="9" name="DofW_array">#REF!</definedName>
  </definedNames>
  <calcPr/>
  <extLst>
    <ext uri="GoogleSheetsCustomDataVersion2">
      <go:sheetsCustomData xmlns:go="http://customooxmlschemas.google.com/" r:id="rId24" roundtripDataChecksum="W/aHnCIZaCLyTDu1TubUCdX8XgEB4rg9xU+3AGE9qh8="/>
    </ext>
  </extLst>
</workbook>
</file>

<file path=xl/sharedStrings.xml><?xml version="1.0" encoding="utf-8"?>
<sst xmlns="http://schemas.openxmlformats.org/spreadsheetml/2006/main" count="509" uniqueCount="242">
  <si>
    <t>Benefit-Cost Analysis Data Filing Submission Template</t>
  </si>
  <si>
    <t xml:space="preserve">All electricity distributors must complete both the Summary tab and the Annual Values tab to accompany
their filing submission.
Values in the Summary tab should be linked to the Annual Values tab or other additional tabs included by the electricity distributor using formulas. </t>
  </si>
  <si>
    <t>Electricity distributors are strongly encouraged to include additional tabs providing the upstream calculations that deliver the Annual Values tab and Summary tab outputs.</t>
  </si>
  <si>
    <t>General Information</t>
  </si>
  <si>
    <t>Electricity Distributor Name</t>
  </si>
  <si>
    <t>Hydro Ottawa Limited</t>
  </si>
  <si>
    <t>Project or Program Name</t>
  </si>
  <si>
    <t>Non-Wires Customer Solutions Program</t>
  </si>
  <si>
    <t>Description of NWS(s) (&lt;150 words)</t>
  </si>
  <si>
    <t xml:space="preserve">A portfolio of multiple customer facing programs to support demand reduction during peak hours </t>
  </si>
  <si>
    <t>Year for Net Present Value</t>
  </si>
  <si>
    <t>Constant Dollar Year (i.e., nominal values deflated to this year)</t>
  </si>
  <si>
    <t>Distribution Service Test</t>
  </si>
  <si>
    <t>DST Benefits</t>
  </si>
  <si>
    <t>(Add more rows as required)</t>
  </si>
  <si>
    <t>Benefit</t>
  </si>
  <si>
    <t>Benefit Type</t>
  </si>
  <si>
    <t>NPV</t>
  </si>
  <si>
    <t>Distribution Capacity (Deferral or Avoidance Benefit)</t>
  </si>
  <si>
    <t>Reliability (Net Avoided Outage Costs)</t>
  </si>
  <si>
    <t>Resilience (Critical Load Benefits)</t>
  </si>
  <si>
    <t>Innovation &amp; Market</t>
  </si>
  <si>
    <t>Planning Value</t>
  </si>
  <si>
    <t>Total DST Benefit</t>
  </si>
  <si>
    <t>DST Costs</t>
  </si>
  <si>
    <t>Cost</t>
  </si>
  <si>
    <t>Cost Type</t>
  </si>
  <si>
    <t>DER Incentive (NPV)</t>
  </si>
  <si>
    <t>DER Acquisition Cost</t>
  </si>
  <si>
    <t>NWS O&amp;M (NPV)</t>
  </si>
  <si>
    <t>DER Operations, Maintenance, and Administrative (OM&amp;A) Costs</t>
  </si>
  <si>
    <t>NWS Ancillary Services Costs</t>
  </si>
  <si>
    <t>Distribution System Ancillary Services Costs</t>
  </si>
  <si>
    <t>Quantifiable NWS risks</t>
  </si>
  <si>
    <t>Risks (Distribution System)</t>
  </si>
  <si>
    <t>Total DST Cost</t>
  </si>
  <si>
    <t>NPV Net DST Benefit</t>
  </si>
  <si>
    <t>Energy System Test</t>
  </si>
  <si>
    <t>EST Benefits</t>
  </si>
  <si>
    <t>Capacity (NPV)</t>
  </si>
  <si>
    <t>Avoided Generation Capacity Costs</t>
  </si>
  <si>
    <t>Summer On-Peak Energy (NPV)</t>
  </si>
  <si>
    <t>Avoided Energy Costs</t>
  </si>
  <si>
    <t>Winter On-Peak Energy (NPV)</t>
  </si>
  <si>
    <t>Transmission Capacity (NPV)</t>
  </si>
  <si>
    <t>Transmission Capacity</t>
  </si>
  <si>
    <t>Total EST Benefit</t>
  </si>
  <si>
    <t>EST Costs</t>
  </si>
  <si>
    <t>IESO Incentive costs (NPV)</t>
  </si>
  <si>
    <t>Total EST Cost</t>
  </si>
  <si>
    <t>NPV Net EST Benefit</t>
  </si>
  <si>
    <t>Distribution Service Impacts (kW-year)</t>
  </si>
  <si>
    <t>Distribution Service Benefits (NPV$)</t>
  </si>
  <si>
    <t>Distribution Service Costs (NPV$) = incentive costs ($/kW) X max capacity during peak (kW)</t>
  </si>
  <si>
    <t>Calendar Year</t>
  </si>
  <si>
    <t>NWS Capacity</t>
  </si>
  <si>
    <t>Max of NWS production (kW) X MADC ($/kW)</t>
  </si>
  <si>
    <t>Commercial Retrofit Incentive Adder Program</t>
  </si>
  <si>
    <t>Residential Demand Response Program</t>
  </si>
  <si>
    <t>Commercial Demand Response (HVAC) Program</t>
  </si>
  <si>
    <t>Residential Solar and Battery Storage Adder Program</t>
  </si>
  <si>
    <t>Commercial Solar Adder Program</t>
  </si>
  <si>
    <t>Commercial Battery Storage Program</t>
  </si>
  <si>
    <t>TOTAL distribution incentive costs</t>
  </si>
  <si>
    <t>Net Distribution System Benefits</t>
  </si>
  <si>
    <t>Energy System Avoided Generation Capacity Benefits</t>
  </si>
  <si>
    <t>Energy System Summer On-Peak Energy Benefits</t>
  </si>
  <si>
    <t>Energy System Winter On-Peak Energy Benefits</t>
  </si>
  <si>
    <t>Transmission Avoided  Capacity Benefits</t>
  </si>
  <si>
    <t>TOTAL Energy System Benefits</t>
  </si>
  <si>
    <t>Energy System Costs</t>
  </si>
  <si>
    <t>Net Energy System Benefits</t>
  </si>
  <si>
    <t>General Assumptions</t>
  </si>
  <si>
    <t>Description</t>
  </si>
  <si>
    <t>Value</t>
  </si>
  <si>
    <t>Unit</t>
  </si>
  <si>
    <t>Average distribution capacity</t>
  </si>
  <si>
    <t>Cost per 100 MVA using historical actuals</t>
  </si>
  <si>
    <t xml:space="preserve">$/100 MVA </t>
  </si>
  <si>
    <t>$/kW-year</t>
  </si>
  <si>
    <t>Distributor incentive</t>
  </si>
  <si>
    <t>Currently estimated distributor incentive for Commercial Retrofit Incentive Adder Program, Residential Solar and Battery Storage Adder Program, Commercial Solar Adder Program</t>
  </si>
  <si>
    <t>$/kW</t>
  </si>
  <si>
    <t>Currently estimated distributor incentive for Residential Demand Response Program, Commercial Demand Response (HVAC) Program</t>
  </si>
  <si>
    <t>Currently estimated distributor incentive for Commercial Battery Storage Program</t>
  </si>
  <si>
    <t>DST NPV</t>
  </si>
  <si>
    <t>EST NPV</t>
  </si>
  <si>
    <t>Program Assumptions</t>
  </si>
  <si>
    <t>IESO program incentive (Regional Retrofit Adder)</t>
  </si>
  <si>
    <t>$/device</t>
  </si>
  <si>
    <t>IESO program incentive (Peak Perks)</t>
  </si>
  <si>
    <t>Assumption</t>
  </si>
  <si>
    <t>kW/device</t>
  </si>
  <si>
    <t>$/MW-day</t>
  </si>
  <si>
    <t>$/kWh</t>
  </si>
  <si>
    <t>IESO program incentive - Solar (Home Renovation Savings Program)</t>
  </si>
  <si>
    <t>IESO program incentive - BESS (Home Renovation Savings Program)</t>
  </si>
  <si>
    <t>Assumption (BESS)</t>
  </si>
  <si>
    <t>kWh/kW</t>
  </si>
  <si>
    <t>IESO program incentive (Retrofit Program)</t>
  </si>
  <si>
    <t>EST Assumptions</t>
  </si>
  <si>
    <t xml:space="preserve">Transmission </t>
  </si>
  <si>
    <t>Avoided / Deferred Capacity source: 
https://www.ieso.ca/-/media/Files/IESO/Document-Library/engage/derps/derps-20220930-final-report-volume-2.pdf
Table C-2: Summary of Developed Avoided Costs by Scenario (Average Annual Values – $2021)</t>
  </si>
  <si>
    <t>Converted value from $/MW-day to $/kW-year</t>
  </si>
  <si>
    <t>Avoided Generation (average, source APO Avoided Costs Table Tab)</t>
  </si>
  <si>
    <t>Analysis Term</t>
  </si>
  <si>
    <t>Years</t>
  </si>
  <si>
    <t>Discount rate</t>
  </si>
  <si>
    <t>4% Discount Rate, 2% inflation</t>
  </si>
  <si>
    <t>Debt/Equity ratio</t>
  </si>
  <si>
    <t>HOL annual scorecard 2024</t>
  </si>
  <si>
    <t>ROE</t>
  </si>
  <si>
    <t>Maximum capacity (nameplate)</t>
  </si>
  <si>
    <t>Estimated Incentive Costs</t>
  </si>
  <si>
    <t>Row Labels</t>
  </si>
  <si>
    <t>Residential Demand Response Program - Summer</t>
  </si>
  <si>
    <t>Residential Demand Response Program - Winter</t>
  </si>
  <si>
    <t>Max output of simultaneous NWCPS operation during peak hours</t>
  </si>
  <si>
    <t>Annual avoided distribution cost</t>
  </si>
  <si>
    <t>Annual foregone ROE</t>
  </si>
  <si>
    <t>Total</t>
  </si>
  <si>
    <t>Average kW Capacity by Program: IESO Summer On-Peak Hours</t>
  </si>
  <si>
    <t>Total Annual Energy by Program: IESO Summer On-Peak Hours</t>
  </si>
  <si>
    <t>Total Avoided Energy Benefits IESO Summer On-Peak Hours</t>
  </si>
  <si>
    <t>Average of Station Net Delta (Before-After)</t>
  </si>
  <si>
    <t>Avoided Capacity Costs 2024 $/kW-year</t>
  </si>
  <si>
    <t>Avoided Transmission Capacity costs</t>
  </si>
  <si>
    <t>Sum of Station Net Delta (Before-After)</t>
  </si>
  <si>
    <t>Sum of Annual kWh Produced</t>
  </si>
  <si>
    <t>Avoided Energy Costs $/year</t>
  </si>
  <si>
    <t>kW Sum IESO Winter On-Peak Hours</t>
  </si>
  <si>
    <t>Benefits of Avoided Winter Peak kWh</t>
  </si>
  <si>
    <t>Max of Annual kW Capacity by Flexibility Solution (Name Plate Capacity)</t>
  </si>
  <si>
    <t>Cost of Name Plate Capacity in $/year</t>
  </si>
  <si>
    <t>Residential Solar and Battery Storage Adder Program - Solar</t>
  </si>
  <si>
    <t>Residential Solar and Battery Storage Adder Program - BESS</t>
  </si>
  <si>
    <t>Max of Station Net Delta (Before-After)</t>
  </si>
  <si>
    <t>Program</t>
  </si>
  <si>
    <t>Total Costs</t>
  </si>
  <si>
    <t>Table A: Avoided Energy Costs</t>
  </si>
  <si>
    <t>The IESO’s avoided energy cost analysis considers the energy cost savings from a reduction in demand. These avoided energy costs are considered benefits, and can be compared to the cost of other measures that would reduce demand.
The change in simulated total system dispatch costs associated with the change in electricity consumption due to the Energy Efficiency measures being considered are used to estimate the avoided energy costs. To understand the impact of avoided energy, the hourly profile of the measures being considered is compared to the hourly profile of simulated total system dispatch costs. The avoided energy costs change as demand and supply changes. The methodology can be summarized as follows:
1. A Capacity Expansion model is run for both the with and without Energy Efficiency cases to determine the least-cost, incremental, non-emitting resource portfolio build-out to meet future needs.
2. These results are then used in a Production Cost model to simulate the least-cost, hourly, economic dispatch of the Ontario system over the study period for the two cases.
3. Avoided energy costs are developed from the delta between the hourly system energy costs for the with and the without Energy Efficiency cases.</t>
  </si>
  <si>
    <t>Table A1: Time-of-Use Definitions</t>
  </si>
  <si>
    <t>Avoided energy costs are grouped into eight Time-of-Use (TOU) periods to reflect the diurnal and seasonal fluctuations.  Time-of-use periods are Hour Starting to Hour Ending (e.g. 0700 – 1100 is a 4-hour period, starting at 7am and ending at 11am).</t>
  </si>
  <si>
    <t>Table A2: Time-of-Use Seasons</t>
  </si>
  <si>
    <t>Season</t>
  </si>
  <si>
    <t>Months Included</t>
  </si>
  <si>
    <t>Winter</t>
  </si>
  <si>
    <t>December – March</t>
  </si>
  <si>
    <t>Summer</t>
  </si>
  <si>
    <t>June – September</t>
  </si>
  <si>
    <t>Shoulder</t>
  </si>
  <si>
    <t>April, May, October &amp; November</t>
  </si>
  <si>
    <t>Table A3: Time-of-Use Period Definitions</t>
  </si>
  <si>
    <t>(December – March)</t>
  </si>
  <si>
    <t>(June – September)</t>
  </si>
  <si>
    <t>(April, May, October, November)</t>
  </si>
  <si>
    <t>On-Peak</t>
  </si>
  <si>
    <t xml:space="preserve">0700 – 1100 </t>
  </si>
  <si>
    <t>1100 – 1700 weekdays</t>
  </si>
  <si>
    <t>None</t>
  </si>
  <si>
    <t>and</t>
  </si>
  <si>
    <t>(522 hours)</t>
  </si>
  <si>
    <t>1700 – 2000 weekdays</t>
  </si>
  <si>
    <t>(602 Hours)</t>
  </si>
  <si>
    <t>Mid-Peak</t>
  </si>
  <si>
    <t>1100 – 1700 and</t>
  </si>
  <si>
    <t>0700 – 1100 and</t>
  </si>
  <si>
    <t>0700 – 2200 weekdays</t>
  </si>
  <si>
    <t>2000 – 2200 weekdays</t>
  </si>
  <si>
    <t>1700 – 2200 weekdays</t>
  </si>
  <si>
    <t>(1,305 hours)</t>
  </si>
  <si>
    <t>(688 hours)</t>
  </si>
  <si>
    <t>(783 hours)</t>
  </si>
  <si>
    <t>Off-Peak</t>
  </si>
  <si>
    <t>0000 – 0700 and</t>
  </si>
  <si>
    <t>2200 – 0000 weekdays;</t>
  </si>
  <si>
    <t>All hours weekends and holidays</t>
  </si>
  <si>
    <t>(1,614 hours)</t>
  </si>
  <si>
    <t>(1,623 hours)</t>
  </si>
  <si>
    <t>Note:  Number of hours represent the daily hours for the various periods</t>
  </si>
  <si>
    <t>Table B: Avoided Capacity Costs</t>
  </si>
  <si>
    <t>The avoided capacity costs reflect the cost of capacity in years where there is a capacity deficit. Avoided capacity costs for each year are generated based on the specific years annual system capacity needs as being either summer peaking or dual peaking (i.e., both summer and winter peaking). The avoided capacity costs provided for the year will be applied to a summer peak capacity reduction in the summer peak years, and the average of summer and winter peak capacity reduction for dual-peaking years. In this context, summer and/or dual-peak refers to system peak capacity needs (i.e in what season is capacity needed) rather than which season has higher demand.  
In the early study years (2025 to 2027), estimating the avoided capacity costs through the methodology described above (i.e. the Capacity Expansion model determines the least-cost, incremental, non-emitting resource portfolio build-out to meet future needs) was challenging due to the minimum lead time to build capacity (three years). This would have resulted in no new capacity being avoided before 2028, via the Capacity Expansion model. Therefore, the IESO applied the Capacity Auction Reference Price as the avoided capacity value for the years 2025 to 2027, since peak reductions from Energy Efficiency could allow the IESO to avoid the need to acquire incremental capacity through the Capacity Auction.</t>
  </si>
  <si>
    <t>Table 1: 2025 APO Marginal Energy Costs and Capacity Costs (2024 Dollars)</t>
  </si>
  <si>
    <t>Avoided Energy Cost by Season and Time-of-Use Period (2024$/MWh)</t>
  </si>
  <si>
    <t>Avoided Capacity Costs 
(2024$/kW-yr)</t>
  </si>
  <si>
    <t>Year</t>
  </si>
  <si>
    <t>Generation</t>
  </si>
  <si>
    <t>Winter On Peak</t>
  </si>
  <si>
    <t>Winter Mid-Peak</t>
  </si>
  <si>
    <t>Winter Off-Peak</t>
  </si>
  <si>
    <t>Summer On Peak</t>
  </si>
  <si>
    <t>Summer Mid-Peak</t>
  </si>
  <si>
    <t>Summer Off-Peak</t>
  </si>
  <si>
    <t>Shoulder Mid-Peak</t>
  </si>
  <si>
    <t>Shoulder Off Peak</t>
  </si>
  <si>
    <t>Annual</t>
  </si>
  <si>
    <t>System Need</t>
  </si>
  <si>
    <t>Summer Peak</t>
  </si>
  <si>
    <t>Note: The 2025 update includes 2026 and beyond. The 2025 number used here is from the 2024 update and is included for completeness with the analysis.</t>
  </si>
  <si>
    <t>DST Benefit Types</t>
  </si>
  <si>
    <t>Transformation</t>
  </si>
  <si>
    <t>DST Cost Types</t>
  </si>
  <si>
    <t>EST Benefit Types</t>
  </si>
  <si>
    <t>Innovation &amp; Market Transformation</t>
  </si>
  <si>
    <t>EST Cost Types</t>
  </si>
  <si>
    <t>DER (OM&amp;A) Costs</t>
  </si>
  <si>
    <t>Energy System Ancillary Costs</t>
  </si>
  <si>
    <t>Risks (Energy System)</t>
  </si>
  <si>
    <t>$/Device</t>
  </si>
  <si>
    <t>N/A</t>
  </si>
  <si>
    <t>BCA Result for NWCSP</t>
  </si>
  <si>
    <t>Total MW (2028)</t>
  </si>
  <si>
    <t>Rounded to $'000s</t>
  </si>
  <si>
    <t>Test Years - Cost ($)</t>
  </si>
  <si>
    <t>Capital</t>
  </si>
  <si>
    <t>OM&amp;A</t>
  </si>
  <si>
    <t>Customer Incentives (Other Revenue)</t>
  </si>
  <si>
    <t>Total Spend</t>
  </si>
  <si>
    <t>NPV of OM&amp;A</t>
  </si>
  <si>
    <t>Category</t>
  </si>
  <si>
    <t>Quantitative ($)</t>
  </si>
  <si>
    <t>Explanation</t>
  </si>
  <si>
    <t>- Marginal Avoided Distribution Capacity (Avoided and Deferred Capacity)</t>
  </si>
  <si>
    <t>Qualitative</t>
  </si>
  <si>
    <t>-Reliability
-Resiliency
-Innovation and Market Transformation
- Planning Value</t>
  </si>
  <si>
    <t>Customer Incentives</t>
  </si>
  <si>
    <t>-Customer Incentives 
-Labour and Administration
-Marketing</t>
  </si>
  <si>
    <t>-Customer Incentives 
-Labour and Administration
-Payments to Aggregators</t>
  </si>
  <si>
    <t>-Customer Incentives 
-Labour and Administration</t>
  </si>
  <si>
    <t>Rounded $'000s</t>
  </si>
  <si>
    <t>Marginal Avoided Distribution Capacity (Avoided and Deferred Capacity)</t>
  </si>
  <si>
    <t>Reliability
Resiliency
Innovation and Market Transformation
Planning Value</t>
  </si>
  <si>
    <t>-Avoided Transmission Capacity
-Avoided Generation Capacity 
-Avoided Energy</t>
  </si>
  <si>
    <t>-Customer Incentives</t>
  </si>
  <si>
    <t>Avoided Transmission Capacity
Avoided Generation Capacity 
Avoided Energy</t>
  </si>
  <si>
    <t>Estimated DST Benefits</t>
  </si>
  <si>
    <t>Estimated DST Costs</t>
  </si>
  <si>
    <t>Estimated Net DST Benefits</t>
  </si>
  <si>
    <t>Estimated Net DST Benefits (Capped at value of estimated DST Costs)</t>
  </si>
  <si>
    <t>NPV of estimated Net DST Benefits</t>
  </si>
  <si>
    <t>SSM (50%/50%)</t>
  </si>
  <si>
    <t>Rounded ($'000s)</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</si>
</sst>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quot;$&quot;#,##0;[Red]\-&quot;$&quot;#,##0"/>
    <numFmt numFmtId="165" formatCode="&quot;$&quot;#,##0"/>
    <numFmt numFmtId="166" formatCode="_(&quot;$&quot;* #,##0_);_(&quot;$&quot;* \(#,##0\);_(&quot;$&quot;* &quot;-&quot;??_);_(@_)"/>
    <numFmt numFmtId="167" formatCode="_(&quot;$&quot;* #,##0.00_);_(&quot;$&quot;* \(#,##0.00\);_(&quot;$&quot;* &quot;-&quot;??.00_);_(@_)"/>
    <numFmt numFmtId="168" formatCode="&quot;$&quot;#,##0.00;[Red]\-&quot;$&quot;#,##0.00"/>
    <numFmt numFmtId="169" formatCode="_-&quot;$&quot;* #,##0_-;\-&quot;$&quot;* #,##0_-;_-&quot;$&quot;* &quot;-&quot;??_-;_-@"/>
    <numFmt numFmtId="170" formatCode="0.000%"/>
    <numFmt numFmtId="171" formatCode="_-* #,##0_-;\-* #,##0_-;_-* &quot;-&quot;??_-;_-@"/>
    <numFmt numFmtId="172" formatCode="[$-409]d\-mmm\-yy"/>
    <numFmt numFmtId="173" formatCode="_(&quot;$&quot;* #,##0_);_(&quot;$&quot;* \(#,##0\);_(&quot;&quot;* &quot;-&quot;??_);_(@_)"/>
  </numFmts>
  <fonts count="31">
    <font>
      <sz val="11.0"/>
      <color theme="1"/>
      <name val="Calibri"/>
      <scheme val="minor"/>
    </font>
    <font>
      <sz val="11.0"/>
      <color theme="1"/>
      <name val="Arial"/>
    </font>
    <font>
      <b/>
      <sz val="20.0"/>
      <color rgb="FF1576AB"/>
      <name val="Arial"/>
    </font>
    <font/>
    <font>
      <b/>
      <sz val="14.0"/>
      <color theme="1"/>
      <name val="Arial"/>
    </font>
    <font>
      <b/>
      <sz val="10.0"/>
      <color rgb="FFFFFFFF"/>
      <name val="Arial"/>
    </font>
    <font>
      <b/>
      <sz val="12.0"/>
      <color theme="1"/>
      <name val="Arial"/>
    </font>
    <font>
      <i/>
      <sz val="11.0"/>
      <color theme="1"/>
      <name val="Arial"/>
    </font>
    <font>
      <b/>
      <sz val="11.0"/>
      <color theme="1"/>
      <name val="Calibri"/>
    </font>
    <font>
      <b/>
      <sz val="11.0"/>
      <color theme="1"/>
      <name val="Arial"/>
    </font>
    <font>
      <sz val="10.0"/>
      <color theme="1"/>
      <name val="Arial"/>
    </font>
    <font>
      <b/>
      <sz val="10.0"/>
      <color theme="1"/>
      <name val="Arial"/>
    </font>
    <font>
      <sz val="12.0"/>
      <color theme="1"/>
      <name val="Arial"/>
    </font>
    <font>
      <b/>
      <sz val="11.0"/>
      <color rgb="FFFFFFFF"/>
      <name val="Calibri"/>
    </font>
    <font>
      <color theme="1"/>
      <name val="Calibri"/>
    </font>
    <font>
      <sz val="11.0"/>
      <color theme="1"/>
      <name val="Calibri"/>
    </font>
    <font>
      <b/>
      <color theme="1"/>
      <name val="Calibri"/>
    </font>
    <font>
      <b/>
      <sz val="14.0"/>
      <color theme="1"/>
      <name val="Calibri"/>
    </font>
    <font>
      <sz val="10.0"/>
      <color theme="1"/>
      <name val="Tahoma"/>
    </font>
    <font>
      <b/>
      <sz val="10.0"/>
      <color theme="1"/>
      <name val="Tahoma"/>
    </font>
    <font>
      <b/>
      <sz val="10.0"/>
      <color rgb="FF000000"/>
      <name val="Tahoma"/>
    </font>
    <font>
      <sz val="10.0"/>
      <color rgb="FF000000"/>
      <name val="Tahoma"/>
    </font>
    <font>
      <i/>
      <sz val="10.0"/>
      <color rgb="FF000000"/>
      <name val="Tahoma"/>
    </font>
    <font>
      <i/>
      <sz val="10.0"/>
      <color theme="1"/>
      <name val="Tahoma"/>
    </font>
    <font>
      <b/>
      <sz val="11.0"/>
      <color rgb="FF000000"/>
      <name val="Tahoma"/>
    </font>
    <font>
      <b/>
      <sz val="14.0"/>
      <color theme="1"/>
      <name val="Tahoma"/>
    </font>
    <font>
      <sz val="4.0"/>
      <color theme="1"/>
      <name val="Arial"/>
    </font>
    <font>
      <b/>
      <color theme="1"/>
      <name val="Calibri"/>
      <scheme val="minor"/>
    </font>
    <font>
      <sz val="10.0"/>
      <color theme="1"/>
      <name val="Calibri"/>
    </font>
    <font>
      <sz val="10.0"/>
      <color rgb="FFFFFFFF"/>
      <name val="Arial"/>
    </font>
    <font>
      <color theme="1"/>
      <name val="Calibri"/>
      <scheme val="minor"/>
    </font>
  </fonts>
  <fills count="18">
    <fill>
      <patternFill patternType="none"/>
    </fill>
    <fill>
      <patternFill patternType="lightGray"/>
    </fill>
    <fill>
      <patternFill patternType="solid">
        <fgColor theme="0"/>
        <bgColor theme="0"/>
      </patternFill>
    </fill>
    <fill>
      <patternFill patternType="solid">
        <fgColor rgb="FF4472C4"/>
        <bgColor rgb="FF4472C4"/>
      </patternFill>
    </fill>
    <fill>
      <patternFill patternType="solid">
        <fgColor rgb="FFDEEAF6"/>
        <bgColor rgb="FFDEEAF6"/>
      </patternFill>
    </fill>
    <fill>
      <patternFill patternType="solid">
        <fgColor rgb="FFF4B083"/>
        <bgColor rgb="FFF4B083"/>
      </patternFill>
    </fill>
    <fill>
      <patternFill patternType="solid">
        <fgColor rgb="FFE2EFD9"/>
        <bgColor rgb="FFE2EFD9"/>
      </patternFill>
    </fill>
    <fill>
      <patternFill patternType="solid">
        <fgColor rgb="FFFBE4D5"/>
        <bgColor rgb="FFFBE4D5"/>
      </patternFill>
    </fill>
    <fill>
      <patternFill patternType="solid">
        <fgColor rgb="FFFEF2CB"/>
        <bgColor rgb="FFFEF2CB"/>
      </patternFill>
    </fill>
    <fill>
      <patternFill patternType="solid">
        <fgColor rgb="FFD8D8D8"/>
        <bgColor rgb="FFD8D8D8"/>
      </patternFill>
    </fill>
    <fill>
      <patternFill patternType="solid">
        <fgColor rgb="FF005B9B"/>
        <bgColor rgb="FF005B9B"/>
      </patternFill>
    </fill>
    <fill>
      <patternFill patternType="solid">
        <fgColor rgb="FFFFFF00"/>
        <bgColor rgb="FFFFFF00"/>
      </patternFill>
    </fill>
    <fill>
      <patternFill patternType="solid">
        <fgColor theme="7"/>
        <bgColor theme="7"/>
      </patternFill>
    </fill>
    <fill>
      <patternFill patternType="solid">
        <fgColor rgb="FFF7CAAC"/>
        <bgColor rgb="FFF7CAAC"/>
      </patternFill>
    </fill>
    <fill>
      <patternFill patternType="solid">
        <fgColor rgb="FFD9EAD3"/>
        <bgColor rgb="FFD9EAD3"/>
      </patternFill>
    </fill>
    <fill>
      <patternFill patternType="solid">
        <fgColor rgb="FFFFFFFF"/>
        <bgColor rgb="FFFFFFFF"/>
      </patternFill>
    </fill>
    <fill>
      <patternFill patternType="solid">
        <fgColor rgb="FFD9E3F1"/>
        <bgColor rgb="FFD9E3F1"/>
      </patternFill>
    </fill>
    <fill>
      <patternFill patternType="solid">
        <fgColor rgb="FFBBC7D6"/>
        <bgColor rgb="FFBBC7D6"/>
      </patternFill>
    </fill>
  </fills>
  <borders count="48">
    <border/>
    <border>
      <left/>
      <right/>
      <top/>
      <bottom/>
    </border>
    <border>
      <left/>
      <top/>
      <bottom/>
    </border>
    <border>
      <top/>
      <bottom/>
    </border>
    <border>
      <left/>
      <right/>
      <top/>
      <bottom style="thin">
        <color rgb="FF000000"/>
      </bottom>
    </border>
    <border>
      <left style="medium">
        <color rgb="FF4472C4"/>
      </left>
      <right style="medium">
        <color rgb="FF4472C4"/>
      </right>
      <top style="medium">
        <color rgb="FF4472C4"/>
      </top>
      <bottom style="medium">
        <color theme="0"/>
      </bottom>
    </border>
    <border>
      <left style="medium">
        <color rgb="FF4472C4"/>
      </left>
      <right style="medium">
        <color rgb="FF4472C4"/>
      </right>
      <top style="medium">
        <color rgb="FF4472C4"/>
      </top>
      <bottom style="medium">
        <color rgb="FF4472C4"/>
      </bottom>
    </border>
    <border>
      <left style="medium">
        <color rgb="FF4472C4"/>
      </left>
      <right style="medium">
        <color rgb="FF4472C4"/>
      </right>
      <top/>
      <bottom/>
    </border>
    <border>
      <left style="medium">
        <color rgb="FF4472C4"/>
      </left>
      <right style="medium">
        <color rgb="FF4472C4"/>
      </right>
      <top style="medium">
        <color theme="0"/>
      </top>
      <bottom style="medium">
        <color rgb="FF4472C4"/>
      </bottom>
    </border>
    <border>
      <left/>
      <right/>
      <top/>
      <bottom style="thin">
        <color rgb="FF9CC2E5"/>
      </bottom>
    </border>
    <border>
      <top style="medium">
        <color rgb="FF4472C4"/>
      </top>
      <bottom style="medium">
        <color rgb="FF4472C4"/>
      </bottom>
    </border>
    <border>
      <left style="medium">
        <color rgb="FF4472C4"/>
      </left>
      <right/>
      <top style="medium">
        <color rgb="FF4472C4"/>
      </top>
      <bottom style="medium">
        <color rgb="FF4472C4"/>
      </bottom>
    </border>
    <border>
      <left/>
      <right/>
      <top style="medium">
        <color rgb="FF4472C4"/>
      </top>
      <bottom style="medium">
        <color rgb="FF4472C4"/>
      </bottom>
    </border>
    <border>
      <left style="medium">
        <color rgb="FF4472C4"/>
      </left>
      <right style="medium">
        <color rgb="FF4472C4"/>
      </right>
      <top style="medium">
        <color rgb="FF4472C4"/>
      </top>
      <bottom/>
    </border>
    <border>
      <left style="thin">
        <color rgb="FF1576AB"/>
      </left>
      <right style="thin">
        <color rgb="FF1576AB"/>
      </right>
      <top style="thin">
        <color rgb="FF1576AB"/>
      </top>
      <bottom/>
    </border>
    <border>
      <left style="thin">
        <color rgb="FF1576AB"/>
      </left>
      <right style="thin">
        <color rgb="FF1576AB"/>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right/>
      <top/>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double">
        <color rgb="FF000000"/>
      </bottom>
    </border>
    <border>
      <left style="thin">
        <color rgb="FF000000"/>
      </left>
      <right style="thin">
        <color rgb="FF000000"/>
      </right>
      <bottom style="double">
        <color rgb="FF000000"/>
      </bottom>
    </border>
    <border>
      <right style="thin">
        <color rgb="FF000000"/>
      </right>
      <bottom style="double">
        <color rgb="FF000000"/>
      </bottom>
    </border>
    <border>
      <left style="thin">
        <color rgb="FF000000"/>
      </left>
      <right/>
      <top/>
      <bottom/>
    </border>
    <border>
      <left style="thin">
        <color rgb="FF000000"/>
      </left>
      <right style="thin">
        <color rgb="FF000000"/>
      </right>
      <top/>
      <bottom/>
    </border>
    <border>
      <left/>
      <right style="thin">
        <color rgb="FF000000"/>
      </right>
      <top/>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top style="thin">
        <color rgb="FF000000"/>
      </top>
    </border>
    <border>
      <left style="thin">
        <color rgb="FF000000"/>
      </left>
    </border>
    <border>
      <bottom style="thin">
        <color rgb="FF000000"/>
      </bottom>
    </border>
    <border>
      <bottom style="double">
        <color rgb="FF000000"/>
      </bottom>
    </border>
    <border>
      <right style="thin">
        <color rgb="FF000000"/>
      </right>
    </border>
    <border>
      <top style="thin">
        <color rgb="FF000000"/>
      </top>
      <bottom style="thin">
        <color rgb="FF000000"/>
      </bottom>
    </border>
  </borders>
  <cellStyleXfs count="1">
    <xf borderId="0" fillId="0" fontId="0" numFmtId="0" applyAlignment="1" applyFont="1"/>
  </cellStyleXfs>
  <cellXfs count="229">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left" shrinkToFit="0" wrapText="1"/>
    </xf>
    <xf borderId="3" fillId="0" fontId="3" numFmtId="0" xfId="0" applyBorder="1" applyFont="1"/>
    <xf borderId="2" fillId="2" fontId="1" numFmtId="0" xfId="0" applyAlignment="1" applyBorder="1" applyFont="1">
      <alignment horizontal="left" shrinkToFit="0" wrapText="1"/>
    </xf>
    <xf borderId="4" fillId="2" fontId="4" numFmtId="0" xfId="0" applyAlignment="1" applyBorder="1" applyFont="1">
      <alignment shrinkToFit="0" vertical="center" wrapText="1"/>
    </xf>
    <xf borderId="4" fillId="2" fontId="1" numFmtId="0" xfId="0" applyBorder="1" applyFont="1"/>
    <xf borderId="5" fillId="3" fontId="5" numFmtId="0" xfId="0" applyAlignment="1" applyBorder="1" applyFill="1" applyFont="1">
      <alignment shrinkToFit="0" vertical="center" wrapText="1"/>
    </xf>
    <xf borderId="6" fillId="0" fontId="6" numFmtId="0" xfId="0" applyAlignment="1" applyBorder="1" applyFont="1">
      <alignment shrinkToFit="0" vertical="center" wrapText="1"/>
    </xf>
    <xf borderId="7" fillId="3" fontId="5" numFmtId="0" xfId="0" applyAlignment="1" applyBorder="1" applyFont="1">
      <alignment shrinkToFit="0" vertical="center" wrapText="1"/>
    </xf>
    <xf borderId="8" fillId="3" fontId="5" numFmtId="0" xfId="0" applyAlignment="1" applyBorder="1" applyFont="1">
      <alignment shrinkToFit="0" vertical="top" wrapText="1"/>
    </xf>
    <xf borderId="6" fillId="0" fontId="6" numFmtId="0" xfId="0" applyAlignment="1" applyBorder="1" applyFont="1">
      <alignment readingOrder="0" shrinkToFit="0" vertical="center" wrapText="1"/>
    </xf>
    <xf borderId="1" fillId="2" fontId="6" numFmtId="0" xfId="0" applyAlignment="1" applyBorder="1" applyFont="1">
      <alignment shrinkToFit="0" vertical="center" wrapText="1"/>
    </xf>
    <xf borderId="1" fillId="2" fontId="7" numFmtId="0" xfId="0" applyBorder="1" applyFont="1"/>
    <xf borderId="9" fillId="4" fontId="8" numFmtId="0" xfId="0" applyAlignment="1" applyBorder="1" applyFill="1" applyFont="1">
      <alignment shrinkToFit="0" wrapText="1"/>
    </xf>
    <xf borderId="6" fillId="0" fontId="6" numFmtId="164" xfId="0" applyAlignment="1" applyBorder="1" applyFont="1" applyNumberFormat="1">
      <alignment shrinkToFit="0" vertical="center" wrapText="1"/>
    </xf>
    <xf borderId="1" fillId="4" fontId="8" numFmtId="0" xfId="0" applyAlignment="1" applyBorder="1" applyFont="1">
      <alignment shrinkToFit="0" wrapText="1"/>
    </xf>
    <xf borderId="10" fillId="0" fontId="6" numFmtId="0" xfId="0" applyAlignment="1" applyBorder="1" applyFont="1">
      <alignment shrinkToFit="0" vertical="center" wrapText="1"/>
    </xf>
    <xf borderId="11" fillId="2" fontId="9" numFmtId="0" xfId="0" applyBorder="1" applyFont="1"/>
    <xf borderId="12" fillId="2" fontId="1" numFmtId="0" xfId="0" applyBorder="1" applyFont="1"/>
    <xf borderId="1" fillId="2" fontId="1" numFmtId="164" xfId="0" applyBorder="1" applyFont="1" applyNumberFormat="1"/>
    <xf borderId="7" fillId="3" fontId="5" numFmtId="164" xfId="0" applyAlignment="1" applyBorder="1" applyFont="1" applyNumberFormat="1">
      <alignment shrinkToFit="0" vertical="center" wrapText="1"/>
    </xf>
    <xf borderId="6" fillId="0" fontId="10" numFmtId="0" xfId="0" applyAlignment="1" applyBorder="1" applyFont="1">
      <alignment readingOrder="0" shrinkToFit="0" vertical="center" wrapText="1"/>
    </xf>
    <xf borderId="6" fillId="0" fontId="10" numFmtId="0" xfId="0" applyAlignment="1" applyBorder="1" applyFont="1">
      <alignment shrinkToFit="0" vertical="center" wrapText="1"/>
    </xf>
    <xf borderId="6" fillId="3" fontId="5" numFmtId="0" xfId="0" applyAlignment="1" applyBorder="1" applyFont="1">
      <alignment shrinkToFit="0" vertical="center" wrapText="1"/>
    </xf>
    <xf borderId="6" fillId="5" fontId="6" numFmtId="164" xfId="0" applyAlignment="1" applyBorder="1" applyFill="1" applyFont="1" applyNumberFormat="1">
      <alignment shrinkToFit="0" vertical="center" wrapText="1"/>
    </xf>
    <xf borderId="4" fillId="2" fontId="1" numFmtId="164" xfId="0" applyBorder="1" applyFont="1" applyNumberFormat="1"/>
    <xf borderId="13" fillId="3" fontId="5" numFmtId="0" xfId="0" applyAlignment="1" applyBorder="1" applyFont="1">
      <alignment shrinkToFit="0" vertical="center" wrapText="1"/>
    </xf>
    <xf borderId="1" fillId="4" fontId="9" numFmtId="0" xfId="0" applyAlignment="1" applyBorder="1" applyFont="1">
      <alignment shrinkToFit="0" vertical="center" wrapText="1"/>
    </xf>
    <xf borderId="1" fillId="6" fontId="9" numFmtId="0" xfId="0" applyAlignment="1" applyBorder="1" applyFill="1" applyFont="1">
      <alignment shrinkToFit="0" vertical="center" wrapText="1"/>
    </xf>
    <xf borderId="1" fillId="7" fontId="9" numFmtId="0" xfId="0" applyAlignment="1" applyBorder="1" applyFill="1" applyFont="1">
      <alignment vertical="center"/>
    </xf>
    <xf borderId="1" fillId="7" fontId="1" numFmtId="0" xfId="0" applyBorder="1" applyFont="1"/>
    <xf borderId="1" fillId="8" fontId="9" numFmtId="0" xfId="0" applyAlignment="1" applyBorder="1" applyFill="1" applyFont="1">
      <alignment shrinkToFit="0" vertical="center" wrapText="1"/>
    </xf>
    <xf borderId="1" fillId="6" fontId="9" numFmtId="0" xfId="0" applyAlignment="1" applyBorder="1" applyFont="1">
      <alignment vertical="center"/>
    </xf>
    <xf borderId="9" fillId="4" fontId="11" numFmtId="0" xfId="0" applyAlignment="1" applyBorder="1" applyFont="1">
      <alignment shrinkToFit="0" vertical="center" wrapText="1"/>
    </xf>
    <xf borderId="9" fillId="6" fontId="6" numFmtId="0" xfId="0" applyAlignment="1" applyBorder="1" applyFont="1">
      <alignment shrinkToFit="0" vertical="center" wrapText="1"/>
    </xf>
    <xf borderId="1" fillId="7" fontId="12" numFmtId="0" xfId="0" applyAlignment="1" applyBorder="1" applyFont="1">
      <alignment shrinkToFit="0" vertical="center" wrapText="1"/>
    </xf>
    <xf borderId="1" fillId="7" fontId="6" numFmtId="0" xfId="0" applyAlignment="1" applyBorder="1" applyFont="1">
      <alignment shrinkToFit="0" vertical="center" wrapText="1"/>
    </xf>
    <xf borderId="1" fillId="8" fontId="6" numFmtId="0" xfId="0" applyAlignment="1" applyBorder="1" applyFont="1">
      <alignment shrinkToFit="0" vertical="center" wrapText="1"/>
    </xf>
    <xf borderId="1" fillId="6" fontId="6" numFmtId="0" xfId="0" applyAlignment="1" applyBorder="1" applyFont="1">
      <alignment shrinkToFit="0" vertical="center" wrapText="1"/>
    </xf>
    <xf borderId="1" fillId="9" fontId="9" numFmtId="0" xfId="0" applyAlignment="1" applyBorder="1" applyFill="1" applyFont="1">
      <alignment horizontal="right"/>
    </xf>
    <xf borderId="1" fillId="9" fontId="9" numFmtId="0" xfId="0" applyBorder="1" applyFont="1"/>
    <xf borderId="14" fillId="9" fontId="9" numFmtId="165" xfId="0" applyAlignment="1" applyBorder="1" applyFont="1" applyNumberFormat="1">
      <alignment shrinkToFit="0" vertical="center" wrapText="1"/>
    </xf>
    <xf borderId="15" fillId="2" fontId="10" numFmtId="0" xfId="0" applyAlignment="1" applyBorder="1" applyFont="1">
      <alignment shrinkToFit="0" vertical="center" wrapText="1"/>
    </xf>
    <xf borderId="15" fillId="2" fontId="10" numFmtId="165" xfId="0" applyAlignment="1" applyBorder="1" applyFont="1" applyNumberFormat="1">
      <alignment shrinkToFit="0" vertical="center" wrapText="1"/>
    </xf>
    <xf borderId="0" fillId="0" fontId="10" numFmtId="1" xfId="0" applyAlignment="1" applyFont="1" applyNumberFormat="1">
      <alignment shrinkToFit="0" vertical="center" wrapText="1"/>
    </xf>
    <xf borderId="15" fillId="2" fontId="11" numFmtId="165" xfId="0" applyAlignment="1" applyBorder="1" applyFont="1" applyNumberFormat="1">
      <alignment shrinkToFit="0" vertical="center" wrapText="1"/>
    </xf>
    <xf borderId="1" fillId="2" fontId="10" numFmtId="1" xfId="0" applyAlignment="1" applyBorder="1" applyFont="1" applyNumberFormat="1">
      <alignment shrinkToFit="0" vertical="center" wrapText="1"/>
    </xf>
    <xf borderId="16" fillId="10" fontId="13" numFmtId="0" xfId="0" applyBorder="1" applyFill="1" applyFont="1"/>
    <xf borderId="16" fillId="0" fontId="8" numFmtId="0" xfId="0" applyAlignment="1" applyBorder="1" applyFont="1">
      <alignment readingOrder="0"/>
    </xf>
    <xf borderId="16" fillId="0" fontId="14" numFmtId="0" xfId="0" applyAlignment="1" applyBorder="1" applyFont="1">
      <alignment readingOrder="0" shrinkToFit="0" wrapText="1"/>
    </xf>
    <xf borderId="16" fillId="0" fontId="8" numFmtId="166" xfId="0" applyBorder="1" applyFont="1" applyNumberFormat="1"/>
    <xf borderId="16" fillId="0" fontId="15" numFmtId="0" xfId="0" applyBorder="1" applyFont="1"/>
    <xf borderId="16" fillId="0" fontId="15" numFmtId="167" xfId="0" applyBorder="1" applyFont="1" applyNumberFormat="1"/>
    <xf borderId="16" fillId="0" fontId="15" numFmtId="168" xfId="0" applyBorder="1" applyFont="1" applyNumberFormat="1"/>
    <xf borderId="16" fillId="0" fontId="8" numFmtId="0" xfId="0" applyBorder="1" applyFont="1"/>
    <xf borderId="16" fillId="0" fontId="15" numFmtId="0" xfId="0" applyAlignment="1" applyBorder="1" applyFont="1">
      <alignment shrinkToFit="0" wrapText="1"/>
    </xf>
    <xf borderId="16" fillId="11" fontId="8" numFmtId="166" xfId="0" applyBorder="1" applyFill="1" applyFont="1" applyNumberFormat="1"/>
    <xf borderId="16" fillId="0" fontId="15" numFmtId="166" xfId="0" applyBorder="1" applyFont="1" applyNumberFormat="1"/>
    <xf borderId="16" fillId="12" fontId="8" numFmtId="166" xfId="0" applyBorder="1" applyFill="1" applyFont="1" applyNumberFormat="1"/>
    <xf borderId="16" fillId="13" fontId="8" numFmtId="166" xfId="0" applyBorder="1" applyFill="1" applyFont="1" applyNumberFormat="1"/>
    <xf borderId="0" fillId="0" fontId="8" numFmtId="0" xfId="0" applyFont="1"/>
    <xf borderId="16" fillId="4" fontId="8" numFmtId="0" xfId="0" applyAlignment="1" applyBorder="1" applyFont="1">
      <alignment shrinkToFit="0" wrapText="1"/>
    </xf>
    <xf borderId="16" fillId="4" fontId="8" numFmtId="166" xfId="0" applyBorder="1" applyFont="1" applyNumberFormat="1"/>
    <xf borderId="0" fillId="0" fontId="15" numFmtId="166" xfId="0" applyFont="1" applyNumberFormat="1"/>
    <xf borderId="0" fillId="0" fontId="14" numFmtId="0" xfId="0" applyAlignment="1" applyFont="1">
      <alignment shrinkToFit="0" wrapText="1"/>
    </xf>
    <xf borderId="0" fillId="0" fontId="14" numFmtId="166" xfId="0" applyFont="1" applyNumberFormat="1"/>
    <xf borderId="17" fillId="0" fontId="8" numFmtId="0" xfId="0" applyAlignment="1" applyBorder="1" applyFont="1">
      <alignment vertical="center"/>
    </xf>
    <xf borderId="18" fillId="0" fontId="3" numFmtId="0" xfId="0" applyBorder="1" applyFont="1"/>
    <xf borderId="19" fillId="0" fontId="3" numFmtId="0" xfId="0" applyBorder="1" applyFont="1"/>
    <xf borderId="16" fillId="0" fontId="15" numFmtId="3" xfId="0" applyBorder="1" applyFont="1" applyNumberFormat="1"/>
    <xf borderId="16" fillId="0" fontId="14" numFmtId="0" xfId="0" applyBorder="1" applyFont="1"/>
    <xf borderId="16" fillId="0" fontId="8" numFmtId="0" xfId="0" applyAlignment="1" applyBorder="1" applyFont="1">
      <alignment vertical="center"/>
    </xf>
    <xf borderId="0" fillId="0" fontId="16" numFmtId="0" xfId="0" applyFont="1"/>
    <xf borderId="16" fillId="0" fontId="15" numFmtId="169" xfId="0" applyBorder="1" applyFont="1" applyNumberFormat="1"/>
    <xf borderId="16" fillId="0" fontId="14" numFmtId="0" xfId="0" applyAlignment="1" applyBorder="1" applyFont="1">
      <alignment shrinkToFit="0" wrapText="1"/>
    </xf>
    <xf borderId="16" fillId="0" fontId="8" numFmtId="3" xfId="0" applyBorder="1" applyFont="1" applyNumberFormat="1"/>
    <xf borderId="16" fillId="0" fontId="8" numFmtId="10" xfId="0" applyBorder="1" applyFont="1" applyNumberFormat="1"/>
    <xf borderId="16" fillId="0" fontId="8" numFmtId="170" xfId="0" applyBorder="1" applyFont="1" applyNumberFormat="1"/>
    <xf borderId="1" fillId="6" fontId="8" numFmtId="0" xfId="0" applyBorder="1" applyFont="1"/>
    <xf borderId="1" fillId="6" fontId="15" numFmtId="0" xfId="0" applyAlignment="1" applyBorder="1" applyFont="1">
      <alignment shrinkToFit="0" wrapText="1"/>
    </xf>
    <xf borderId="0" fillId="14" fontId="8" numFmtId="0" xfId="0" applyAlignment="1" applyFill="1" applyFont="1">
      <alignment horizontal="center" shrinkToFit="0" wrapText="1"/>
    </xf>
    <xf borderId="1" fillId="6" fontId="8" numFmtId="0" xfId="0" applyAlignment="1" applyBorder="1" applyFont="1">
      <alignment shrinkToFit="0" wrapText="1"/>
    </xf>
    <xf borderId="1" fillId="6" fontId="8" numFmtId="168" xfId="0" applyAlignment="1" applyBorder="1" applyFont="1" applyNumberFormat="1">
      <alignment shrinkToFit="0" wrapText="1"/>
    </xf>
    <xf borderId="0" fillId="0" fontId="15" numFmtId="0" xfId="0" applyFont="1"/>
    <xf borderId="0" fillId="0" fontId="15" numFmtId="171" xfId="0" applyFont="1" applyNumberFormat="1"/>
    <xf borderId="0" fillId="0" fontId="15" numFmtId="169" xfId="0" applyFont="1" applyNumberFormat="1"/>
    <xf borderId="1" fillId="6" fontId="17" numFmtId="0" xfId="0" applyBorder="1" applyFont="1"/>
    <xf borderId="1" fillId="6" fontId="15" numFmtId="2" xfId="0" applyAlignment="1" applyBorder="1" applyFont="1" applyNumberFormat="1">
      <alignment shrinkToFit="0" wrapText="1"/>
    </xf>
    <xf borderId="1" fillId="4" fontId="17" numFmtId="0" xfId="0" applyBorder="1" applyFont="1"/>
    <xf borderId="1" fillId="4" fontId="15" numFmtId="0" xfId="0" applyAlignment="1" applyBorder="1" applyFont="1">
      <alignment shrinkToFit="0" wrapText="1"/>
    </xf>
    <xf borderId="1" fillId="8" fontId="17" numFmtId="0" xfId="0" applyBorder="1" applyFont="1"/>
    <xf borderId="1" fillId="4" fontId="15" numFmtId="2" xfId="0" applyAlignment="1" applyBorder="1" applyFont="1" applyNumberFormat="1">
      <alignment shrinkToFit="0" wrapText="1"/>
    </xf>
    <xf borderId="1" fillId="8" fontId="8" numFmtId="0" xfId="0" applyAlignment="1" applyBorder="1" applyFont="1">
      <alignment shrinkToFit="0" wrapText="1"/>
    </xf>
    <xf borderId="0" fillId="0" fontId="15" numFmtId="0" xfId="0" applyAlignment="1" applyFont="1">
      <alignment shrinkToFit="0" wrapText="1"/>
    </xf>
    <xf borderId="0" fillId="0" fontId="15" numFmtId="3" xfId="0" applyAlignment="1" applyFont="1" applyNumberFormat="1">
      <alignment shrinkToFit="0" wrapText="1"/>
    </xf>
    <xf borderId="1" fillId="6" fontId="8" numFmtId="164" xfId="0" applyAlignment="1" applyBorder="1" applyFont="1" applyNumberFormat="1">
      <alignment shrinkToFit="0" wrapText="1"/>
    </xf>
    <xf borderId="1" fillId="8" fontId="8" numFmtId="164" xfId="0" applyAlignment="1" applyBorder="1" applyFont="1" applyNumberFormat="1">
      <alignment shrinkToFit="0" wrapText="1"/>
    </xf>
    <xf borderId="0" fillId="0" fontId="15" numFmtId="3" xfId="0" applyFont="1" applyNumberFormat="1"/>
    <xf borderId="1" fillId="4" fontId="8" numFmtId="0" xfId="0" applyBorder="1" applyFont="1"/>
    <xf borderId="1" fillId="4" fontId="15" numFmtId="0" xfId="0" applyBorder="1" applyFont="1"/>
    <xf borderId="9" fillId="4" fontId="15" numFmtId="0" xfId="0" applyAlignment="1" applyBorder="1" applyFont="1">
      <alignment shrinkToFit="0" wrapText="1"/>
    </xf>
    <xf borderId="9" fillId="4" fontId="15" numFmtId="2" xfId="0" applyAlignment="1" applyBorder="1" applyFont="1" applyNumberFormat="1">
      <alignment shrinkToFit="0" wrapText="1"/>
    </xf>
    <xf borderId="0" fillId="0" fontId="15" numFmtId="0" xfId="0" applyAlignment="1" applyFont="1">
      <alignment horizontal="left"/>
    </xf>
    <xf borderId="1" fillId="7" fontId="15" numFmtId="0" xfId="0" applyBorder="1" applyFont="1"/>
    <xf borderId="1" fillId="7" fontId="17" numFmtId="0" xfId="0" applyBorder="1" applyFont="1"/>
    <xf borderId="1" fillId="7" fontId="15" numFmtId="164" xfId="0" applyBorder="1" applyFont="1" applyNumberFormat="1"/>
    <xf borderId="9" fillId="6" fontId="15" numFmtId="0" xfId="0" applyAlignment="1" applyBorder="1" applyFont="1">
      <alignment shrinkToFit="0" wrapText="1"/>
    </xf>
    <xf borderId="20" fillId="7" fontId="8" numFmtId="0" xfId="0" applyAlignment="1" applyBorder="1" applyFont="1">
      <alignment shrinkToFit="0" wrapText="1"/>
    </xf>
    <xf borderId="1" fillId="7" fontId="8" numFmtId="164" xfId="0" applyAlignment="1" applyBorder="1" applyFont="1" applyNumberFormat="1">
      <alignment shrinkToFit="0" wrapText="1"/>
    </xf>
    <xf borderId="1" fillId="7" fontId="8" numFmtId="168" xfId="0" applyAlignment="1" applyBorder="1" applyFont="1" applyNumberFormat="1">
      <alignment shrinkToFit="0" wrapText="1"/>
    </xf>
    <xf borderId="0" fillId="0" fontId="15" numFmtId="164" xfId="0" applyFont="1" applyNumberFormat="1"/>
    <xf borderId="1" fillId="2" fontId="18" numFmtId="0" xfId="0" applyBorder="1" applyFont="1"/>
    <xf borderId="0" fillId="0" fontId="18" numFmtId="0" xfId="0" applyFont="1"/>
    <xf borderId="1" fillId="2" fontId="19" numFmtId="0" xfId="0" applyBorder="1" applyFont="1"/>
    <xf borderId="2" fillId="2" fontId="18" numFmtId="0" xfId="0" applyAlignment="1" applyBorder="1" applyFont="1">
      <alignment horizontal="left" shrinkToFit="0" vertical="center" wrapText="1"/>
    </xf>
    <xf borderId="2" fillId="2" fontId="18" numFmtId="0" xfId="0" applyAlignment="1" applyBorder="1" applyFont="1">
      <alignment shrinkToFit="0" vertical="center" wrapText="1"/>
    </xf>
    <xf borderId="21" fillId="0" fontId="19" numFmtId="0" xfId="0" applyAlignment="1" applyBorder="1" applyFont="1">
      <alignment horizontal="center" shrinkToFit="0" vertical="center" wrapText="1"/>
    </xf>
    <xf borderId="22" fillId="0" fontId="19" numFmtId="0" xfId="0" applyAlignment="1" applyBorder="1" applyFont="1">
      <alignment horizontal="center" shrinkToFit="0" vertical="center" wrapText="1"/>
    </xf>
    <xf borderId="23" fillId="0" fontId="3" numFmtId="0" xfId="0" applyBorder="1" applyFont="1"/>
    <xf borderId="18" fillId="0" fontId="18" numFmtId="0" xfId="0" applyAlignment="1" applyBorder="1" applyFont="1">
      <alignment horizontal="center" shrinkToFit="0" vertical="center" wrapText="1"/>
    </xf>
    <xf borderId="24" fillId="0" fontId="18" numFmtId="0" xfId="0" applyAlignment="1" applyBorder="1" applyFont="1">
      <alignment horizontal="center" shrinkToFit="0" vertical="center" wrapText="1"/>
    </xf>
    <xf borderId="25" fillId="0" fontId="3" numFmtId="0" xfId="0" applyBorder="1" applyFont="1"/>
    <xf borderId="16" fillId="0" fontId="18" numFmtId="0" xfId="0" applyAlignment="1" applyBorder="1" applyFont="1">
      <alignment horizontal="center" shrinkToFit="0" vertical="center" wrapText="1"/>
    </xf>
    <xf borderId="26" fillId="0" fontId="18" numFmtId="0" xfId="0" applyAlignment="1" applyBorder="1" applyFont="1">
      <alignment horizontal="center" shrinkToFit="0" vertical="center" wrapText="1"/>
    </xf>
    <xf borderId="27" fillId="0" fontId="3" numFmtId="0" xfId="0" applyBorder="1" applyFont="1"/>
    <xf borderId="28" fillId="0" fontId="20" numFmtId="0" xfId="0" applyAlignment="1" applyBorder="1" applyFont="1">
      <alignment shrinkToFit="0" vertical="center" wrapText="1"/>
    </xf>
    <xf borderId="28" fillId="0" fontId="20" numFmtId="0" xfId="0" applyAlignment="1" applyBorder="1" applyFont="1">
      <alignment horizontal="center" shrinkToFit="0" vertical="center" wrapText="1"/>
    </xf>
    <xf borderId="17" fillId="0" fontId="20" numFmtId="0" xfId="0" applyAlignment="1" applyBorder="1" applyFont="1">
      <alignment horizontal="center" shrinkToFit="0" vertical="center" wrapText="1"/>
    </xf>
    <xf borderId="29" fillId="0" fontId="20" numFmtId="0" xfId="0" applyAlignment="1" applyBorder="1" applyFont="1">
      <alignment horizontal="center" shrinkToFit="0" vertical="center" wrapText="1"/>
    </xf>
    <xf borderId="30" fillId="0" fontId="20" numFmtId="0" xfId="0" applyAlignment="1" applyBorder="1" applyFont="1">
      <alignment shrinkToFit="0" vertical="center" wrapText="1"/>
    </xf>
    <xf borderId="30" fillId="0" fontId="21" numFmtId="0" xfId="0" applyAlignment="1" applyBorder="1" applyFont="1">
      <alignment horizontal="center" shrinkToFit="0" vertical="center" wrapText="1"/>
    </xf>
    <xf borderId="31" fillId="0" fontId="21" numFmtId="0" xfId="0" applyAlignment="1" applyBorder="1" applyFont="1">
      <alignment horizontal="center" shrinkToFit="0" vertical="center" wrapText="1"/>
    </xf>
    <xf borderId="32" fillId="0" fontId="21" numFmtId="0" xfId="0" applyAlignment="1" applyBorder="1" applyFont="1">
      <alignment horizontal="center" shrinkToFit="0" vertical="center" wrapText="1"/>
    </xf>
    <xf borderId="33" fillId="2" fontId="21" numFmtId="0" xfId="0" applyAlignment="1" applyBorder="1" applyFont="1">
      <alignment horizontal="left" shrinkToFit="0" vertical="top" wrapText="1"/>
    </xf>
    <xf borderId="33" fillId="2" fontId="21" numFmtId="0" xfId="0" applyAlignment="1" applyBorder="1" applyFont="1">
      <alignment horizontal="center" shrinkToFit="0" vertical="center" wrapText="1"/>
    </xf>
    <xf borderId="34" fillId="2" fontId="21" numFmtId="0" xfId="0" applyAlignment="1" applyBorder="1" applyFont="1">
      <alignment horizontal="center" shrinkToFit="0" vertical="center" wrapText="1"/>
    </xf>
    <xf borderId="35" fillId="2" fontId="22" numFmtId="0" xfId="0" applyAlignment="1" applyBorder="1" applyFont="1">
      <alignment horizontal="center" shrinkToFit="0" vertical="center" wrapText="1"/>
    </xf>
    <xf borderId="33" fillId="2" fontId="21" numFmtId="0" xfId="0" applyAlignment="1" applyBorder="1" applyFont="1">
      <alignment horizontal="center" shrinkToFit="0" vertical="top" wrapText="1"/>
    </xf>
    <xf borderId="34" fillId="2" fontId="18" numFmtId="0" xfId="0" applyAlignment="1" applyBorder="1" applyFont="1">
      <alignment shrinkToFit="0" vertical="top" wrapText="1"/>
    </xf>
    <xf borderId="36" fillId="2" fontId="21" numFmtId="0" xfId="0" applyAlignment="1" applyBorder="1" applyFont="1">
      <alignment shrinkToFit="0" vertical="center" wrapText="1"/>
    </xf>
    <xf borderId="36" fillId="2" fontId="21" numFmtId="0" xfId="0" applyAlignment="1" applyBorder="1" applyFont="1">
      <alignment horizontal="center" shrinkToFit="0" vertical="center" wrapText="1"/>
    </xf>
    <xf borderId="37" fillId="2" fontId="21" numFmtId="0" xfId="0" applyAlignment="1" applyBorder="1" applyFont="1">
      <alignment horizontal="center" shrinkToFit="0" vertical="center" wrapText="1"/>
    </xf>
    <xf borderId="38" fillId="2" fontId="21" numFmtId="0" xfId="0" applyAlignment="1" applyBorder="1" applyFont="1">
      <alignment horizontal="center" shrinkToFit="0" vertical="center" wrapText="1"/>
    </xf>
    <xf borderId="33" fillId="2" fontId="21" numFmtId="0" xfId="0" applyAlignment="1" applyBorder="1" applyFont="1">
      <alignment shrinkToFit="0" vertical="center" wrapText="1"/>
    </xf>
    <xf borderId="35" fillId="2" fontId="21" numFmtId="0" xfId="0" applyAlignment="1" applyBorder="1" applyFont="1">
      <alignment horizontal="center" shrinkToFit="0" vertical="center" wrapText="1"/>
    </xf>
    <xf borderId="39" fillId="2" fontId="21" numFmtId="0" xfId="0" applyAlignment="1" applyBorder="1" applyFont="1">
      <alignment shrinkToFit="0" vertical="center" wrapText="1"/>
    </xf>
    <xf borderId="39" fillId="2" fontId="21" numFmtId="0" xfId="0" applyAlignment="1" applyBorder="1" applyFont="1">
      <alignment horizontal="center" shrinkToFit="0" vertical="center" wrapText="1"/>
    </xf>
    <xf borderId="40" fillId="2" fontId="21" numFmtId="0" xfId="0" applyAlignment="1" applyBorder="1" applyFont="1">
      <alignment horizontal="center" shrinkToFit="0" vertical="center" wrapText="1"/>
    </xf>
    <xf borderId="41" fillId="2" fontId="18" numFmtId="0" xfId="0" applyAlignment="1" applyBorder="1" applyFont="1">
      <alignment shrinkToFit="0" vertical="top" wrapText="1"/>
    </xf>
    <xf borderId="41" fillId="2" fontId="21" numFmtId="0" xfId="0" applyAlignment="1" applyBorder="1" applyFont="1">
      <alignment horizontal="center" shrinkToFit="0" vertical="center" wrapText="1"/>
    </xf>
    <xf borderId="0" fillId="0" fontId="23" numFmtId="0" xfId="0" applyAlignment="1" applyFont="1">
      <alignment vertical="center"/>
    </xf>
    <xf borderId="1" fillId="2" fontId="10" numFmtId="0" xfId="0" applyBorder="1" applyFont="1"/>
    <xf borderId="33" fillId="15" fontId="24" numFmtId="0" xfId="0" applyBorder="1" applyFill="1" applyFont="1"/>
    <xf borderId="1" fillId="2" fontId="25" numFmtId="0" xfId="0" applyAlignment="1" applyBorder="1" applyFont="1">
      <alignment vertical="center"/>
    </xf>
    <xf borderId="28" fillId="0" fontId="19" numFmtId="172" xfId="0" applyAlignment="1" applyBorder="1" applyFont="1" applyNumberFormat="1">
      <alignment horizontal="center" vertical="center"/>
    </xf>
    <xf borderId="28" fillId="0" fontId="19" numFmtId="172" xfId="0" applyAlignment="1" applyBorder="1" applyFont="1" applyNumberFormat="1">
      <alignment horizontal="center" shrinkToFit="0" vertical="center" wrapText="1"/>
    </xf>
    <xf borderId="42" fillId="0" fontId="3" numFmtId="0" xfId="0" applyBorder="1" applyFont="1"/>
    <xf borderId="26" fillId="0" fontId="19" numFmtId="172" xfId="0" applyAlignment="1" applyBorder="1" applyFont="1" applyNumberFormat="1">
      <alignment horizontal="center" shrinkToFit="0" vertical="center" wrapText="1"/>
    </xf>
    <xf borderId="43" fillId="0" fontId="19" numFmtId="172" xfId="0" applyAlignment="1" applyBorder="1" applyFont="1" applyNumberFormat="1">
      <alignment horizontal="center" vertical="center"/>
    </xf>
    <xf borderId="24" fillId="0" fontId="19" numFmtId="172" xfId="0" applyAlignment="1" applyBorder="1" applyFont="1" applyNumberFormat="1">
      <alignment horizontal="center" vertical="center"/>
    </xf>
    <xf borderId="44" fillId="0" fontId="19" numFmtId="172" xfId="0" applyAlignment="1" applyBorder="1" applyFont="1" applyNumberFormat="1">
      <alignment horizontal="center" vertical="center"/>
    </xf>
    <xf borderId="26" fillId="0" fontId="18" numFmtId="172" xfId="0" applyAlignment="1" applyBorder="1" applyFont="1" applyNumberFormat="1">
      <alignment horizontal="center" shrinkToFit="0" vertical="center" wrapText="1"/>
    </xf>
    <xf borderId="30" fillId="0" fontId="19" numFmtId="172" xfId="0" applyAlignment="1" applyBorder="1" applyFont="1" applyNumberFormat="1">
      <alignment horizontal="center" vertical="center"/>
    </xf>
    <xf borderId="30" fillId="0" fontId="18" numFmtId="172" xfId="0" applyAlignment="1" applyBorder="1" applyFont="1" applyNumberFormat="1">
      <alignment horizontal="center" shrinkToFit="0" vertical="center" wrapText="1"/>
    </xf>
    <xf borderId="45" fillId="0" fontId="18" numFmtId="172" xfId="0" applyAlignment="1" applyBorder="1" applyFont="1" applyNumberFormat="1">
      <alignment horizontal="center" shrinkToFit="0" vertical="center" wrapText="1"/>
    </xf>
    <xf borderId="32" fillId="0" fontId="18" numFmtId="172" xfId="0" applyAlignment="1" applyBorder="1" applyFont="1" applyNumberFormat="1">
      <alignment horizontal="center" shrinkToFit="0" vertical="center" wrapText="1"/>
    </xf>
    <xf borderId="43" fillId="0" fontId="19" numFmtId="0" xfId="0" applyAlignment="1" applyBorder="1" applyFont="1">
      <alignment horizontal="center"/>
    </xf>
    <xf borderId="43" fillId="0" fontId="18" numFmtId="165" xfId="0" applyAlignment="1" applyBorder="1" applyFont="1" applyNumberFormat="1">
      <alignment horizontal="center"/>
    </xf>
    <xf borderId="0" fillId="0" fontId="18" numFmtId="165" xfId="0" applyAlignment="1" applyFont="1" applyNumberFormat="1">
      <alignment horizontal="center"/>
    </xf>
    <xf borderId="46" fillId="0" fontId="18" numFmtId="165" xfId="0" applyAlignment="1" applyBorder="1" applyFont="1" applyNumberFormat="1">
      <alignment horizontal="center"/>
    </xf>
    <xf borderId="1" fillId="2" fontId="10" numFmtId="165" xfId="0" applyBorder="1" applyFont="1" applyNumberFormat="1"/>
    <xf borderId="19" fillId="0" fontId="19" numFmtId="0" xfId="0" applyAlignment="1" applyBorder="1" applyFont="1">
      <alignment horizontal="center"/>
    </xf>
    <xf borderId="1" fillId="2" fontId="15" numFmtId="0" xfId="0" applyBorder="1" applyFont="1"/>
    <xf borderId="16" fillId="2" fontId="8" numFmtId="0" xfId="0" applyBorder="1" applyFont="1"/>
    <xf borderId="34" fillId="2" fontId="15" numFmtId="0" xfId="0" applyBorder="1" applyFont="1"/>
    <xf borderId="40" fillId="2" fontId="15" numFmtId="0" xfId="0" applyBorder="1" applyFont="1"/>
    <xf borderId="37" fillId="2" fontId="15" numFmtId="0" xfId="0" applyBorder="1" applyFont="1"/>
    <xf borderId="16" fillId="10" fontId="5" numFmtId="0" xfId="0" applyBorder="1" applyFont="1"/>
    <xf borderId="16" fillId="10" fontId="5" numFmtId="0" xfId="0" applyAlignment="1" applyBorder="1" applyFont="1">
      <alignment horizontal="center"/>
    </xf>
    <xf borderId="16" fillId="0" fontId="10" numFmtId="0" xfId="0" applyBorder="1" applyFont="1"/>
    <xf borderId="16" fillId="0" fontId="10" numFmtId="166" xfId="0" applyBorder="1" applyFont="1" applyNumberFormat="1"/>
    <xf borderId="16" fillId="0" fontId="10" numFmtId="171" xfId="0" applyAlignment="1" applyBorder="1" applyFont="1" applyNumberFormat="1">
      <alignment horizontal="right"/>
    </xf>
    <xf borderId="16" fillId="0" fontId="10" numFmtId="166" xfId="0" applyAlignment="1" applyBorder="1" applyFont="1" applyNumberFormat="1">
      <alignment horizontal="right"/>
    </xf>
    <xf borderId="0" fillId="10" fontId="5" numFmtId="0" xfId="0" applyAlignment="1" applyFont="1">
      <alignment horizontal="center" readingOrder="0"/>
    </xf>
    <xf borderId="16" fillId="0" fontId="10" numFmtId="164" xfId="0" applyBorder="1" applyFont="1" applyNumberFormat="1"/>
    <xf borderId="16" fillId="16" fontId="11" numFmtId="0" xfId="0" applyBorder="1" applyFill="1" applyFont="1"/>
    <xf borderId="16" fillId="16" fontId="11" numFmtId="164" xfId="0" applyBorder="1" applyFont="1" applyNumberFormat="1"/>
    <xf borderId="16" fillId="16" fontId="11" numFmtId="4" xfId="0" applyBorder="1" applyFont="1" applyNumberFormat="1"/>
    <xf borderId="16" fillId="0" fontId="26" numFmtId="0" xfId="0" applyBorder="1" applyFont="1"/>
    <xf borderId="16" fillId="0" fontId="26" numFmtId="164" xfId="0" applyBorder="1" applyFont="1" applyNumberFormat="1"/>
    <xf borderId="0" fillId="0" fontId="27" numFmtId="0" xfId="0" applyAlignment="1" applyFont="1">
      <alignment horizontal="center" readingOrder="0"/>
    </xf>
    <xf borderId="28" fillId="10" fontId="10" numFmtId="0" xfId="0" applyAlignment="1" applyBorder="1" applyFont="1">
      <alignment shrinkToFit="0" wrapText="1"/>
    </xf>
    <xf borderId="29" fillId="0" fontId="3" numFmtId="0" xfId="0" applyBorder="1" applyFont="1"/>
    <xf borderId="26" fillId="10" fontId="5" numFmtId="0" xfId="0" applyAlignment="1" applyBorder="1" applyFont="1">
      <alignment horizontal="center" shrinkToFit="0" wrapText="1"/>
    </xf>
    <xf borderId="47" fillId="0" fontId="3" numFmtId="0" xfId="0" applyBorder="1" applyFont="1"/>
    <xf borderId="24" fillId="0" fontId="3" numFmtId="0" xfId="0" applyBorder="1" applyFont="1"/>
    <xf borderId="16" fillId="17" fontId="11" numFmtId="0" xfId="0" applyAlignment="1" applyBorder="1" applyFill="1" applyFont="1">
      <alignment horizontal="center" shrinkToFit="0" wrapText="1"/>
    </xf>
    <xf borderId="26" fillId="0" fontId="11" numFmtId="0" xfId="0" applyAlignment="1" applyBorder="1" applyFont="1">
      <alignment shrinkToFit="0" wrapText="1"/>
    </xf>
    <xf borderId="16" fillId="0" fontId="11" numFmtId="166" xfId="0" applyBorder="1" applyFont="1" applyNumberFormat="1"/>
    <xf borderId="16" fillId="0" fontId="10" numFmtId="173" xfId="0" applyBorder="1" applyFont="1" applyNumberFormat="1"/>
    <xf borderId="26" fillId="16" fontId="11" numFmtId="0" xfId="0" applyAlignment="1" applyBorder="1" applyFont="1">
      <alignment shrinkToFit="0" wrapText="1"/>
    </xf>
    <xf borderId="16" fillId="16" fontId="11" numFmtId="166" xfId="0" applyBorder="1" applyFont="1" applyNumberFormat="1"/>
    <xf borderId="0" fillId="0" fontId="28" numFmtId="0" xfId="0" applyFont="1"/>
    <xf borderId="16" fillId="10" fontId="5" numFmtId="0" xfId="0" applyAlignment="1" applyBorder="1" applyFont="1">
      <alignment shrinkToFit="0" wrapText="1"/>
    </xf>
    <xf borderId="26" fillId="17" fontId="11" numFmtId="0" xfId="0" applyAlignment="1" applyBorder="1" applyFont="1">
      <alignment shrinkToFit="0" wrapText="1"/>
    </xf>
    <xf borderId="16" fillId="0" fontId="10" numFmtId="0" xfId="0" applyAlignment="1" applyBorder="1" applyFont="1">
      <alignment readingOrder="0" shrinkToFit="0" wrapText="1"/>
    </xf>
    <xf borderId="26" fillId="0" fontId="10" numFmtId="166" xfId="0" applyAlignment="1" applyBorder="1" applyFont="1" applyNumberFormat="1">
      <alignment horizontal="center"/>
    </xf>
    <xf borderId="26" fillId="0" fontId="10" numFmtId="0" xfId="0" applyAlignment="1" applyBorder="1" applyFont="1">
      <alignment horizontal="center" readingOrder="0"/>
    </xf>
    <xf borderId="26" fillId="0" fontId="10" numFmtId="0" xfId="0" applyAlignment="1" applyBorder="1" applyFont="1">
      <alignment horizontal="center" readingOrder="0" vertical="center"/>
    </xf>
    <xf borderId="26" fillId="0" fontId="10" numFmtId="166" xfId="0" applyBorder="1" applyFont="1" applyNumberFormat="1"/>
    <xf borderId="0" fillId="0" fontId="27" numFmtId="0" xfId="0" applyAlignment="1" applyFont="1">
      <alignment readingOrder="0"/>
    </xf>
    <xf borderId="26" fillId="17" fontId="11" numFmtId="0" xfId="0" applyAlignment="1" applyBorder="1" applyFont="1">
      <alignment horizontal="center" shrinkToFit="0" wrapText="1"/>
    </xf>
    <xf borderId="16" fillId="0" fontId="10" numFmtId="0" xfId="0" applyAlignment="1" applyBorder="1" applyFont="1">
      <alignment horizontal="center" readingOrder="0" shrinkToFit="0" vertical="center" wrapText="1"/>
    </xf>
    <xf borderId="26" fillId="0" fontId="10" numFmtId="166" xfId="0" applyAlignment="1" applyBorder="1" applyFont="1" applyNumberFormat="1">
      <alignment horizontal="center" vertical="center"/>
    </xf>
    <xf borderId="26" fillId="17" fontId="11" numFmtId="0" xfId="0" applyAlignment="1" applyBorder="1" applyFont="1">
      <alignment horizontal="center" shrinkToFit="0" vertical="center" wrapText="1"/>
    </xf>
    <xf borderId="16" fillId="0" fontId="10" numFmtId="166" xfId="0" applyAlignment="1" applyBorder="1" applyFont="1" applyNumberFormat="1">
      <alignment horizontal="center" vertical="center"/>
    </xf>
    <xf borderId="16" fillId="0" fontId="10" numFmtId="0" xfId="0" applyAlignment="1" applyBorder="1" applyFont="1">
      <alignment horizontal="center" vertical="center"/>
    </xf>
    <xf borderId="16" fillId="10" fontId="29" numFmtId="0" xfId="0" applyAlignment="1" applyBorder="1" applyFont="1">
      <alignment shrinkToFit="0" wrapText="1"/>
    </xf>
    <xf borderId="26" fillId="0" fontId="10" numFmtId="0" xfId="0" applyBorder="1" applyFont="1"/>
    <xf borderId="16" fillId="0" fontId="10" numFmtId="0" xfId="0" applyAlignment="1" applyBorder="1" applyFont="1">
      <alignment horizontal="right"/>
    </xf>
    <xf borderId="0" fillId="0" fontId="30" numFmtId="0" xfId="0" applyAlignment="1" applyFont="1">
      <alignment readingOrder="0"/>
    </xf>
    <xf borderId="16" fillId="10" fontId="5" numFmtId="0" xfId="0" applyAlignment="1" applyBorder="1" applyFont="1">
      <alignment horizontal="center" shrinkToFit="0" vertical="center" wrapText="1"/>
    </xf>
    <xf borderId="16" fillId="0" fontId="10" numFmtId="0" xfId="0" applyAlignment="1" applyBorder="1" applyFont="1">
      <alignment readingOrder="0"/>
    </xf>
    <xf borderId="16" fillId="16" fontId="11" numFmtId="0" xfId="0" applyAlignment="1" applyBorder="1" applyFont="1">
      <alignment readingOrder="0"/>
    </xf>
    <xf borderId="16" fillId="16" fontId="11" numFmtId="166" xfId="0" applyAlignment="1" applyBorder="1" applyFont="1" applyNumberFormat="1">
      <alignment horizontal="right"/>
    </xf>
    <xf borderId="16" fillId="16" fontId="11" numFmtId="0" xfId="0" applyAlignment="1" applyBorder="1" applyFont="1">
      <alignment readingOrder="0" shrinkToFit="0" wrapText="1"/>
    </xf>
    <xf borderId="26" fillId="16" fontId="11" numFmtId="164" xfId="0" applyAlignment="1" applyBorder="1" applyFont="1" applyNumberFormat="1">
      <alignment horizontal="center"/>
    </xf>
    <xf borderId="16" fillId="16" fontId="11" numFmtId="164"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externalLink" Target="externalLinks/externalLink2.xml"/><Relationship Id="rId10" Type="http://schemas.openxmlformats.org/officeDocument/2006/relationships/worksheet" Target="worksheets/sheet7.xml"/><Relationship Id="rId21" Type="http://schemas.openxmlformats.org/officeDocument/2006/relationships/externalLink" Target="externalLinks/externalLink1.xml"/><Relationship Id="rId13" Type="http://schemas.openxmlformats.org/officeDocument/2006/relationships/worksheet" Target="worksheets/sheet10.xml"/><Relationship Id="rId24" Type="http://customschemas.google.com/relationships/workbookmetadata" Target="metadata"/><Relationship Id="rId12" Type="http://schemas.openxmlformats.org/officeDocument/2006/relationships/worksheet" Target="worksheets/sheet9.xml"/><Relationship Id="rId23" Type="http://schemas.openxmlformats.org/officeDocument/2006/relationships/externalLink" Target="externalLinks/externalLink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9</xdr:row>
      <xdr:rowOff>47625</xdr:rowOff>
    </xdr:from>
    <xdr:ext cx="5705475" cy="4676775"/>
    <xdr:grpSp>
      <xdr:nvGrpSpPr>
        <xdr:cNvPr id="2" name="Shape 2"/>
        <xdr:cNvGrpSpPr/>
      </xdr:nvGrpSpPr>
      <xdr:grpSpPr>
        <a:xfrm>
          <a:off x="2493263" y="1441613"/>
          <a:ext cx="5705475" cy="4676775"/>
          <a:chOff x="2493263" y="1441613"/>
          <a:chExt cx="5705475" cy="4676775"/>
        </a:xfrm>
      </xdr:grpSpPr>
      <xdr:grpSp>
        <xdr:nvGrpSpPr>
          <xdr:cNvPr id="3" name="Shape 3"/>
          <xdr:cNvGrpSpPr/>
        </xdr:nvGrpSpPr>
        <xdr:grpSpPr>
          <a:xfrm>
            <a:off x="2493263" y="1441613"/>
            <a:ext cx="5705475" cy="4676775"/>
            <a:chOff x="2493263" y="1441613"/>
            <a:chExt cx="5705475" cy="4676775"/>
          </a:xfrm>
        </xdr:grpSpPr>
        <xdr:sp>
          <xdr:nvSpPr>
            <xdr:cNvPr id="4" name="Shape 4"/>
            <xdr:cNvSpPr/>
          </xdr:nvSpPr>
          <xdr:spPr>
            <a:xfrm>
              <a:off x="2493263" y="1441613"/>
              <a:ext cx="5705475" cy="467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2493263" y="1441613"/>
              <a:ext cx="5705475" cy="4676775"/>
              <a:chOff x="2493263" y="1441613"/>
              <a:chExt cx="5705475" cy="4676775"/>
            </a:xfrm>
          </xdr:grpSpPr>
          <xdr:sp>
            <xdr:nvSpPr>
              <xdr:cNvPr id="6" name="Shape 6"/>
              <xdr:cNvSpPr/>
            </xdr:nvSpPr>
            <xdr:spPr>
              <a:xfrm>
                <a:off x="2493263" y="1441613"/>
                <a:ext cx="5705475" cy="467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2493263" y="1441613"/>
                <a:ext cx="5705475" cy="4676775"/>
                <a:chOff x="2493263" y="1441613"/>
                <a:chExt cx="5705475" cy="4676775"/>
              </a:xfrm>
            </xdr:grpSpPr>
            <xdr:sp>
              <xdr:nvSpPr>
                <xdr:cNvPr id="8" name="Shape 8"/>
                <xdr:cNvSpPr/>
              </xdr:nvSpPr>
              <xdr:spPr>
                <a:xfrm>
                  <a:off x="2493263" y="1441613"/>
                  <a:ext cx="5705475" cy="467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2493263" y="1441613"/>
                  <a:ext cx="5705475" cy="4676775"/>
                  <a:chOff x="2493263" y="1441613"/>
                  <a:chExt cx="5705475" cy="4676775"/>
                </a:xfrm>
              </xdr:grpSpPr>
              <xdr:sp>
                <xdr:nvSpPr>
                  <xdr:cNvPr id="10" name="Shape 10"/>
                  <xdr:cNvSpPr/>
                </xdr:nvSpPr>
                <xdr:spPr>
                  <a:xfrm>
                    <a:off x="2493263" y="1441613"/>
                    <a:ext cx="5705475" cy="4676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descr="Ontario Energy Board Log" id="11" name="Shape 11"/>
                  <xdr:cNvGrpSpPr/>
                </xdr:nvGrpSpPr>
                <xdr:grpSpPr>
                  <a:xfrm>
                    <a:off x="2493263" y="1441613"/>
                    <a:ext cx="5705475" cy="4676775"/>
                    <a:chOff x="0" y="0"/>
                    <a:chExt cx="7772400" cy="5982936"/>
                  </a:xfrm>
                </xdr:grpSpPr>
                <xdr:sp>
                  <xdr:nvSpPr>
                    <xdr:cNvPr id="12" name="Shape 12"/>
                    <xdr:cNvSpPr/>
                  </xdr:nvSpPr>
                  <xdr:spPr>
                    <a:xfrm>
                      <a:off x="0" y="0"/>
                      <a:ext cx="7772400" cy="5982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3" name="Shape 13"/>
                    <xdr:cNvPicPr preferRelativeResize="0"/>
                  </xdr:nvPicPr>
                  <xdr:blipFill rotWithShape="1">
                    <a:blip r:embed="rId1">
                      <a:alphaModFix/>
                    </a:blip>
                    <a:srcRect b="0" l="0" r="0" t="0"/>
                    <a:stretch/>
                  </xdr:blipFill>
                  <xdr:spPr>
                    <a:xfrm>
                      <a:off x="0" y="0"/>
                      <a:ext cx="7772400" cy="3672205"/>
                    </a:xfrm>
                    <a:prstGeom prst="rect">
                      <a:avLst/>
                    </a:prstGeom>
                    <a:noFill/>
                    <a:ln>
                      <a:noFill/>
                    </a:ln>
                  </xdr:spPr>
                </xdr:pic>
                <xdr:pic>
                  <xdr:nvPicPr>
                    <xdr:cNvPr descr="Ontario Energy Board Logo" id="14" name="Shape 14"/>
                    <xdr:cNvPicPr preferRelativeResize="0"/>
                  </xdr:nvPicPr>
                  <xdr:blipFill rotWithShape="1">
                    <a:blip r:embed="rId2">
                      <a:alphaModFix/>
                    </a:blip>
                    <a:srcRect b="0" l="0" r="0" t="0"/>
                    <a:stretch/>
                  </xdr:blipFill>
                  <xdr:spPr>
                    <a:xfrm>
                      <a:off x="0" y="16476"/>
                      <a:ext cx="7772400" cy="5966460"/>
                    </a:xfrm>
                    <a:prstGeom prst="rect">
                      <a:avLst/>
                    </a:prstGeom>
                    <a:noFill/>
                    <a:ln>
                      <a:noFill/>
                    </a:ln>
                  </xdr:spPr>
                </xdr:pic>
              </xdr:grpSp>
            </xdr:grpSp>
          </xdr:grpSp>
        </xdr:grpSp>
      </xdr:grpSp>
    </xdr:grpSp>
    <xdr:clientData fLocksWithSheet="0"/>
  </xdr:oneCellAnchor>
  <xdr:oneCellAnchor>
    <xdr:from>
      <xdr:col>0</xdr:col>
      <xdr:colOff>47625</xdr:colOff>
      <xdr:row>2</xdr:row>
      <xdr:rowOff>133350</xdr:rowOff>
    </xdr:from>
    <xdr:ext cx="2381250" cy="9525"/>
    <xdr:grpSp>
      <xdr:nvGrpSpPr>
        <xdr:cNvPr id="2" name="Shape 2"/>
        <xdr:cNvGrpSpPr/>
      </xdr:nvGrpSpPr>
      <xdr:grpSpPr>
        <a:xfrm>
          <a:off x="4155375" y="3775238"/>
          <a:ext cx="2381250" cy="9525"/>
          <a:chOff x="4155375" y="3775238"/>
          <a:chExt cx="2381250" cy="9525"/>
        </a:xfrm>
      </xdr:grpSpPr>
      <xdr:grpSp>
        <xdr:nvGrpSpPr>
          <xdr:cNvPr id="15" name="Shape 15"/>
          <xdr:cNvGrpSpPr/>
        </xdr:nvGrpSpPr>
        <xdr:grpSpPr>
          <a:xfrm>
            <a:off x="4155375" y="3775238"/>
            <a:ext cx="2381250" cy="9525"/>
            <a:chOff x="4155375" y="3775238"/>
            <a:chExt cx="2381250" cy="9525"/>
          </a:xfrm>
        </xdr:grpSpPr>
        <xdr:sp>
          <xdr:nvSpPr>
            <xdr:cNvPr id="4" name="Shape 4"/>
            <xdr:cNvSpPr/>
          </xdr:nvSpPr>
          <xdr:spPr>
            <a:xfrm>
              <a:off x="4155375" y="3775238"/>
              <a:ext cx="2381250"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6" name="Shape 16"/>
            <xdr:cNvGrpSpPr/>
          </xdr:nvGrpSpPr>
          <xdr:grpSpPr>
            <a:xfrm>
              <a:off x="4155375" y="3775238"/>
              <a:ext cx="2381250" cy="9525"/>
              <a:chOff x="4155375" y="3775238"/>
              <a:chExt cx="2381250" cy="9525"/>
            </a:xfrm>
          </xdr:grpSpPr>
          <xdr:sp>
            <xdr:nvSpPr>
              <xdr:cNvPr id="17" name="Shape 17"/>
              <xdr:cNvSpPr/>
            </xdr:nvSpPr>
            <xdr:spPr>
              <a:xfrm>
                <a:off x="4155375" y="3775238"/>
                <a:ext cx="2381250"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4155375" y="3775238"/>
                <a:ext cx="2381250" cy="9525"/>
                <a:chOff x="4155375" y="3775238"/>
                <a:chExt cx="2381250" cy="9525"/>
              </a:xfrm>
            </xdr:grpSpPr>
            <xdr:sp>
              <xdr:nvSpPr>
                <xdr:cNvPr id="19" name="Shape 19"/>
                <xdr:cNvSpPr/>
              </xdr:nvSpPr>
              <xdr:spPr>
                <a:xfrm>
                  <a:off x="4155375" y="3775238"/>
                  <a:ext cx="2381250"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4155375" y="3775238"/>
                  <a:ext cx="2381250" cy="9525"/>
                  <a:chOff x="4155375" y="3775238"/>
                  <a:chExt cx="2381250" cy="9525"/>
                </a:xfrm>
              </xdr:grpSpPr>
              <xdr:sp>
                <xdr:nvSpPr>
                  <xdr:cNvPr id="21" name="Shape 21"/>
                  <xdr:cNvSpPr/>
                </xdr:nvSpPr>
                <xdr:spPr>
                  <a:xfrm>
                    <a:off x="4155375" y="3775238"/>
                    <a:ext cx="2381250"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4155375" y="3775238"/>
                    <a:ext cx="2381250" cy="9525"/>
                    <a:chOff x="1375" y="223"/>
                    <a:chExt cx="4010" cy="28"/>
                  </a:xfrm>
                </xdr:grpSpPr>
                <xdr:sp>
                  <xdr:nvSpPr>
                    <xdr:cNvPr id="23" name="Shape 23"/>
                    <xdr:cNvSpPr/>
                  </xdr:nvSpPr>
                  <xdr:spPr>
                    <a:xfrm>
                      <a:off x="1375" y="223"/>
                      <a:ext cx="4000" cy="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1375" y="223"/>
                      <a:ext cx="804" cy="28"/>
                    </a:xfrm>
                    <a:prstGeom prst="rect">
                      <a:avLst/>
                    </a:prstGeom>
                    <a:solidFill>
                      <a:srgbClr val="1476AB"/>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25" name="Shape 25"/>
                    <xdr:cNvSpPr/>
                  </xdr:nvSpPr>
                  <xdr:spPr>
                    <a:xfrm>
                      <a:off x="2179" y="223"/>
                      <a:ext cx="804" cy="28"/>
                    </a:xfrm>
                    <a:prstGeom prst="rect">
                      <a:avLst/>
                    </a:prstGeom>
                    <a:solidFill>
                      <a:srgbClr val="C0D52F"/>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26" name="Shape 26"/>
                    <xdr:cNvSpPr/>
                  </xdr:nvSpPr>
                  <xdr:spPr>
                    <a:xfrm>
                      <a:off x="2982" y="223"/>
                      <a:ext cx="804" cy="28"/>
                    </a:xfrm>
                    <a:prstGeom prst="rect">
                      <a:avLst/>
                    </a:prstGeom>
                    <a:solidFill>
                      <a:srgbClr val="96226B"/>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27" name="Shape 27"/>
                    <xdr:cNvSpPr/>
                  </xdr:nvSpPr>
                  <xdr:spPr>
                    <a:xfrm>
                      <a:off x="3786" y="223"/>
                      <a:ext cx="804" cy="28"/>
                    </a:xfrm>
                    <a:prstGeom prst="rect">
                      <a:avLst/>
                    </a:prstGeom>
                    <a:solidFill>
                      <a:srgbClr val="576F33"/>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sp>
                  <xdr:nvSpPr>
                    <xdr:cNvPr id="28" name="Shape 28"/>
                    <xdr:cNvSpPr/>
                  </xdr:nvSpPr>
                  <xdr:spPr>
                    <a:xfrm>
                      <a:off x="4581" y="223"/>
                      <a:ext cx="804" cy="28"/>
                    </a:xfrm>
                    <a:prstGeom prst="rect">
                      <a:avLst/>
                    </a:prstGeom>
                    <a:solidFill>
                      <a:srgbClr val="D63D27"/>
                    </a:solidFill>
                    <a:ln>
                      <a:noFill/>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grpSp>
            </xdr:grpSp>
          </xdr:grpSp>
        </xdr:grpSp>
      </xdr:grpSp>
    </xdr:grpSp>
    <xdr:clientData fLocksWithSheet="0"/>
  </xdr:oneCellAnchor>
  <xdr:oneCellAnchor>
    <xdr:from>
      <xdr:col>0</xdr:col>
      <xdr:colOff>0</xdr:colOff>
      <xdr:row>0</xdr:row>
      <xdr:rowOff>104775</xdr:rowOff>
    </xdr:from>
    <xdr:ext cx="2505075" cy="390525"/>
    <xdr:sp>
      <xdr:nvSpPr>
        <xdr:cNvPr id="29" name="Shape 29"/>
        <xdr:cNvSpPr txBox="1"/>
      </xdr:nvSpPr>
      <xdr:spPr>
        <a:xfrm>
          <a:off x="4098225" y="3589500"/>
          <a:ext cx="2495550" cy="381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600"/>
            <a:buFont typeface="Arial"/>
            <a:buNone/>
          </a:pPr>
          <a:r>
            <a:rPr lang="en-US" sz="1600">
              <a:solidFill>
                <a:schemeClr val="dk1"/>
              </a:solidFill>
              <a:latin typeface="Arial"/>
              <a:ea typeface="Arial"/>
              <a:cs typeface="Arial"/>
              <a:sym typeface="Arial"/>
            </a:rPr>
            <a:t>Ontario Energy Board</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pen\workgroup\Users\kandolas\Desktop\TOU%20Period%20Tool%20%20S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pen\workgroup\B_PSP\Resource%20Integration\Avoided%20Cost\Avoided%20Cost%20Calculations\02%20Bucketed%20Results\TOU%20Period%20Tool%20%2003-27-2015%20%20(sjp)%20201711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pen\workgroup\B_EMV\GHGs\archive\IESO-CDM-EE-Cost-Effectiveness-Tool-Update-2017-June_062917_843.xlsb"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ofile Type 1"/>
      <sheetName val="Profile Type 2"/>
      <sheetName val="Model TOU Definitions"/>
      <sheetName val="Model"/>
      <sheetName val="Output Summary"/>
      <sheetName val="IPSP I TOU Definitions"/>
    </sheetNames>
    <sheetDataSet>
      <sheetData sheetId="0" refreshError="1"/>
      <sheetData sheetId="1" refreshError="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ofile Type 1"/>
      <sheetName val="Profile Type 2"/>
      <sheetName val="Model TOU Definitions"/>
      <sheetName val="Model"/>
      <sheetName val="Output Summary"/>
      <sheetName val="IPSP I TOU Definitions"/>
    </sheetNames>
    <sheetDataSet>
      <sheetData sheetId="0" refreshError="1"/>
      <sheetData sheetId="1" refreshError="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GUIDE"/>
      <sheetName val="ARCHITECTURE"/>
      <sheetName val="SUMMARIES &gt;&gt;"/>
      <sheetName val="Plan"/>
      <sheetName val="Budget"/>
      <sheetName val="Sector"/>
      <sheetName val="Detail"/>
      <sheetName val="OPA ADMIN ONLY"/>
      <sheetName val="BMG"/>
      <sheetName val="PROGRAM DESIGN &gt;&gt;"/>
      <sheetName val="Measures"/>
      <sheetName val="Program Design"/>
      <sheetName val="Budget Inputs"/>
      <sheetName val="External Inputs"/>
      <sheetName val="RESULTS &gt;&gt;"/>
      <sheetName val="CE Results"/>
      <sheetName val="Savings Results"/>
      <sheetName val="Summary CE Results"/>
      <sheetName val="ADMIN INPUT &gt;&gt;"/>
      <sheetName val="ADMIN OPTIONS"/>
      <sheetName val="CE Parameters"/>
      <sheetName val="Rates Table"/>
      <sheetName val="Avoided Cost Table"/>
      <sheetName val="DEFINED INPUTS &gt;&gt;"/>
      <sheetName val="Custom Measure Input"/>
      <sheetName val="Custom Load Profile Input"/>
      <sheetName val="Formatted Load Profiles"/>
      <sheetName val="GHG EMISSIONS &gt;&gt;"/>
      <sheetName val="GHG Parameters"/>
      <sheetName val="Measure-Level GHG"/>
      <sheetName val="GHG EF Profile Converter"/>
      <sheetName val="Conversion Factors"/>
      <sheetName val="CALCULATION &gt;&gt;"/>
      <sheetName val="Levelized Rates Table"/>
      <sheetName val="Levelized Avoided Cost Table"/>
      <sheetName val="Measure CE Results"/>
      <sheetName val="VBA References"/>
      <sheetName val="Revision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72C00"/>
    <pageSetUpPr/>
  </sheetPr>
  <sheetViews>
    <sheetView workbookViewId="0"/>
  </sheetViews>
  <sheetFormatPr customHeight="1" defaultColWidth="14.43" defaultRowHeight="15.0"/>
  <cols>
    <col customWidth="1" min="1" max="26" width="8.57"/>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50.25" customHeight="1">
      <c r="A6" s="2" t="s">
        <v>0</v>
      </c>
      <c r="B6" s="3"/>
      <c r="C6" s="3"/>
      <c r="D6" s="3"/>
      <c r="E6" s="3"/>
      <c r="F6" s="3"/>
      <c r="G6" s="3"/>
      <c r="H6" s="3"/>
      <c r="I6" s="3"/>
      <c r="J6" s="3"/>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77.25" customHeight="1">
      <c r="A8" s="4" t="s">
        <v>1</v>
      </c>
      <c r="B8" s="3"/>
      <c r="C8" s="3"/>
      <c r="D8" s="3"/>
      <c r="E8" s="3"/>
      <c r="F8" s="3"/>
      <c r="G8" s="3"/>
      <c r="H8" s="3"/>
      <c r="I8" s="3"/>
      <c r="J8" s="3"/>
      <c r="K8" s="1"/>
      <c r="L8" s="1"/>
      <c r="M8" s="1"/>
      <c r="N8" s="1"/>
      <c r="O8" s="1"/>
      <c r="P8" s="1"/>
      <c r="Q8" s="1"/>
      <c r="R8" s="1"/>
      <c r="S8" s="1"/>
      <c r="T8" s="1"/>
      <c r="U8" s="1"/>
      <c r="V8" s="1"/>
      <c r="W8" s="1"/>
      <c r="X8" s="1"/>
      <c r="Y8" s="1"/>
      <c r="Z8" s="1"/>
    </row>
    <row r="9" ht="35.25" customHeight="1">
      <c r="A9" s="4" t="s">
        <v>2</v>
      </c>
      <c r="B9" s="3"/>
      <c r="C9" s="3"/>
      <c r="D9" s="3"/>
      <c r="E9" s="3"/>
      <c r="F9" s="3"/>
      <c r="G9" s="3"/>
      <c r="H9" s="3"/>
      <c r="I9" s="3"/>
      <c r="J9" s="3"/>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6:J6"/>
    <mergeCell ref="A8:J8"/>
    <mergeCell ref="A9:J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576AB"/>
    <pageSetUpPr fitToPage="1"/>
  </sheetPr>
  <sheetViews>
    <sheetView workbookViewId="0"/>
  </sheetViews>
  <sheetFormatPr customHeight="1" defaultColWidth="14.43" defaultRowHeight="15.0"/>
  <cols>
    <col customWidth="1" min="1" max="1" width="33.86"/>
    <col customWidth="1" min="2" max="2" width="41.43"/>
    <col customWidth="1" min="3" max="3" width="26.86"/>
    <col customWidth="1" min="4" max="26" width="8.57"/>
  </cols>
  <sheetData>
    <row r="1">
      <c r="A1" s="1"/>
      <c r="B1" s="1"/>
      <c r="C1" s="1"/>
      <c r="D1" s="1"/>
      <c r="E1" s="1"/>
      <c r="F1" s="1"/>
      <c r="G1" s="1"/>
      <c r="H1" s="1"/>
      <c r="I1" s="1"/>
      <c r="J1" s="1"/>
      <c r="U1" s="1"/>
      <c r="V1" s="1"/>
      <c r="W1" s="1"/>
      <c r="X1" s="1"/>
      <c r="Y1" s="1"/>
      <c r="Z1" s="1"/>
    </row>
    <row r="2">
      <c r="A2" s="1"/>
      <c r="B2" s="1"/>
      <c r="C2" s="1"/>
      <c r="D2" s="1"/>
      <c r="E2" s="1"/>
      <c r="F2" s="1"/>
      <c r="G2" s="1"/>
      <c r="H2" s="1"/>
      <c r="I2" s="1"/>
      <c r="J2" s="1"/>
      <c r="U2" s="1"/>
      <c r="V2" s="1"/>
      <c r="W2" s="1"/>
      <c r="X2" s="1"/>
      <c r="Y2" s="1"/>
      <c r="Z2" s="1"/>
    </row>
    <row r="3">
      <c r="A3" s="5" t="s">
        <v>3</v>
      </c>
      <c r="B3" s="6"/>
      <c r="C3" s="6"/>
      <c r="D3" s="6"/>
      <c r="E3" s="6"/>
      <c r="F3" s="6"/>
      <c r="G3" s="6"/>
      <c r="H3" s="6"/>
      <c r="I3" s="6"/>
      <c r="J3" s="6"/>
      <c r="U3" s="1"/>
      <c r="V3" s="1"/>
      <c r="W3" s="1"/>
      <c r="X3" s="1"/>
      <c r="Y3" s="1"/>
      <c r="Z3" s="1"/>
    </row>
    <row r="4">
      <c r="A4" s="1"/>
      <c r="B4" s="1"/>
      <c r="C4" s="1"/>
      <c r="D4" s="1"/>
      <c r="E4" s="1"/>
      <c r="F4" s="1"/>
      <c r="G4" s="1"/>
      <c r="H4" s="1"/>
      <c r="I4" s="1"/>
      <c r="J4" s="1"/>
      <c r="U4" s="1"/>
      <c r="V4" s="1"/>
      <c r="W4" s="1"/>
      <c r="X4" s="1"/>
      <c r="Y4" s="1"/>
      <c r="Z4" s="1"/>
    </row>
    <row r="5">
      <c r="A5" s="7" t="s">
        <v>4</v>
      </c>
      <c r="B5" s="8" t="s">
        <v>5</v>
      </c>
      <c r="C5" s="1"/>
      <c r="D5" s="1"/>
      <c r="E5" s="1"/>
      <c r="F5" s="1"/>
      <c r="G5" s="1"/>
      <c r="H5" s="1"/>
      <c r="I5" s="1"/>
      <c r="J5" s="1"/>
      <c r="U5" s="1"/>
      <c r="V5" s="1"/>
      <c r="W5" s="1"/>
      <c r="X5" s="1"/>
      <c r="Y5" s="1"/>
      <c r="Z5" s="1"/>
    </row>
    <row r="6">
      <c r="A6" s="9" t="s">
        <v>6</v>
      </c>
      <c r="B6" s="8" t="s">
        <v>7</v>
      </c>
      <c r="C6" s="1"/>
      <c r="D6" s="1"/>
      <c r="E6" s="1"/>
      <c r="F6" s="1"/>
      <c r="G6" s="1"/>
      <c r="H6" s="1"/>
      <c r="I6" s="1"/>
      <c r="J6" s="1"/>
      <c r="U6" s="1"/>
      <c r="V6" s="1"/>
      <c r="W6" s="1"/>
      <c r="X6" s="1"/>
      <c r="Y6" s="1"/>
      <c r="Z6" s="1"/>
    </row>
    <row r="7" ht="69.0" customHeight="1">
      <c r="A7" s="10" t="s">
        <v>8</v>
      </c>
      <c r="B7" s="11" t="s">
        <v>9</v>
      </c>
      <c r="C7" s="1"/>
      <c r="D7" s="1"/>
      <c r="E7" s="1"/>
      <c r="F7" s="1"/>
      <c r="G7" s="1"/>
      <c r="H7" s="1"/>
      <c r="I7" s="1"/>
      <c r="J7" s="1"/>
      <c r="U7" s="1"/>
      <c r="V7" s="1"/>
      <c r="W7" s="1"/>
      <c r="X7" s="1"/>
      <c r="Y7" s="1"/>
      <c r="Z7" s="1"/>
    </row>
    <row r="8">
      <c r="A8" s="1"/>
      <c r="B8" s="1"/>
      <c r="C8" s="1"/>
      <c r="D8" s="1"/>
      <c r="E8" s="1"/>
      <c r="F8" s="1"/>
      <c r="G8" s="1"/>
      <c r="H8" s="1"/>
      <c r="I8" s="1"/>
      <c r="J8" s="1"/>
      <c r="U8" s="1"/>
      <c r="V8" s="1"/>
      <c r="W8" s="1"/>
      <c r="X8" s="1"/>
      <c r="Y8" s="1"/>
      <c r="Z8" s="1"/>
    </row>
    <row r="9">
      <c r="A9" s="7" t="s">
        <v>10</v>
      </c>
      <c r="B9" s="8">
        <v>2026.0</v>
      </c>
      <c r="C9" s="1"/>
      <c r="D9" s="1"/>
      <c r="E9" s="1"/>
      <c r="F9" s="1"/>
      <c r="G9" s="1"/>
      <c r="H9" s="1"/>
      <c r="I9" s="1"/>
      <c r="J9" s="1"/>
      <c r="U9" s="1"/>
      <c r="V9" s="1"/>
      <c r="W9" s="1"/>
      <c r="X9" s="1"/>
      <c r="Y9" s="1"/>
      <c r="Z9" s="1"/>
    </row>
    <row r="10">
      <c r="A10" s="10" t="s">
        <v>11</v>
      </c>
      <c r="B10" s="8">
        <v>2024.0</v>
      </c>
      <c r="C10" s="1"/>
      <c r="D10" s="1"/>
      <c r="E10" s="1"/>
      <c r="F10" s="1"/>
      <c r="G10" s="1"/>
      <c r="H10" s="1"/>
      <c r="I10" s="1"/>
      <c r="J10" s="1"/>
      <c r="U10" s="1"/>
      <c r="V10" s="1"/>
      <c r="W10" s="1"/>
      <c r="X10" s="1"/>
      <c r="Y10" s="1"/>
      <c r="Z10" s="1"/>
    </row>
    <row r="11">
      <c r="A11" s="1"/>
      <c r="B11" s="1"/>
      <c r="C11" s="1"/>
      <c r="D11" s="1"/>
      <c r="E11" s="1"/>
      <c r="F11" s="1"/>
      <c r="G11" s="1"/>
      <c r="H11" s="1"/>
      <c r="I11" s="1"/>
      <c r="J11" s="1"/>
      <c r="U11" s="1"/>
      <c r="V11" s="1"/>
      <c r="W11" s="1"/>
      <c r="X11" s="1"/>
      <c r="Y11" s="1"/>
      <c r="Z11" s="1"/>
    </row>
    <row r="12">
      <c r="A12" s="5" t="s">
        <v>12</v>
      </c>
      <c r="B12" s="6"/>
      <c r="C12" s="6"/>
      <c r="D12" s="6"/>
      <c r="E12" s="6"/>
      <c r="F12" s="6"/>
      <c r="G12" s="6"/>
      <c r="H12" s="6"/>
      <c r="I12" s="6"/>
      <c r="J12" s="6"/>
      <c r="U12" s="1"/>
      <c r="V12" s="1"/>
      <c r="W12" s="1"/>
      <c r="X12" s="1"/>
      <c r="Y12" s="1"/>
      <c r="Z12" s="1"/>
    </row>
    <row r="13">
      <c r="A13" s="1"/>
      <c r="B13" s="1"/>
      <c r="C13" s="1"/>
      <c r="D13" s="1"/>
      <c r="E13" s="1"/>
      <c r="F13" s="1"/>
      <c r="G13" s="1"/>
      <c r="H13" s="1"/>
      <c r="I13" s="1"/>
      <c r="J13" s="1"/>
      <c r="U13" s="1"/>
      <c r="V13" s="1"/>
      <c r="W13" s="1"/>
      <c r="X13" s="1"/>
      <c r="Y13" s="1"/>
      <c r="Z13" s="1"/>
    </row>
    <row r="14">
      <c r="A14" s="12" t="s">
        <v>13</v>
      </c>
      <c r="B14" s="1"/>
      <c r="C14" s="1"/>
      <c r="D14" s="1"/>
      <c r="E14" s="1"/>
      <c r="F14" s="1"/>
      <c r="G14" s="1"/>
      <c r="H14" s="1"/>
      <c r="I14" s="1"/>
      <c r="J14" s="1"/>
      <c r="U14" s="1"/>
      <c r="V14" s="1"/>
      <c r="W14" s="1"/>
      <c r="X14" s="1"/>
      <c r="Y14" s="1"/>
      <c r="Z14" s="1"/>
    </row>
    <row r="15">
      <c r="A15" s="13" t="s">
        <v>14</v>
      </c>
      <c r="B15" s="1"/>
      <c r="C15" s="1"/>
      <c r="D15" s="1"/>
      <c r="E15" s="1"/>
      <c r="F15" s="1"/>
      <c r="G15" s="1"/>
      <c r="H15" s="1"/>
      <c r="I15" s="1"/>
      <c r="J15" s="1"/>
      <c r="U15" s="1"/>
      <c r="V15" s="1"/>
      <c r="W15" s="1"/>
      <c r="X15" s="1"/>
      <c r="Y15" s="1"/>
      <c r="Z15" s="1"/>
    </row>
    <row r="16">
      <c r="A16" s="9" t="s">
        <v>15</v>
      </c>
      <c r="B16" s="9" t="s">
        <v>16</v>
      </c>
      <c r="C16" s="9" t="s">
        <v>17</v>
      </c>
      <c r="D16" s="1"/>
      <c r="E16" s="1"/>
      <c r="F16" s="1"/>
      <c r="G16" s="1"/>
      <c r="H16" s="1"/>
      <c r="I16" s="1"/>
      <c r="J16" s="1"/>
      <c r="U16" s="1"/>
      <c r="V16" s="1"/>
      <c r="W16" s="1"/>
      <c r="X16" s="1"/>
      <c r="Y16" s="1"/>
      <c r="Z16" s="1"/>
    </row>
    <row r="17">
      <c r="A17" s="14"/>
      <c r="B17" s="8" t="s">
        <v>18</v>
      </c>
      <c r="C17" s="15">
        <f>'02 Annual Values - Updated'!C3</f>
        <v>23075708.84</v>
      </c>
      <c r="D17" s="1"/>
      <c r="E17" s="1"/>
      <c r="F17" s="1"/>
      <c r="G17" s="1"/>
      <c r="H17" s="1"/>
      <c r="I17" s="1"/>
      <c r="J17" s="1"/>
      <c r="U17" s="1"/>
      <c r="V17" s="1"/>
      <c r="W17" s="1"/>
      <c r="X17" s="1"/>
      <c r="Y17" s="1"/>
      <c r="Z17" s="1"/>
    </row>
    <row r="18">
      <c r="A18" s="16"/>
      <c r="B18" s="17" t="s">
        <v>19</v>
      </c>
      <c r="C18" s="15">
        <v>0.0</v>
      </c>
      <c r="D18" s="1"/>
      <c r="E18" s="1"/>
      <c r="F18" s="1"/>
      <c r="G18" s="1"/>
      <c r="H18" s="1"/>
      <c r="I18" s="1"/>
      <c r="J18" s="1"/>
      <c r="U18" s="1"/>
      <c r="V18" s="1"/>
      <c r="W18" s="1"/>
      <c r="X18" s="1"/>
      <c r="Y18" s="1"/>
      <c r="Z18" s="1"/>
    </row>
    <row r="19">
      <c r="A19" s="16"/>
      <c r="B19" s="17" t="s">
        <v>20</v>
      </c>
      <c r="C19" s="15">
        <v>0.0</v>
      </c>
      <c r="D19" s="1"/>
      <c r="E19" s="1"/>
      <c r="F19" s="1"/>
      <c r="G19" s="1"/>
      <c r="H19" s="1"/>
      <c r="I19" s="1"/>
      <c r="J19" s="1"/>
      <c r="U19" s="1"/>
      <c r="V19" s="1"/>
      <c r="W19" s="1"/>
      <c r="X19" s="1"/>
      <c r="Y19" s="1"/>
      <c r="Z19" s="1"/>
    </row>
    <row r="20">
      <c r="A20" s="16"/>
      <c r="B20" s="17" t="s">
        <v>21</v>
      </c>
      <c r="C20" s="15">
        <v>0.0</v>
      </c>
      <c r="D20" s="1"/>
      <c r="E20" s="1"/>
      <c r="F20" s="1"/>
      <c r="G20" s="1"/>
      <c r="H20" s="1"/>
      <c r="I20" s="1"/>
      <c r="J20" s="1"/>
      <c r="U20" s="1"/>
      <c r="V20" s="1"/>
      <c r="W20" s="1"/>
      <c r="X20" s="1"/>
      <c r="Y20" s="1"/>
      <c r="Z20" s="1"/>
    </row>
    <row r="21" ht="15.75" customHeight="1">
      <c r="A21" s="16"/>
      <c r="B21" s="17" t="s">
        <v>22</v>
      </c>
      <c r="C21" s="15">
        <v>0.0</v>
      </c>
      <c r="D21" s="1"/>
      <c r="E21" s="1"/>
      <c r="F21" s="1"/>
      <c r="G21" s="1"/>
      <c r="H21" s="1"/>
      <c r="I21" s="1"/>
      <c r="J21" s="1"/>
      <c r="U21" s="1"/>
      <c r="V21" s="1"/>
      <c r="W21" s="1"/>
      <c r="X21" s="1"/>
      <c r="Y21" s="1"/>
      <c r="Z21" s="1"/>
    </row>
    <row r="22" ht="15.75" customHeight="1">
      <c r="A22" s="18" t="s">
        <v>23</v>
      </c>
      <c r="B22" s="19"/>
      <c r="C22" s="15">
        <f>SUM(C17:C21)</f>
        <v>23075708.84</v>
      </c>
      <c r="D22" s="1"/>
      <c r="E22" s="1"/>
      <c r="F22" s="1"/>
      <c r="G22" s="1"/>
      <c r="H22" s="1"/>
      <c r="I22" s="1"/>
      <c r="J22" s="1"/>
      <c r="U22" s="1"/>
      <c r="V22" s="1"/>
      <c r="W22" s="1"/>
      <c r="X22" s="1"/>
      <c r="Y22" s="1"/>
      <c r="Z22" s="1"/>
    </row>
    <row r="23" ht="15.75" customHeight="1">
      <c r="A23" s="1"/>
      <c r="B23" s="1"/>
      <c r="C23" s="20"/>
      <c r="D23" s="1"/>
      <c r="E23" s="1"/>
      <c r="F23" s="1"/>
      <c r="G23" s="1"/>
      <c r="H23" s="1"/>
      <c r="I23" s="1"/>
      <c r="J23" s="1"/>
      <c r="U23" s="1"/>
      <c r="V23" s="1"/>
      <c r="W23" s="1"/>
      <c r="X23" s="1"/>
      <c r="Y23" s="1"/>
      <c r="Z23" s="1"/>
    </row>
    <row r="24" ht="15.75" customHeight="1">
      <c r="A24" s="12" t="s">
        <v>24</v>
      </c>
      <c r="B24" s="1"/>
      <c r="C24" s="20"/>
      <c r="D24" s="1"/>
      <c r="E24" s="1"/>
      <c r="F24" s="1"/>
      <c r="G24" s="1"/>
      <c r="H24" s="1"/>
      <c r="I24" s="1"/>
      <c r="J24" s="1"/>
      <c r="U24" s="1"/>
      <c r="V24" s="1"/>
      <c r="W24" s="1"/>
      <c r="X24" s="1"/>
      <c r="Y24" s="1"/>
      <c r="Z24" s="1"/>
    </row>
    <row r="25" ht="15.75" customHeight="1">
      <c r="A25" s="13" t="s">
        <v>14</v>
      </c>
      <c r="B25" s="1"/>
      <c r="C25" s="20"/>
      <c r="D25" s="1"/>
      <c r="E25" s="1"/>
      <c r="F25" s="1"/>
      <c r="G25" s="1"/>
      <c r="H25" s="1"/>
      <c r="I25" s="1"/>
      <c r="J25" s="1"/>
      <c r="U25" s="1"/>
      <c r="V25" s="1"/>
      <c r="W25" s="1"/>
      <c r="X25" s="1"/>
      <c r="Y25" s="1"/>
      <c r="Z25" s="1"/>
    </row>
    <row r="26" ht="15.75" customHeight="1">
      <c r="A26" s="9" t="s">
        <v>25</v>
      </c>
      <c r="B26" s="9" t="s">
        <v>26</v>
      </c>
      <c r="C26" s="21" t="s">
        <v>17</v>
      </c>
      <c r="D26" s="1"/>
      <c r="E26" s="1"/>
      <c r="F26" s="1"/>
      <c r="G26" s="1"/>
      <c r="H26" s="1"/>
      <c r="I26" s="1"/>
      <c r="J26" s="1"/>
      <c r="U26" s="1"/>
      <c r="V26" s="1"/>
      <c r="W26" s="1"/>
      <c r="X26" s="1"/>
      <c r="Y26" s="1"/>
      <c r="Z26" s="1"/>
    </row>
    <row r="27" ht="15.75" customHeight="1">
      <c r="A27" s="22" t="s">
        <v>27</v>
      </c>
      <c r="B27" s="8" t="s">
        <v>28</v>
      </c>
      <c r="C27" s="15">
        <f>'02 Annual Values - Updated'!J3</f>
        <v>14409080.96</v>
      </c>
      <c r="D27" s="1"/>
      <c r="E27" s="1"/>
      <c r="F27" s="1"/>
      <c r="G27" s="1"/>
      <c r="H27" s="1"/>
      <c r="I27" s="1"/>
      <c r="J27" s="1"/>
      <c r="U27" s="1"/>
      <c r="V27" s="1"/>
      <c r="W27" s="1"/>
      <c r="X27" s="1"/>
      <c r="Y27" s="1"/>
      <c r="Z27" s="1"/>
    </row>
    <row r="28" ht="15.75" customHeight="1">
      <c r="A28" s="22" t="s">
        <v>29</v>
      </c>
      <c r="B28" s="8" t="s">
        <v>30</v>
      </c>
      <c r="C28" s="15">
        <f>'NWCSP - Costs by Year'!C7</f>
        <v>654887.9276</v>
      </c>
      <c r="D28" s="1"/>
      <c r="E28" s="1"/>
      <c r="F28" s="1"/>
      <c r="G28" s="1"/>
      <c r="H28" s="1"/>
      <c r="I28" s="1"/>
      <c r="J28" s="1"/>
      <c r="U28" s="1"/>
      <c r="V28" s="1"/>
      <c r="W28" s="1"/>
      <c r="X28" s="1"/>
      <c r="Y28" s="1"/>
      <c r="Z28" s="1"/>
    </row>
    <row r="29" ht="15.75" customHeight="1">
      <c r="A29" s="23" t="s">
        <v>31</v>
      </c>
      <c r="B29" s="8" t="s">
        <v>32</v>
      </c>
      <c r="C29" s="15">
        <v>0.0</v>
      </c>
      <c r="D29" s="1"/>
      <c r="E29" s="1"/>
      <c r="F29" s="1"/>
      <c r="G29" s="1"/>
      <c r="H29" s="1"/>
      <c r="I29" s="1"/>
      <c r="J29" s="1"/>
      <c r="U29" s="1"/>
      <c r="V29" s="1"/>
      <c r="W29" s="1"/>
      <c r="X29" s="1"/>
      <c r="Y29" s="1"/>
      <c r="Z29" s="1"/>
    </row>
    <row r="30" ht="15.75" customHeight="1">
      <c r="A30" s="23" t="s">
        <v>33</v>
      </c>
      <c r="B30" s="8" t="s">
        <v>34</v>
      </c>
      <c r="C30" s="15">
        <v>0.0</v>
      </c>
      <c r="D30" s="1"/>
      <c r="E30" s="1"/>
      <c r="F30" s="1"/>
      <c r="G30" s="1"/>
      <c r="H30" s="1"/>
      <c r="I30" s="1"/>
      <c r="J30" s="1"/>
      <c r="U30" s="1"/>
      <c r="V30" s="1"/>
      <c r="W30" s="1"/>
      <c r="X30" s="1"/>
      <c r="Y30" s="1"/>
      <c r="Z30" s="1"/>
    </row>
    <row r="31" ht="15.75" customHeight="1">
      <c r="A31" s="18" t="s">
        <v>35</v>
      </c>
      <c r="B31" s="19"/>
      <c r="C31" s="15">
        <f>SUM(C27:C30)</f>
        <v>15063968.89</v>
      </c>
      <c r="D31" s="1"/>
      <c r="E31" s="1"/>
      <c r="F31" s="1"/>
      <c r="G31" s="1"/>
      <c r="H31" s="1"/>
      <c r="I31" s="1"/>
      <c r="J31" s="1"/>
      <c r="U31" s="1"/>
      <c r="V31" s="1"/>
      <c r="W31" s="1"/>
      <c r="X31" s="1"/>
      <c r="Y31" s="1"/>
      <c r="Z31" s="1"/>
    </row>
    <row r="32" ht="15.75" customHeight="1">
      <c r="A32" s="1"/>
      <c r="B32" s="1"/>
      <c r="C32" s="20"/>
      <c r="D32" s="1"/>
      <c r="E32" s="1"/>
      <c r="F32" s="1"/>
      <c r="G32" s="1"/>
      <c r="H32" s="1"/>
      <c r="I32" s="1"/>
      <c r="J32" s="1"/>
      <c r="U32" s="1"/>
      <c r="V32" s="1"/>
      <c r="W32" s="1"/>
      <c r="X32" s="1"/>
      <c r="Y32" s="1"/>
      <c r="Z32" s="1"/>
    </row>
    <row r="33" ht="15.75" customHeight="1">
      <c r="A33" s="24" t="s">
        <v>36</v>
      </c>
      <c r="B33" s="25">
        <f>C22-C31</f>
        <v>8011739.951</v>
      </c>
      <c r="C33" s="20"/>
      <c r="D33" s="1"/>
      <c r="E33" s="1"/>
      <c r="F33" s="1"/>
      <c r="G33" s="1"/>
      <c r="H33" s="1"/>
      <c r="I33" s="1"/>
      <c r="J33" s="1"/>
      <c r="U33" s="1"/>
      <c r="V33" s="1"/>
      <c r="W33" s="1"/>
      <c r="X33" s="1"/>
      <c r="Y33" s="1"/>
      <c r="Z33" s="1"/>
    </row>
    <row r="34" ht="15.75" customHeight="1">
      <c r="A34" s="1"/>
      <c r="B34" s="1"/>
      <c r="C34" s="20"/>
      <c r="D34" s="1"/>
      <c r="E34" s="1"/>
      <c r="F34" s="1"/>
      <c r="G34" s="1"/>
      <c r="H34" s="1"/>
      <c r="I34" s="1"/>
      <c r="J34" s="1"/>
      <c r="U34" s="1"/>
      <c r="V34" s="1"/>
      <c r="W34" s="1"/>
      <c r="X34" s="1"/>
      <c r="Y34" s="1"/>
      <c r="Z34" s="1"/>
    </row>
    <row r="35" ht="15.75" customHeight="1">
      <c r="A35" s="1"/>
      <c r="B35" s="1"/>
      <c r="C35" s="20"/>
      <c r="D35" s="1"/>
      <c r="E35" s="1"/>
      <c r="F35" s="1"/>
      <c r="G35" s="1"/>
      <c r="H35" s="1"/>
      <c r="I35" s="1"/>
      <c r="J35" s="1"/>
      <c r="U35" s="1"/>
      <c r="V35" s="1"/>
      <c r="W35" s="1"/>
      <c r="X35" s="1"/>
      <c r="Y35" s="1"/>
      <c r="Z35" s="1"/>
    </row>
    <row r="36" ht="15.75" customHeight="1">
      <c r="A36" s="5" t="s">
        <v>37</v>
      </c>
      <c r="B36" s="6"/>
      <c r="C36" s="26"/>
      <c r="D36" s="6"/>
      <c r="E36" s="6"/>
      <c r="F36" s="6"/>
      <c r="G36" s="6"/>
      <c r="H36" s="6"/>
      <c r="I36" s="6"/>
      <c r="J36" s="6"/>
      <c r="U36" s="1"/>
      <c r="V36" s="1"/>
      <c r="W36" s="1"/>
      <c r="X36" s="1"/>
      <c r="Y36" s="1"/>
      <c r="Z36" s="1"/>
    </row>
    <row r="37" ht="15.75" customHeight="1">
      <c r="A37" s="1"/>
      <c r="B37" s="1"/>
      <c r="C37" s="20"/>
      <c r="D37" s="1"/>
      <c r="E37" s="1"/>
      <c r="F37" s="1"/>
      <c r="G37" s="1"/>
      <c r="H37" s="1"/>
      <c r="I37" s="1"/>
      <c r="J37" s="1"/>
      <c r="U37" s="1"/>
      <c r="V37" s="1"/>
      <c r="W37" s="1"/>
      <c r="X37" s="1"/>
      <c r="Y37" s="1"/>
      <c r="Z37" s="1"/>
    </row>
    <row r="38" ht="15.75" customHeight="1">
      <c r="A38" s="12" t="s">
        <v>38</v>
      </c>
      <c r="B38" s="1"/>
      <c r="C38" s="20"/>
      <c r="D38" s="1"/>
      <c r="E38" s="1"/>
      <c r="F38" s="1"/>
      <c r="G38" s="1"/>
      <c r="H38" s="1"/>
      <c r="I38" s="1"/>
      <c r="J38" s="1"/>
      <c r="U38" s="1"/>
      <c r="V38" s="1"/>
      <c r="W38" s="1"/>
      <c r="X38" s="1"/>
      <c r="Y38" s="1"/>
      <c r="Z38" s="1"/>
    </row>
    <row r="39" ht="15.75" customHeight="1">
      <c r="A39" s="13" t="s">
        <v>14</v>
      </c>
      <c r="B39" s="1"/>
      <c r="C39" s="20"/>
      <c r="D39" s="1"/>
      <c r="E39" s="1"/>
      <c r="F39" s="1"/>
      <c r="G39" s="1"/>
      <c r="H39" s="1"/>
      <c r="I39" s="1"/>
      <c r="J39" s="1"/>
      <c r="U39" s="1"/>
      <c r="V39" s="1"/>
      <c r="W39" s="1"/>
      <c r="X39" s="1"/>
      <c r="Y39" s="1"/>
      <c r="Z39" s="1"/>
    </row>
    <row r="40" ht="15.75" customHeight="1">
      <c r="A40" s="9" t="s">
        <v>15</v>
      </c>
      <c r="B40" s="9" t="s">
        <v>16</v>
      </c>
      <c r="C40" s="21" t="s">
        <v>17</v>
      </c>
      <c r="D40" s="1"/>
      <c r="E40" s="1"/>
      <c r="F40" s="1"/>
      <c r="G40" s="1"/>
      <c r="H40" s="1"/>
      <c r="I40" s="1"/>
      <c r="J40" s="1"/>
      <c r="U40" s="1"/>
      <c r="V40" s="1"/>
      <c r="W40" s="1"/>
      <c r="X40" s="1"/>
      <c r="Y40" s="1"/>
      <c r="Z40" s="1"/>
    </row>
    <row r="41" ht="15.75" customHeight="1">
      <c r="A41" s="22" t="s">
        <v>39</v>
      </c>
      <c r="B41" s="8" t="s">
        <v>40</v>
      </c>
      <c r="C41" s="15">
        <f>'02 Annual Values - Updated'!L3</f>
        <v>66989028.87</v>
      </c>
      <c r="D41" s="1"/>
      <c r="E41" s="1"/>
      <c r="F41" s="1"/>
      <c r="G41" s="1"/>
      <c r="H41" s="1"/>
      <c r="I41" s="1"/>
      <c r="J41" s="1"/>
      <c r="U41" s="1"/>
      <c r="V41" s="1"/>
      <c r="W41" s="1"/>
      <c r="X41" s="1"/>
      <c r="Y41" s="1"/>
      <c r="Z41" s="1"/>
    </row>
    <row r="42" ht="15.75" customHeight="1">
      <c r="A42" s="22" t="s">
        <v>41</v>
      </c>
      <c r="B42" s="8" t="s">
        <v>42</v>
      </c>
      <c r="C42" s="15">
        <f>'02 Annual Values - Updated'!M3</f>
        <v>6133563.759</v>
      </c>
      <c r="D42" s="1"/>
      <c r="E42" s="1"/>
      <c r="F42" s="1"/>
      <c r="G42" s="1"/>
      <c r="H42" s="1"/>
      <c r="I42" s="1"/>
      <c r="J42" s="1"/>
      <c r="U42" s="1"/>
      <c r="V42" s="1"/>
      <c r="W42" s="1"/>
      <c r="X42" s="1"/>
      <c r="Y42" s="1"/>
      <c r="Z42" s="1"/>
    </row>
    <row r="43" ht="15.75" customHeight="1">
      <c r="A43" s="22" t="s">
        <v>43</v>
      </c>
      <c r="B43" s="8" t="s">
        <v>42</v>
      </c>
      <c r="C43" s="15">
        <f>'02 Annual Values - Updated'!N3</f>
        <v>3747364.786</v>
      </c>
      <c r="D43" s="1"/>
      <c r="E43" s="1"/>
      <c r="F43" s="1"/>
      <c r="G43" s="1"/>
      <c r="H43" s="1"/>
      <c r="I43" s="1"/>
      <c r="J43" s="1"/>
      <c r="U43" s="1"/>
      <c r="V43" s="1"/>
      <c r="W43" s="1"/>
      <c r="X43" s="1"/>
      <c r="Y43" s="1"/>
      <c r="Z43" s="1"/>
    </row>
    <row r="44" ht="15.75" customHeight="1">
      <c r="A44" s="22" t="s">
        <v>44</v>
      </c>
      <c r="B44" s="8" t="s">
        <v>45</v>
      </c>
      <c r="C44" s="15">
        <f>'02 Annual Values - Updated'!O3</f>
        <v>8313606.771</v>
      </c>
      <c r="D44" s="1"/>
      <c r="E44" s="1"/>
      <c r="F44" s="1"/>
      <c r="G44" s="1"/>
      <c r="H44" s="1"/>
      <c r="I44" s="1"/>
      <c r="J44" s="1"/>
      <c r="U44" s="1"/>
      <c r="V44" s="1"/>
      <c r="W44" s="1"/>
      <c r="X44" s="1"/>
      <c r="Y44" s="1"/>
      <c r="Z44" s="1"/>
    </row>
    <row r="45" ht="15.75" customHeight="1">
      <c r="A45" s="18" t="s">
        <v>46</v>
      </c>
      <c r="B45" s="19"/>
      <c r="C45" s="15">
        <f>SUM(C41:C44)</f>
        <v>85183564.18</v>
      </c>
      <c r="D45" s="1"/>
      <c r="E45" s="1"/>
      <c r="F45" s="1"/>
      <c r="G45" s="1"/>
      <c r="H45" s="1"/>
      <c r="I45" s="1"/>
      <c r="J45" s="1"/>
      <c r="U45" s="1"/>
      <c r="V45" s="1"/>
      <c r="W45" s="1"/>
      <c r="X45" s="1"/>
      <c r="Y45" s="1"/>
      <c r="Z45" s="1"/>
    </row>
    <row r="46" ht="15.75" customHeight="1">
      <c r="A46" s="1"/>
      <c r="B46" s="1"/>
      <c r="C46" s="20"/>
      <c r="D46" s="1"/>
      <c r="E46" s="1"/>
      <c r="F46" s="1"/>
      <c r="G46" s="1"/>
      <c r="H46" s="1"/>
      <c r="I46" s="1"/>
      <c r="J46" s="1"/>
      <c r="U46" s="1"/>
      <c r="V46" s="1"/>
      <c r="W46" s="1"/>
      <c r="X46" s="1"/>
      <c r="Y46" s="1"/>
      <c r="Z46" s="1"/>
    </row>
    <row r="47" ht="15.75" customHeight="1">
      <c r="A47" s="12" t="s">
        <v>47</v>
      </c>
      <c r="B47" s="1"/>
      <c r="C47" s="20"/>
      <c r="D47" s="1"/>
      <c r="E47" s="1"/>
      <c r="F47" s="1"/>
      <c r="G47" s="1"/>
      <c r="H47" s="1"/>
      <c r="I47" s="1"/>
      <c r="J47" s="1"/>
      <c r="U47" s="1"/>
      <c r="V47" s="1"/>
      <c r="W47" s="1"/>
      <c r="X47" s="1"/>
      <c r="Y47" s="1"/>
      <c r="Z47" s="1"/>
    </row>
    <row r="48" ht="15.75" customHeight="1">
      <c r="A48" s="13" t="s">
        <v>14</v>
      </c>
      <c r="B48" s="1"/>
      <c r="C48" s="20"/>
      <c r="D48" s="1"/>
      <c r="E48" s="1"/>
      <c r="F48" s="1"/>
      <c r="G48" s="1"/>
      <c r="H48" s="1"/>
      <c r="I48" s="1"/>
      <c r="J48" s="1"/>
      <c r="U48" s="1"/>
      <c r="V48" s="1"/>
      <c r="W48" s="1"/>
      <c r="X48" s="1"/>
      <c r="Y48" s="1"/>
      <c r="Z48" s="1"/>
    </row>
    <row r="49" ht="15.75" customHeight="1">
      <c r="A49" s="9" t="s">
        <v>25</v>
      </c>
      <c r="B49" s="9" t="s">
        <v>26</v>
      </c>
      <c r="C49" s="21" t="s">
        <v>17</v>
      </c>
      <c r="D49" s="1"/>
      <c r="E49" s="1"/>
      <c r="F49" s="1"/>
      <c r="G49" s="1"/>
      <c r="H49" s="1"/>
      <c r="I49" s="1"/>
      <c r="J49" s="1"/>
      <c r="U49" s="1"/>
      <c r="V49" s="1"/>
      <c r="W49" s="1"/>
      <c r="X49" s="1"/>
      <c r="Y49" s="1"/>
      <c r="Z49" s="1"/>
    </row>
    <row r="50" ht="15.75" customHeight="1">
      <c r="A50" s="22" t="s">
        <v>48</v>
      </c>
      <c r="B50" s="8" t="s">
        <v>28</v>
      </c>
      <c r="C50" s="15">
        <f>'EST_Costs - Updated'!S3</f>
        <v>33332299.5</v>
      </c>
      <c r="D50" s="1"/>
      <c r="E50" s="1"/>
      <c r="F50" s="1"/>
      <c r="G50" s="1"/>
      <c r="H50" s="1"/>
      <c r="I50" s="1"/>
      <c r="J50" s="1"/>
      <c r="U50" s="1"/>
      <c r="V50" s="1"/>
      <c r="W50" s="1"/>
      <c r="X50" s="1"/>
      <c r="Y50" s="1"/>
      <c r="Z50" s="1"/>
    </row>
    <row r="51" ht="15.75" customHeight="1">
      <c r="A51" s="18" t="s">
        <v>49</v>
      </c>
      <c r="B51" s="19"/>
      <c r="C51" s="15">
        <f>C50</f>
        <v>33332299.5</v>
      </c>
      <c r="D51" s="1"/>
      <c r="E51" s="1"/>
      <c r="F51" s="1"/>
      <c r="G51" s="1"/>
      <c r="H51" s="1"/>
      <c r="I51" s="1"/>
      <c r="J51" s="1"/>
      <c r="U51" s="1"/>
      <c r="V51" s="1"/>
      <c r="W51" s="1"/>
      <c r="X51" s="1"/>
      <c r="Y51" s="1"/>
      <c r="Z51" s="1"/>
    </row>
    <row r="52" ht="15.75" customHeight="1">
      <c r="A52" s="1"/>
      <c r="B52" s="1"/>
      <c r="C52" s="1"/>
      <c r="D52" s="1"/>
      <c r="E52" s="1"/>
      <c r="F52" s="1"/>
      <c r="G52" s="1"/>
      <c r="H52" s="1"/>
      <c r="I52" s="1"/>
      <c r="J52" s="1"/>
      <c r="U52" s="1"/>
      <c r="V52" s="1"/>
      <c r="W52" s="1"/>
      <c r="X52" s="1"/>
      <c r="Y52" s="1"/>
      <c r="Z52" s="1"/>
    </row>
    <row r="53" ht="15.75" customHeight="1">
      <c r="A53" s="24" t="s">
        <v>50</v>
      </c>
      <c r="B53" s="25">
        <f>C45-C51</f>
        <v>51851264.68</v>
      </c>
      <c r="C53" s="1"/>
      <c r="D53" s="1"/>
      <c r="E53" s="1"/>
      <c r="F53" s="1"/>
      <c r="G53" s="1"/>
      <c r="H53" s="1"/>
      <c r="I53" s="1"/>
      <c r="J53" s="1"/>
      <c r="U53" s="1"/>
      <c r="V53" s="1"/>
      <c r="W53" s="1"/>
      <c r="X53" s="1"/>
      <c r="Y53" s="1"/>
      <c r="Z53" s="1"/>
    </row>
    <row r="54" ht="15.75" customHeight="1">
      <c r="A54" s="1"/>
      <c r="B54" s="1"/>
      <c r="C54" s="1"/>
      <c r="D54" s="1"/>
      <c r="E54" s="1"/>
      <c r="F54" s="1"/>
      <c r="G54" s="1"/>
      <c r="H54" s="1"/>
      <c r="I54" s="1"/>
      <c r="J54" s="1"/>
      <c r="U54" s="1"/>
      <c r="V54" s="1"/>
      <c r="W54" s="1"/>
      <c r="X54" s="1"/>
      <c r="Y54" s="1"/>
      <c r="Z54" s="1"/>
    </row>
    <row r="55" ht="15.75" customHeight="1">
      <c r="A55" s="1"/>
      <c r="B55" s="1"/>
      <c r="C55" s="1"/>
      <c r="D55" s="1"/>
      <c r="E55" s="1"/>
      <c r="F55" s="1"/>
      <c r="G55" s="1"/>
      <c r="H55" s="1"/>
      <c r="I55" s="1"/>
      <c r="J55" s="1"/>
      <c r="U55" s="1"/>
      <c r="V55" s="1"/>
      <c r="W55" s="1"/>
      <c r="X55" s="1"/>
      <c r="Y55" s="1"/>
      <c r="Z55" s="1"/>
    </row>
    <row r="56" ht="15.75" customHeight="1">
      <c r="A56" s="1"/>
      <c r="B56" s="1"/>
      <c r="C56" s="1"/>
      <c r="D56" s="1"/>
      <c r="E56" s="1"/>
      <c r="F56" s="1"/>
      <c r="G56" s="1"/>
      <c r="H56" s="1"/>
      <c r="I56" s="1"/>
      <c r="J56" s="1"/>
      <c r="U56" s="1"/>
      <c r="V56" s="1"/>
      <c r="W56" s="1"/>
      <c r="X56" s="1"/>
      <c r="Y56" s="1"/>
      <c r="Z56" s="1"/>
    </row>
    <row r="57" ht="15.75" customHeight="1">
      <c r="A57" s="1"/>
      <c r="B57" s="1"/>
      <c r="C57" s="1"/>
      <c r="D57" s="1"/>
      <c r="E57" s="1"/>
      <c r="F57" s="1"/>
      <c r="G57" s="1"/>
      <c r="H57" s="1"/>
      <c r="I57" s="1"/>
      <c r="J57" s="1"/>
      <c r="U57" s="1"/>
      <c r="V57" s="1"/>
      <c r="W57" s="1"/>
      <c r="X57" s="1"/>
      <c r="Y57" s="1"/>
      <c r="Z57" s="1"/>
    </row>
    <row r="58" ht="15.75" customHeight="1">
      <c r="A58" s="1"/>
      <c r="B58" s="1"/>
      <c r="C58" s="1"/>
      <c r="D58" s="1"/>
      <c r="E58" s="1"/>
      <c r="F58" s="1"/>
      <c r="G58" s="1"/>
      <c r="H58" s="1"/>
      <c r="I58" s="1"/>
      <c r="J58" s="1"/>
      <c r="U58" s="1"/>
      <c r="V58" s="1"/>
      <c r="W58" s="1"/>
      <c r="X58" s="1"/>
      <c r="Y58" s="1"/>
      <c r="Z58" s="1"/>
    </row>
    <row r="59" ht="15.75" customHeight="1">
      <c r="A59" s="1"/>
      <c r="B59" s="1"/>
      <c r="C59" s="1"/>
      <c r="D59" s="1"/>
      <c r="E59" s="1"/>
      <c r="F59" s="1"/>
      <c r="G59" s="1"/>
      <c r="H59" s="1"/>
      <c r="I59" s="1"/>
      <c r="J59" s="1"/>
      <c r="U59" s="1"/>
      <c r="V59" s="1"/>
      <c r="W59" s="1"/>
      <c r="X59" s="1"/>
      <c r="Y59" s="1"/>
      <c r="Z59" s="1"/>
    </row>
    <row r="60" ht="15.75" customHeight="1">
      <c r="A60" s="1"/>
      <c r="B60" s="1"/>
      <c r="C60" s="1"/>
      <c r="D60" s="1"/>
      <c r="E60" s="1"/>
      <c r="F60" s="1"/>
      <c r="G60" s="1"/>
      <c r="H60" s="1"/>
      <c r="I60" s="1"/>
      <c r="J60" s="1"/>
      <c r="U60" s="1"/>
      <c r="V60" s="1"/>
      <c r="W60" s="1"/>
      <c r="X60" s="1"/>
      <c r="Y60" s="1"/>
      <c r="Z60" s="1"/>
    </row>
    <row r="61" ht="15.75" customHeight="1">
      <c r="A61" s="1"/>
      <c r="B61" s="1"/>
      <c r="C61" s="1"/>
      <c r="D61" s="1"/>
      <c r="E61" s="1"/>
      <c r="F61" s="1"/>
      <c r="G61" s="1"/>
      <c r="H61" s="1"/>
      <c r="I61" s="1"/>
      <c r="J61" s="1"/>
      <c r="U61" s="1"/>
      <c r="V61" s="1"/>
      <c r="W61" s="1"/>
      <c r="X61" s="1"/>
      <c r="Y61" s="1"/>
      <c r="Z61" s="1"/>
    </row>
    <row r="62" ht="15.75" customHeight="1">
      <c r="A62" s="1"/>
      <c r="B62" s="1"/>
      <c r="C62" s="1"/>
      <c r="D62" s="1"/>
      <c r="E62" s="1"/>
      <c r="F62" s="1"/>
      <c r="G62" s="1"/>
      <c r="H62" s="1"/>
      <c r="I62" s="1"/>
      <c r="J62" s="1"/>
      <c r="U62" s="1"/>
      <c r="V62" s="1"/>
      <c r="W62" s="1"/>
      <c r="X62" s="1"/>
      <c r="Y62" s="1"/>
      <c r="Z62" s="1"/>
    </row>
    <row r="63" ht="15.75" customHeight="1">
      <c r="A63" s="1"/>
      <c r="B63" s="1"/>
      <c r="C63" s="1"/>
      <c r="D63" s="1"/>
      <c r="E63" s="1"/>
      <c r="F63" s="1"/>
      <c r="G63" s="1"/>
      <c r="H63" s="1"/>
      <c r="I63" s="1"/>
      <c r="J63" s="1"/>
      <c r="U63" s="1"/>
      <c r="V63" s="1"/>
      <c r="W63" s="1"/>
      <c r="X63" s="1"/>
      <c r="Y63" s="1"/>
      <c r="Z63" s="1"/>
    </row>
    <row r="64" ht="15.75" customHeight="1">
      <c r="A64" s="1"/>
      <c r="B64" s="1"/>
      <c r="C64" s="1"/>
      <c r="D64" s="1"/>
      <c r="E64" s="1"/>
      <c r="F64" s="1"/>
      <c r="G64" s="1"/>
      <c r="H64" s="1"/>
      <c r="I64" s="1"/>
      <c r="J64" s="1"/>
      <c r="U64" s="1"/>
      <c r="V64" s="1"/>
      <c r="W64" s="1"/>
      <c r="X64" s="1"/>
      <c r="Y64" s="1"/>
      <c r="Z64" s="1"/>
    </row>
    <row r="65" ht="15.75" customHeight="1">
      <c r="A65" s="1"/>
      <c r="B65" s="1"/>
      <c r="C65" s="1"/>
      <c r="D65" s="1"/>
      <c r="E65" s="1"/>
      <c r="F65" s="1"/>
      <c r="G65" s="1"/>
      <c r="H65" s="1"/>
      <c r="I65" s="1"/>
      <c r="J65" s="1"/>
      <c r="U65" s="1"/>
      <c r="V65" s="1"/>
      <c r="W65" s="1"/>
      <c r="X65" s="1"/>
      <c r="Y65" s="1"/>
      <c r="Z65" s="1"/>
    </row>
    <row r="66" ht="15.75" customHeight="1">
      <c r="A66" s="1"/>
      <c r="B66" s="1"/>
      <c r="C66" s="1"/>
      <c r="D66" s="1"/>
      <c r="E66" s="1"/>
      <c r="F66" s="1"/>
      <c r="G66" s="1"/>
      <c r="H66" s="1"/>
      <c r="I66" s="1"/>
      <c r="J66" s="1"/>
      <c r="U66" s="1"/>
      <c r="V66" s="1"/>
      <c r="W66" s="1"/>
      <c r="X66" s="1"/>
      <c r="Y66" s="1"/>
      <c r="Z66" s="1"/>
    </row>
    <row r="67" ht="15.75" customHeight="1">
      <c r="A67" s="1"/>
      <c r="B67" s="1"/>
      <c r="C67" s="1"/>
      <c r="D67" s="1"/>
      <c r="E67" s="1"/>
      <c r="F67" s="1"/>
      <c r="G67" s="1"/>
      <c r="H67" s="1"/>
      <c r="I67" s="1"/>
      <c r="J67" s="1"/>
      <c r="U67" s="1"/>
      <c r="V67" s="1"/>
      <c r="W67" s="1"/>
      <c r="X67" s="1"/>
      <c r="Y67" s="1"/>
      <c r="Z67" s="1"/>
    </row>
    <row r="68" ht="15.75" customHeight="1">
      <c r="A68" s="1"/>
      <c r="B68" s="1"/>
      <c r="C68" s="1"/>
      <c r="D68" s="1"/>
      <c r="E68" s="1"/>
      <c r="F68" s="1"/>
      <c r="G68" s="1"/>
      <c r="H68" s="1"/>
      <c r="I68" s="1"/>
      <c r="J68" s="1"/>
      <c r="U68" s="1"/>
      <c r="V68" s="1"/>
      <c r="W68" s="1"/>
      <c r="X68" s="1"/>
      <c r="Y68" s="1"/>
      <c r="Z68" s="1"/>
    </row>
    <row r="69" ht="15.75" customHeight="1">
      <c r="A69" s="1"/>
      <c r="B69" s="1"/>
      <c r="C69" s="1"/>
      <c r="D69" s="1"/>
      <c r="E69" s="1"/>
      <c r="F69" s="1"/>
      <c r="G69" s="1"/>
      <c r="H69" s="1"/>
      <c r="I69" s="1"/>
      <c r="J69" s="1"/>
      <c r="U69" s="1"/>
      <c r="V69" s="1"/>
      <c r="W69" s="1"/>
      <c r="X69" s="1"/>
      <c r="Y69" s="1"/>
      <c r="Z69" s="1"/>
    </row>
    <row r="70" ht="15.75" customHeight="1">
      <c r="A70" s="1"/>
      <c r="B70" s="1"/>
      <c r="C70" s="1"/>
      <c r="D70" s="1"/>
      <c r="E70" s="1"/>
      <c r="F70" s="1"/>
      <c r="G70" s="1"/>
      <c r="H70" s="1"/>
      <c r="I70" s="1"/>
      <c r="J70" s="1"/>
      <c r="U70" s="1"/>
      <c r="V70" s="1"/>
      <c r="W70" s="1"/>
      <c r="X70" s="1"/>
      <c r="Y70" s="1"/>
      <c r="Z70" s="1"/>
    </row>
    <row r="71" ht="15.75" customHeight="1">
      <c r="A71" s="1"/>
      <c r="B71" s="1"/>
      <c r="C71" s="1"/>
      <c r="D71" s="1"/>
      <c r="E71" s="1"/>
      <c r="F71" s="1"/>
      <c r="G71" s="1"/>
      <c r="H71" s="1"/>
      <c r="I71" s="1"/>
      <c r="J71" s="1"/>
      <c r="U71" s="1"/>
      <c r="V71" s="1"/>
      <c r="W71" s="1"/>
      <c r="X71" s="1"/>
      <c r="Y71" s="1"/>
      <c r="Z71" s="1"/>
    </row>
    <row r="72" ht="15.75" customHeight="1">
      <c r="A72" s="1"/>
      <c r="B72" s="1"/>
      <c r="C72" s="1"/>
      <c r="D72" s="1"/>
      <c r="E72" s="1"/>
      <c r="F72" s="1"/>
      <c r="G72" s="1"/>
      <c r="H72" s="1"/>
      <c r="I72" s="1"/>
      <c r="J72" s="1"/>
      <c r="U72" s="1"/>
      <c r="V72" s="1"/>
      <c r="W72" s="1"/>
      <c r="X72" s="1"/>
      <c r="Y72" s="1"/>
      <c r="Z72" s="1"/>
    </row>
    <row r="73" ht="15.75" customHeight="1">
      <c r="A73" s="1"/>
      <c r="B73" s="1"/>
      <c r="C73" s="1"/>
      <c r="D73" s="1"/>
      <c r="E73" s="1"/>
      <c r="F73" s="1"/>
      <c r="G73" s="1"/>
      <c r="H73" s="1"/>
      <c r="I73" s="1"/>
      <c r="J73" s="1"/>
      <c r="U73" s="1"/>
      <c r="V73" s="1"/>
      <c r="W73" s="1"/>
      <c r="X73" s="1"/>
      <c r="Y73" s="1"/>
      <c r="Z73" s="1"/>
    </row>
    <row r="74" ht="15.75" customHeight="1">
      <c r="A74" s="1"/>
      <c r="B74" s="1"/>
      <c r="C74" s="1"/>
      <c r="D74" s="1"/>
      <c r="E74" s="1"/>
      <c r="F74" s="1"/>
      <c r="G74" s="1"/>
      <c r="H74" s="1"/>
      <c r="I74" s="1"/>
      <c r="J74" s="1"/>
      <c r="U74" s="1"/>
      <c r="V74" s="1"/>
      <c r="W74" s="1"/>
      <c r="X74" s="1"/>
      <c r="Y74" s="1"/>
      <c r="Z74" s="1"/>
    </row>
    <row r="75" ht="15.75" customHeight="1">
      <c r="A75" s="1"/>
      <c r="B75" s="1"/>
      <c r="C75" s="1"/>
      <c r="D75" s="1"/>
      <c r="E75" s="1"/>
      <c r="F75" s="1"/>
      <c r="G75" s="1"/>
      <c r="H75" s="1"/>
      <c r="I75" s="1"/>
      <c r="J75" s="1"/>
      <c r="U75" s="1"/>
      <c r="V75" s="1"/>
      <c r="W75" s="1"/>
      <c r="X75" s="1"/>
      <c r="Y75" s="1"/>
      <c r="Z75" s="1"/>
    </row>
    <row r="76" ht="15.75" customHeight="1">
      <c r="A76" s="1"/>
      <c r="B76" s="1"/>
      <c r="C76" s="1"/>
      <c r="D76" s="1"/>
      <c r="E76" s="1"/>
      <c r="F76" s="1"/>
      <c r="G76" s="1"/>
      <c r="H76" s="1"/>
      <c r="I76" s="1"/>
      <c r="J76" s="1"/>
      <c r="U76" s="1"/>
      <c r="V76" s="1"/>
      <c r="W76" s="1"/>
      <c r="X76" s="1"/>
      <c r="Y76" s="1"/>
      <c r="Z76" s="1"/>
    </row>
    <row r="77" ht="15.75" customHeight="1">
      <c r="A77" s="1"/>
      <c r="B77" s="1"/>
      <c r="C77" s="1"/>
      <c r="D77" s="1"/>
      <c r="E77" s="1"/>
      <c r="F77" s="1"/>
      <c r="G77" s="1"/>
      <c r="H77" s="1"/>
      <c r="I77" s="1"/>
      <c r="J77" s="1"/>
      <c r="U77" s="1"/>
      <c r="V77" s="1"/>
      <c r="W77" s="1"/>
      <c r="X77" s="1"/>
      <c r="Y77" s="1"/>
      <c r="Z77" s="1"/>
    </row>
    <row r="78" ht="15.75" customHeight="1">
      <c r="A78" s="1"/>
      <c r="B78" s="1"/>
      <c r="C78" s="1"/>
      <c r="D78" s="1"/>
      <c r="E78" s="1"/>
      <c r="F78" s="1"/>
      <c r="G78" s="1"/>
      <c r="H78" s="1"/>
      <c r="I78" s="1"/>
      <c r="J78" s="1"/>
      <c r="U78" s="1"/>
      <c r="V78" s="1"/>
      <c r="W78" s="1"/>
      <c r="X78" s="1"/>
      <c r="Y78" s="1"/>
      <c r="Z78" s="1"/>
    </row>
    <row r="79" ht="15.75" customHeight="1">
      <c r="A79" s="1"/>
      <c r="B79" s="1"/>
      <c r="C79" s="1"/>
      <c r="D79" s="1"/>
      <c r="E79" s="1"/>
      <c r="F79" s="1"/>
      <c r="G79" s="1"/>
      <c r="H79" s="1"/>
      <c r="I79" s="1"/>
      <c r="J79" s="1"/>
      <c r="U79" s="1"/>
      <c r="V79" s="1"/>
      <c r="W79" s="1"/>
      <c r="X79" s="1"/>
      <c r="Y79" s="1"/>
      <c r="Z79" s="1"/>
    </row>
    <row r="80" ht="15.75" customHeight="1">
      <c r="A80" s="1"/>
      <c r="B80" s="1"/>
      <c r="C80" s="1"/>
      <c r="D80" s="1"/>
      <c r="E80" s="1"/>
      <c r="F80" s="1"/>
      <c r="G80" s="1"/>
      <c r="H80" s="1"/>
      <c r="I80" s="1"/>
      <c r="J80" s="1"/>
      <c r="U80" s="1"/>
      <c r="V80" s="1"/>
      <c r="W80" s="1"/>
      <c r="X80" s="1"/>
      <c r="Y80" s="1"/>
      <c r="Z80" s="1"/>
    </row>
    <row r="81" ht="15.75" customHeight="1">
      <c r="A81" s="1"/>
      <c r="B81" s="1"/>
      <c r="C81" s="1"/>
      <c r="D81" s="1"/>
      <c r="E81" s="1"/>
      <c r="F81" s="1"/>
      <c r="G81" s="1"/>
      <c r="H81" s="1"/>
      <c r="I81" s="1"/>
      <c r="J81" s="1"/>
      <c r="U81" s="1"/>
      <c r="V81" s="1"/>
      <c r="W81" s="1"/>
      <c r="X81" s="1"/>
      <c r="Y81" s="1"/>
      <c r="Z81" s="1"/>
    </row>
    <row r="82" ht="15.75" customHeight="1">
      <c r="A82" s="1"/>
      <c r="B82" s="1"/>
      <c r="C82" s="1"/>
      <c r="D82" s="1"/>
      <c r="E82" s="1"/>
      <c r="F82" s="1"/>
      <c r="G82" s="1"/>
      <c r="H82" s="1"/>
      <c r="I82" s="1"/>
      <c r="J82" s="1"/>
      <c r="U82" s="1"/>
      <c r="V82" s="1"/>
      <c r="W82" s="1"/>
      <c r="X82" s="1"/>
      <c r="Y82" s="1"/>
      <c r="Z82" s="1"/>
    </row>
    <row r="83" ht="15.75" customHeight="1">
      <c r="A83" s="1"/>
      <c r="B83" s="1"/>
      <c r="C83" s="1"/>
      <c r="D83" s="1"/>
      <c r="E83" s="1"/>
      <c r="F83" s="1"/>
      <c r="G83" s="1"/>
      <c r="H83" s="1"/>
      <c r="I83" s="1"/>
      <c r="J83" s="1"/>
      <c r="U83" s="1"/>
      <c r="V83" s="1"/>
      <c r="W83" s="1"/>
      <c r="X83" s="1"/>
      <c r="Y83" s="1"/>
      <c r="Z83" s="1"/>
    </row>
    <row r="84" ht="15.75" customHeight="1">
      <c r="A84" s="1"/>
      <c r="B84" s="1"/>
      <c r="C84" s="1"/>
      <c r="D84" s="1"/>
      <c r="E84" s="1"/>
      <c r="F84" s="1"/>
      <c r="G84" s="1"/>
      <c r="H84" s="1"/>
      <c r="I84" s="1"/>
      <c r="J84" s="1"/>
      <c r="U84" s="1"/>
      <c r="V84" s="1"/>
      <c r="W84" s="1"/>
      <c r="X84" s="1"/>
      <c r="Y84" s="1"/>
      <c r="Z84" s="1"/>
    </row>
    <row r="85" ht="15.75" customHeight="1">
      <c r="A85" s="1"/>
      <c r="B85" s="1"/>
      <c r="C85" s="1"/>
      <c r="D85" s="1"/>
      <c r="E85" s="1"/>
      <c r="F85" s="1"/>
      <c r="G85" s="1"/>
      <c r="H85" s="1"/>
      <c r="I85" s="1"/>
      <c r="J85" s="1"/>
      <c r="U85" s="1"/>
      <c r="V85" s="1"/>
      <c r="W85" s="1"/>
      <c r="X85" s="1"/>
      <c r="Y85" s="1"/>
      <c r="Z85" s="1"/>
    </row>
    <row r="86" ht="15.75" customHeight="1">
      <c r="A86" s="1"/>
      <c r="B86" s="1"/>
      <c r="C86" s="1"/>
      <c r="D86" s="1"/>
      <c r="E86" s="1"/>
      <c r="F86" s="1"/>
      <c r="G86" s="1"/>
      <c r="H86" s="1"/>
      <c r="I86" s="1"/>
      <c r="J86" s="1"/>
      <c r="U86" s="1"/>
      <c r="V86" s="1"/>
      <c r="W86" s="1"/>
      <c r="X86" s="1"/>
      <c r="Y86" s="1"/>
      <c r="Z86" s="1"/>
    </row>
    <row r="87" ht="15.75" customHeight="1">
      <c r="A87" s="1"/>
      <c r="B87" s="1"/>
      <c r="C87" s="1"/>
      <c r="D87" s="1"/>
      <c r="E87" s="1"/>
      <c r="F87" s="1"/>
      <c r="G87" s="1"/>
      <c r="H87" s="1"/>
      <c r="I87" s="1"/>
      <c r="J87" s="1"/>
      <c r="U87" s="1"/>
      <c r="V87" s="1"/>
      <c r="W87" s="1"/>
      <c r="X87" s="1"/>
      <c r="Y87" s="1"/>
      <c r="Z87" s="1"/>
    </row>
    <row r="88" ht="15.75" customHeight="1">
      <c r="A88" s="1"/>
      <c r="B88" s="1"/>
      <c r="C88" s="1"/>
      <c r="D88" s="1"/>
      <c r="E88" s="1"/>
      <c r="F88" s="1"/>
      <c r="G88" s="1"/>
      <c r="H88" s="1"/>
      <c r="I88" s="1"/>
      <c r="J88" s="1"/>
      <c r="U88" s="1"/>
      <c r="V88" s="1"/>
      <c r="W88" s="1"/>
      <c r="X88" s="1"/>
      <c r="Y88" s="1"/>
      <c r="Z88" s="1"/>
    </row>
    <row r="89" ht="15.75" customHeight="1">
      <c r="A89" s="1"/>
      <c r="B89" s="1"/>
      <c r="C89" s="1"/>
      <c r="D89" s="1"/>
      <c r="E89" s="1"/>
      <c r="F89" s="1"/>
      <c r="G89" s="1"/>
      <c r="H89" s="1"/>
      <c r="I89" s="1"/>
      <c r="J89" s="1"/>
      <c r="U89" s="1"/>
      <c r="V89" s="1"/>
      <c r="W89" s="1"/>
      <c r="X89" s="1"/>
      <c r="Y89" s="1"/>
      <c r="Z89" s="1"/>
    </row>
    <row r="90" ht="15.75" customHeight="1">
      <c r="A90" s="1"/>
      <c r="B90" s="1"/>
      <c r="C90" s="1"/>
      <c r="D90" s="1"/>
      <c r="E90" s="1"/>
      <c r="F90" s="1"/>
      <c r="G90" s="1"/>
      <c r="H90" s="1"/>
      <c r="I90" s="1"/>
      <c r="J90" s="1"/>
      <c r="U90" s="1"/>
      <c r="V90" s="1"/>
      <c r="W90" s="1"/>
      <c r="X90" s="1"/>
      <c r="Y90" s="1"/>
      <c r="Z90" s="1"/>
    </row>
    <row r="91" ht="15.75" customHeight="1">
      <c r="A91" s="1"/>
      <c r="B91" s="1"/>
      <c r="C91" s="1"/>
      <c r="D91" s="1"/>
      <c r="E91" s="1"/>
      <c r="F91" s="1"/>
      <c r="G91" s="1"/>
      <c r="H91" s="1"/>
      <c r="I91" s="1"/>
      <c r="J91" s="1"/>
      <c r="U91" s="1"/>
      <c r="V91" s="1"/>
      <c r="W91" s="1"/>
      <c r="X91" s="1"/>
      <c r="Y91" s="1"/>
      <c r="Z91" s="1"/>
    </row>
    <row r="92" ht="15.75" customHeight="1">
      <c r="A92" s="1"/>
      <c r="B92" s="1"/>
      <c r="C92" s="1"/>
      <c r="D92" s="1"/>
      <c r="E92" s="1"/>
      <c r="F92" s="1"/>
      <c r="G92" s="1"/>
      <c r="H92" s="1"/>
      <c r="I92" s="1"/>
      <c r="J92" s="1"/>
      <c r="U92" s="1"/>
      <c r="V92" s="1"/>
      <c r="W92" s="1"/>
      <c r="X92" s="1"/>
      <c r="Y92" s="1"/>
      <c r="Z92" s="1"/>
    </row>
    <row r="93" ht="15.75" customHeight="1">
      <c r="A93" s="1"/>
      <c r="B93" s="1"/>
      <c r="C93" s="1"/>
      <c r="D93" s="1"/>
      <c r="E93" s="1"/>
      <c r="F93" s="1"/>
      <c r="G93" s="1"/>
      <c r="H93" s="1"/>
      <c r="I93" s="1"/>
      <c r="J93" s="1"/>
      <c r="U93" s="1"/>
      <c r="V93" s="1"/>
      <c r="W93" s="1"/>
      <c r="X93" s="1"/>
      <c r="Y93" s="1"/>
      <c r="Z93" s="1"/>
    </row>
    <row r="94" ht="15.75" customHeight="1">
      <c r="A94" s="1"/>
      <c r="B94" s="1"/>
      <c r="C94" s="1"/>
      <c r="D94" s="1"/>
      <c r="E94" s="1"/>
      <c r="F94" s="1"/>
      <c r="G94" s="1"/>
      <c r="H94" s="1"/>
      <c r="I94" s="1"/>
      <c r="J94" s="1"/>
      <c r="U94" s="1"/>
      <c r="V94" s="1"/>
      <c r="W94" s="1"/>
      <c r="X94" s="1"/>
      <c r="Y94" s="1"/>
      <c r="Z94" s="1"/>
    </row>
    <row r="95" ht="15.75" customHeight="1">
      <c r="A95" s="1"/>
      <c r="B95" s="1"/>
      <c r="C95" s="1"/>
      <c r="D95" s="1"/>
      <c r="E95" s="1"/>
      <c r="F95" s="1"/>
      <c r="G95" s="1"/>
      <c r="H95" s="1"/>
      <c r="I95" s="1"/>
      <c r="J95" s="1"/>
      <c r="U95" s="1"/>
      <c r="V95" s="1"/>
      <c r="W95" s="1"/>
      <c r="X95" s="1"/>
      <c r="Y95" s="1"/>
      <c r="Z95" s="1"/>
    </row>
    <row r="96" ht="15.75" customHeight="1">
      <c r="A96" s="1"/>
      <c r="B96" s="1"/>
      <c r="C96" s="1"/>
      <c r="D96" s="1"/>
      <c r="E96" s="1"/>
      <c r="F96" s="1"/>
      <c r="G96" s="1"/>
      <c r="H96" s="1"/>
      <c r="I96" s="1"/>
      <c r="J96" s="1"/>
      <c r="U96" s="1"/>
      <c r="V96" s="1"/>
      <c r="W96" s="1"/>
      <c r="X96" s="1"/>
      <c r="Y96" s="1"/>
      <c r="Z96" s="1"/>
    </row>
    <row r="97" ht="15.75" customHeight="1">
      <c r="A97" s="1"/>
      <c r="B97" s="1"/>
      <c r="C97" s="1"/>
      <c r="D97" s="1"/>
      <c r="E97" s="1"/>
      <c r="F97" s="1"/>
      <c r="G97" s="1"/>
      <c r="H97" s="1"/>
      <c r="I97" s="1"/>
      <c r="J97" s="1"/>
      <c r="U97" s="1"/>
      <c r="V97" s="1"/>
      <c r="W97" s="1"/>
      <c r="X97" s="1"/>
      <c r="Y97" s="1"/>
      <c r="Z97" s="1"/>
    </row>
    <row r="98" ht="15.75" customHeight="1">
      <c r="A98" s="1"/>
      <c r="B98" s="1"/>
      <c r="C98" s="1"/>
      <c r="D98" s="1"/>
      <c r="E98" s="1"/>
      <c r="F98" s="1"/>
      <c r="G98" s="1"/>
      <c r="H98" s="1"/>
      <c r="I98" s="1"/>
      <c r="J98" s="1"/>
      <c r="U98" s="1"/>
      <c r="V98" s="1"/>
      <c r="W98" s="1"/>
      <c r="X98" s="1"/>
      <c r="Y98" s="1"/>
      <c r="Z98" s="1"/>
    </row>
    <row r="99" ht="15.75" customHeight="1">
      <c r="A99" s="1"/>
      <c r="B99" s="1"/>
      <c r="C99" s="1"/>
      <c r="D99" s="1"/>
      <c r="E99" s="1"/>
      <c r="F99" s="1"/>
      <c r="G99" s="1"/>
      <c r="H99" s="1"/>
      <c r="I99" s="1"/>
      <c r="J99" s="1"/>
      <c r="U99" s="1"/>
      <c r="V99" s="1"/>
      <c r="W99" s="1"/>
      <c r="X99" s="1"/>
      <c r="Y99" s="1"/>
      <c r="Z99" s="1"/>
    </row>
    <row r="100" ht="15.75" customHeight="1">
      <c r="A100" s="1"/>
      <c r="B100" s="1"/>
      <c r="C100" s="1"/>
      <c r="D100" s="1"/>
      <c r="E100" s="1"/>
      <c r="F100" s="1"/>
      <c r="G100" s="1"/>
      <c r="H100" s="1"/>
      <c r="I100" s="1"/>
      <c r="J100" s="1"/>
      <c r="U100" s="1"/>
      <c r="V100" s="1"/>
      <c r="W100" s="1"/>
      <c r="X100" s="1"/>
      <c r="Y100" s="1"/>
      <c r="Z100" s="1"/>
    </row>
    <row r="101" ht="15.75" customHeight="1">
      <c r="A101" s="1"/>
      <c r="B101" s="1"/>
      <c r="C101" s="1"/>
      <c r="D101" s="1"/>
      <c r="E101" s="1"/>
      <c r="F101" s="1"/>
      <c r="G101" s="1"/>
      <c r="H101" s="1"/>
      <c r="I101" s="1"/>
      <c r="J101" s="1"/>
      <c r="U101" s="1"/>
      <c r="V101" s="1"/>
      <c r="W101" s="1"/>
      <c r="X101" s="1"/>
      <c r="Y101" s="1"/>
      <c r="Z101" s="1"/>
    </row>
    <row r="102" ht="15.75" customHeight="1">
      <c r="A102" s="1"/>
      <c r="B102" s="1"/>
      <c r="C102" s="1"/>
      <c r="D102" s="1"/>
      <c r="E102" s="1"/>
      <c r="F102" s="1"/>
      <c r="G102" s="1"/>
      <c r="H102" s="1"/>
      <c r="I102" s="1"/>
      <c r="J102" s="1"/>
      <c r="U102" s="1"/>
      <c r="V102" s="1"/>
      <c r="W102" s="1"/>
      <c r="X102" s="1"/>
      <c r="Y102" s="1"/>
      <c r="Z102" s="1"/>
    </row>
    <row r="103" ht="15.75" customHeight="1">
      <c r="A103" s="1"/>
      <c r="B103" s="1"/>
      <c r="C103" s="1"/>
      <c r="D103" s="1"/>
      <c r="E103" s="1"/>
      <c r="F103" s="1"/>
      <c r="G103" s="1"/>
      <c r="H103" s="1"/>
      <c r="I103" s="1"/>
      <c r="J103" s="1"/>
      <c r="U103" s="1"/>
      <c r="V103" s="1"/>
      <c r="W103" s="1"/>
      <c r="X103" s="1"/>
      <c r="Y103" s="1"/>
      <c r="Z103" s="1"/>
    </row>
    <row r="104" ht="15.75" customHeight="1">
      <c r="A104" s="1"/>
      <c r="B104" s="1"/>
      <c r="C104" s="1"/>
      <c r="D104" s="1"/>
      <c r="E104" s="1"/>
      <c r="F104" s="1"/>
      <c r="G104" s="1"/>
      <c r="H104" s="1"/>
      <c r="I104" s="1"/>
      <c r="J104" s="1"/>
      <c r="U104" s="1"/>
      <c r="V104" s="1"/>
      <c r="W104" s="1"/>
      <c r="X104" s="1"/>
      <c r="Y104" s="1"/>
      <c r="Z104" s="1"/>
    </row>
    <row r="105" ht="15.75" customHeight="1">
      <c r="A105" s="1"/>
      <c r="B105" s="1"/>
      <c r="C105" s="1"/>
      <c r="D105" s="1"/>
      <c r="E105" s="1"/>
      <c r="F105" s="1"/>
      <c r="G105" s="1"/>
      <c r="H105" s="1"/>
      <c r="I105" s="1"/>
      <c r="J105" s="1"/>
      <c r="U105" s="1"/>
      <c r="V105" s="1"/>
      <c r="W105" s="1"/>
      <c r="X105" s="1"/>
      <c r="Y105" s="1"/>
      <c r="Z105" s="1"/>
    </row>
    <row r="106" ht="15.75" customHeight="1">
      <c r="A106" s="1"/>
      <c r="B106" s="1"/>
      <c r="C106" s="1"/>
      <c r="D106" s="1"/>
      <c r="E106" s="1"/>
      <c r="F106" s="1"/>
      <c r="G106" s="1"/>
      <c r="H106" s="1"/>
      <c r="I106" s="1"/>
      <c r="J106" s="1"/>
      <c r="U106" s="1"/>
      <c r="V106" s="1"/>
      <c r="W106" s="1"/>
      <c r="X106" s="1"/>
      <c r="Y106" s="1"/>
      <c r="Z106" s="1"/>
    </row>
    <row r="107" ht="15.75" customHeight="1">
      <c r="A107" s="1"/>
      <c r="B107" s="1"/>
      <c r="C107" s="1"/>
      <c r="D107" s="1"/>
      <c r="E107" s="1"/>
      <c r="F107" s="1"/>
      <c r="G107" s="1"/>
      <c r="H107" s="1"/>
      <c r="I107" s="1"/>
      <c r="J107" s="1"/>
      <c r="U107" s="1"/>
      <c r="V107" s="1"/>
      <c r="W107" s="1"/>
      <c r="X107" s="1"/>
      <c r="Y107" s="1"/>
      <c r="Z107" s="1"/>
    </row>
    <row r="108" ht="15.75" customHeight="1">
      <c r="A108" s="1"/>
      <c r="B108" s="1"/>
      <c r="C108" s="1"/>
      <c r="D108" s="1"/>
      <c r="E108" s="1"/>
      <c r="F108" s="1"/>
      <c r="G108" s="1"/>
      <c r="H108" s="1"/>
      <c r="I108" s="1"/>
      <c r="J108" s="1"/>
      <c r="U108" s="1"/>
      <c r="V108" s="1"/>
      <c r="W108" s="1"/>
      <c r="X108" s="1"/>
      <c r="Y108" s="1"/>
      <c r="Z108" s="1"/>
    </row>
    <row r="109" ht="15.75" customHeight="1">
      <c r="A109" s="1"/>
      <c r="B109" s="1"/>
      <c r="C109" s="1"/>
      <c r="D109" s="1"/>
      <c r="E109" s="1"/>
      <c r="F109" s="1"/>
      <c r="G109" s="1"/>
      <c r="H109" s="1"/>
      <c r="I109" s="1"/>
      <c r="J109" s="1"/>
      <c r="U109" s="1"/>
      <c r="V109" s="1"/>
      <c r="W109" s="1"/>
      <c r="X109" s="1"/>
      <c r="Y109" s="1"/>
      <c r="Z109" s="1"/>
    </row>
    <row r="110" ht="15.75" customHeight="1">
      <c r="A110" s="1"/>
      <c r="B110" s="1"/>
      <c r="C110" s="1"/>
      <c r="D110" s="1"/>
      <c r="E110" s="1"/>
      <c r="F110" s="1"/>
      <c r="G110" s="1"/>
      <c r="H110" s="1"/>
      <c r="I110" s="1"/>
      <c r="J110" s="1"/>
      <c r="U110" s="1"/>
      <c r="V110" s="1"/>
      <c r="W110" s="1"/>
      <c r="X110" s="1"/>
      <c r="Y110" s="1"/>
      <c r="Z110" s="1"/>
    </row>
    <row r="111" ht="15.75" customHeight="1">
      <c r="A111" s="1"/>
      <c r="B111" s="1"/>
      <c r="C111" s="1"/>
      <c r="D111" s="1"/>
      <c r="E111" s="1"/>
      <c r="F111" s="1"/>
      <c r="G111" s="1"/>
      <c r="H111" s="1"/>
      <c r="I111" s="1"/>
      <c r="J111" s="1"/>
      <c r="U111" s="1"/>
      <c r="V111" s="1"/>
      <c r="W111" s="1"/>
      <c r="X111" s="1"/>
      <c r="Y111" s="1"/>
      <c r="Z111" s="1"/>
    </row>
    <row r="112" ht="15.75" customHeight="1">
      <c r="A112" s="1"/>
      <c r="B112" s="1"/>
      <c r="C112" s="1"/>
      <c r="D112" s="1"/>
      <c r="E112" s="1"/>
      <c r="F112" s="1"/>
      <c r="G112" s="1"/>
      <c r="H112" s="1"/>
      <c r="I112" s="1"/>
      <c r="J112" s="1"/>
      <c r="U112" s="1"/>
      <c r="V112" s="1"/>
      <c r="W112" s="1"/>
      <c r="X112" s="1"/>
      <c r="Y112" s="1"/>
      <c r="Z112" s="1"/>
    </row>
    <row r="113" ht="15.75" customHeight="1">
      <c r="A113" s="1"/>
      <c r="B113" s="1"/>
      <c r="C113" s="1"/>
      <c r="D113" s="1"/>
      <c r="E113" s="1"/>
      <c r="F113" s="1"/>
      <c r="G113" s="1"/>
      <c r="H113" s="1"/>
      <c r="I113" s="1"/>
      <c r="J113" s="1"/>
      <c r="U113" s="1"/>
      <c r="V113" s="1"/>
      <c r="W113" s="1"/>
      <c r="X113" s="1"/>
      <c r="Y113" s="1"/>
      <c r="Z113" s="1"/>
    </row>
    <row r="114" ht="15.75" customHeight="1">
      <c r="A114" s="1"/>
      <c r="B114" s="1"/>
      <c r="C114" s="1"/>
      <c r="D114" s="1"/>
      <c r="E114" s="1"/>
      <c r="F114" s="1"/>
      <c r="G114" s="1"/>
      <c r="H114" s="1"/>
      <c r="I114" s="1"/>
      <c r="J114" s="1"/>
      <c r="U114" s="1"/>
      <c r="V114" s="1"/>
      <c r="W114" s="1"/>
      <c r="X114" s="1"/>
      <c r="Y114" s="1"/>
      <c r="Z114" s="1"/>
    </row>
    <row r="115" ht="15.75" customHeight="1">
      <c r="A115" s="1"/>
      <c r="B115" s="1"/>
      <c r="C115" s="1"/>
      <c r="D115" s="1"/>
      <c r="E115" s="1"/>
      <c r="F115" s="1"/>
      <c r="G115" s="1"/>
      <c r="H115" s="1"/>
      <c r="I115" s="1"/>
      <c r="J115" s="1"/>
      <c r="U115" s="1"/>
      <c r="V115" s="1"/>
      <c r="W115" s="1"/>
      <c r="X115" s="1"/>
      <c r="Y115" s="1"/>
      <c r="Z115" s="1"/>
    </row>
    <row r="116" ht="15.75" customHeight="1">
      <c r="A116" s="1"/>
      <c r="B116" s="1"/>
      <c r="C116" s="1"/>
      <c r="D116" s="1"/>
      <c r="E116" s="1"/>
      <c r="F116" s="1"/>
      <c r="G116" s="1"/>
      <c r="H116" s="1"/>
      <c r="I116" s="1"/>
      <c r="J116" s="1"/>
      <c r="U116" s="1"/>
      <c r="V116" s="1"/>
      <c r="W116" s="1"/>
      <c r="X116" s="1"/>
      <c r="Y116" s="1"/>
      <c r="Z116" s="1"/>
    </row>
    <row r="117" ht="15.75" customHeight="1">
      <c r="A117" s="1"/>
      <c r="B117" s="1"/>
      <c r="C117" s="1"/>
      <c r="D117" s="1"/>
      <c r="E117" s="1"/>
      <c r="F117" s="1"/>
      <c r="G117" s="1"/>
      <c r="H117" s="1"/>
      <c r="I117" s="1"/>
      <c r="J117" s="1"/>
      <c r="U117" s="1"/>
      <c r="V117" s="1"/>
      <c r="W117" s="1"/>
      <c r="X117" s="1"/>
      <c r="Y117" s="1"/>
      <c r="Z117" s="1"/>
    </row>
    <row r="118" ht="15.75" customHeight="1">
      <c r="A118" s="1"/>
      <c r="B118" s="1"/>
      <c r="C118" s="1"/>
      <c r="D118" s="1"/>
      <c r="E118" s="1"/>
      <c r="F118" s="1"/>
      <c r="G118" s="1"/>
      <c r="H118" s="1"/>
      <c r="I118" s="1"/>
      <c r="J118" s="1"/>
      <c r="U118" s="1"/>
      <c r="V118" s="1"/>
      <c r="W118" s="1"/>
      <c r="X118" s="1"/>
      <c r="Y118" s="1"/>
      <c r="Z118" s="1"/>
    </row>
    <row r="119" ht="15.75" customHeight="1">
      <c r="A119" s="1"/>
      <c r="B119" s="1"/>
      <c r="C119" s="1"/>
      <c r="D119" s="1"/>
      <c r="E119" s="1"/>
      <c r="F119" s="1"/>
      <c r="G119" s="1"/>
      <c r="H119" s="1"/>
      <c r="I119" s="1"/>
      <c r="J119" s="1"/>
      <c r="U119" s="1"/>
      <c r="V119" s="1"/>
      <c r="W119" s="1"/>
      <c r="X119" s="1"/>
      <c r="Y119" s="1"/>
      <c r="Z119" s="1"/>
    </row>
    <row r="120" ht="15.75" customHeight="1">
      <c r="A120" s="1"/>
      <c r="B120" s="1"/>
      <c r="C120" s="1"/>
      <c r="D120" s="1"/>
      <c r="E120" s="1"/>
      <c r="F120" s="1"/>
      <c r="G120" s="1"/>
      <c r="H120" s="1"/>
      <c r="I120" s="1"/>
      <c r="J120" s="1"/>
      <c r="U120" s="1"/>
      <c r="V120" s="1"/>
      <c r="W120" s="1"/>
      <c r="X120" s="1"/>
      <c r="Y120" s="1"/>
      <c r="Z120" s="1"/>
    </row>
    <row r="121" ht="15.75" customHeight="1">
      <c r="A121" s="1"/>
      <c r="B121" s="1"/>
      <c r="C121" s="1"/>
      <c r="D121" s="1"/>
      <c r="E121" s="1"/>
      <c r="F121" s="1"/>
      <c r="G121" s="1"/>
      <c r="H121" s="1"/>
      <c r="I121" s="1"/>
      <c r="J121" s="1"/>
      <c r="U121" s="1"/>
      <c r="V121" s="1"/>
      <c r="W121" s="1"/>
      <c r="X121" s="1"/>
      <c r="Y121" s="1"/>
      <c r="Z121" s="1"/>
    </row>
    <row r="122" ht="15.75" customHeight="1">
      <c r="A122" s="1"/>
      <c r="B122" s="1"/>
      <c r="C122" s="1"/>
      <c r="D122" s="1"/>
      <c r="E122" s="1"/>
      <c r="F122" s="1"/>
      <c r="G122" s="1"/>
      <c r="H122" s="1"/>
      <c r="I122" s="1"/>
      <c r="J122" s="1"/>
      <c r="U122" s="1"/>
      <c r="V122" s="1"/>
      <c r="W122" s="1"/>
      <c r="X122" s="1"/>
      <c r="Y122" s="1"/>
      <c r="Z122" s="1"/>
    </row>
    <row r="123" ht="15.75" customHeight="1">
      <c r="A123" s="1"/>
      <c r="B123" s="1"/>
      <c r="C123" s="1"/>
      <c r="D123" s="1"/>
      <c r="E123" s="1"/>
      <c r="F123" s="1"/>
      <c r="G123" s="1"/>
      <c r="H123" s="1"/>
      <c r="I123" s="1"/>
      <c r="J123" s="1"/>
      <c r="U123" s="1"/>
      <c r="V123" s="1"/>
      <c r="W123" s="1"/>
      <c r="X123" s="1"/>
      <c r="Y123" s="1"/>
      <c r="Z123" s="1"/>
    </row>
    <row r="124" ht="15.75" customHeight="1">
      <c r="A124" s="1"/>
      <c r="B124" s="1"/>
      <c r="C124" s="1"/>
      <c r="D124" s="1"/>
      <c r="E124" s="1"/>
      <c r="F124" s="1"/>
      <c r="G124" s="1"/>
      <c r="H124" s="1"/>
      <c r="I124" s="1"/>
      <c r="J124" s="1"/>
      <c r="U124" s="1"/>
      <c r="V124" s="1"/>
      <c r="W124" s="1"/>
      <c r="X124" s="1"/>
      <c r="Y124" s="1"/>
      <c r="Z124" s="1"/>
    </row>
    <row r="125" ht="15.75" customHeight="1">
      <c r="A125" s="1"/>
      <c r="B125" s="1"/>
      <c r="C125" s="1"/>
      <c r="D125" s="1"/>
      <c r="E125" s="1"/>
      <c r="F125" s="1"/>
      <c r="G125" s="1"/>
      <c r="H125" s="1"/>
      <c r="I125" s="1"/>
      <c r="J125" s="1"/>
      <c r="U125" s="1"/>
      <c r="V125" s="1"/>
      <c r="W125" s="1"/>
      <c r="X125" s="1"/>
      <c r="Y125" s="1"/>
      <c r="Z125" s="1"/>
    </row>
    <row r="126" ht="15.75" customHeight="1">
      <c r="A126" s="1"/>
      <c r="B126" s="1"/>
      <c r="C126" s="1"/>
      <c r="D126" s="1"/>
      <c r="E126" s="1"/>
      <c r="F126" s="1"/>
      <c r="G126" s="1"/>
      <c r="H126" s="1"/>
      <c r="I126" s="1"/>
      <c r="J126" s="1"/>
      <c r="U126" s="1"/>
      <c r="V126" s="1"/>
      <c r="W126" s="1"/>
      <c r="X126" s="1"/>
      <c r="Y126" s="1"/>
      <c r="Z126" s="1"/>
    </row>
    <row r="127" ht="15.75" customHeight="1">
      <c r="A127" s="1"/>
      <c r="B127" s="1"/>
      <c r="C127" s="1"/>
      <c r="D127" s="1"/>
      <c r="E127" s="1"/>
      <c r="F127" s="1"/>
      <c r="G127" s="1"/>
      <c r="H127" s="1"/>
      <c r="I127" s="1"/>
      <c r="J127" s="1"/>
      <c r="U127" s="1"/>
      <c r="V127" s="1"/>
      <c r="W127" s="1"/>
      <c r="X127" s="1"/>
      <c r="Y127" s="1"/>
      <c r="Z127" s="1"/>
    </row>
    <row r="128" ht="15.75" customHeight="1">
      <c r="A128" s="1"/>
      <c r="B128" s="1"/>
      <c r="C128" s="1"/>
      <c r="D128" s="1"/>
      <c r="E128" s="1"/>
      <c r="F128" s="1"/>
      <c r="G128" s="1"/>
      <c r="H128" s="1"/>
      <c r="I128" s="1"/>
      <c r="J128" s="1"/>
      <c r="U128" s="1"/>
      <c r="V128" s="1"/>
      <c r="W128" s="1"/>
      <c r="X128" s="1"/>
      <c r="Y128" s="1"/>
      <c r="Z128" s="1"/>
    </row>
    <row r="129" ht="15.75" customHeight="1">
      <c r="A129" s="1"/>
      <c r="B129" s="1"/>
      <c r="C129" s="1"/>
      <c r="D129" s="1"/>
      <c r="E129" s="1"/>
      <c r="F129" s="1"/>
      <c r="G129" s="1"/>
      <c r="H129" s="1"/>
      <c r="I129" s="1"/>
      <c r="J129" s="1"/>
      <c r="U129" s="1"/>
      <c r="V129" s="1"/>
      <c r="W129" s="1"/>
      <c r="X129" s="1"/>
      <c r="Y129" s="1"/>
      <c r="Z129" s="1"/>
    </row>
    <row r="130" ht="15.75" customHeight="1">
      <c r="A130" s="1"/>
      <c r="B130" s="1"/>
      <c r="C130" s="1"/>
      <c r="D130" s="1"/>
      <c r="E130" s="1"/>
      <c r="F130" s="1"/>
      <c r="G130" s="1"/>
      <c r="H130" s="1"/>
      <c r="I130" s="1"/>
      <c r="J130" s="1"/>
      <c r="U130" s="1"/>
      <c r="V130" s="1"/>
      <c r="W130" s="1"/>
      <c r="X130" s="1"/>
      <c r="Y130" s="1"/>
      <c r="Z130" s="1"/>
    </row>
    <row r="131" ht="15.75" customHeight="1">
      <c r="A131" s="1"/>
      <c r="B131" s="1"/>
      <c r="C131" s="1"/>
      <c r="D131" s="1"/>
      <c r="E131" s="1"/>
      <c r="F131" s="1"/>
      <c r="G131" s="1"/>
      <c r="H131" s="1"/>
      <c r="I131" s="1"/>
      <c r="J131" s="1"/>
      <c r="U131" s="1"/>
      <c r="V131" s="1"/>
      <c r="W131" s="1"/>
      <c r="X131" s="1"/>
      <c r="Y131" s="1"/>
      <c r="Z131" s="1"/>
    </row>
    <row r="132" ht="15.75" customHeight="1">
      <c r="A132" s="1"/>
      <c r="B132" s="1"/>
      <c r="C132" s="1"/>
      <c r="D132" s="1"/>
      <c r="E132" s="1"/>
      <c r="F132" s="1"/>
      <c r="G132" s="1"/>
      <c r="H132" s="1"/>
      <c r="I132" s="1"/>
      <c r="J132" s="1"/>
      <c r="U132" s="1"/>
      <c r="V132" s="1"/>
      <c r="W132" s="1"/>
      <c r="X132" s="1"/>
      <c r="Y132" s="1"/>
      <c r="Z132" s="1"/>
    </row>
    <row r="133" ht="15.75" customHeight="1">
      <c r="A133" s="1"/>
      <c r="B133" s="1"/>
      <c r="C133" s="1"/>
      <c r="D133" s="1"/>
      <c r="E133" s="1"/>
      <c r="F133" s="1"/>
      <c r="G133" s="1"/>
      <c r="H133" s="1"/>
      <c r="I133" s="1"/>
      <c r="J133" s="1"/>
      <c r="U133" s="1"/>
      <c r="V133" s="1"/>
      <c r="W133" s="1"/>
      <c r="X133" s="1"/>
      <c r="Y133" s="1"/>
      <c r="Z133" s="1"/>
    </row>
    <row r="134" ht="15.75" customHeight="1">
      <c r="A134" s="1"/>
      <c r="B134" s="1"/>
      <c r="C134" s="1"/>
      <c r="D134" s="1"/>
      <c r="E134" s="1"/>
      <c r="F134" s="1"/>
      <c r="G134" s="1"/>
      <c r="H134" s="1"/>
      <c r="I134" s="1"/>
      <c r="J134" s="1"/>
      <c r="U134" s="1"/>
      <c r="V134" s="1"/>
      <c r="W134" s="1"/>
      <c r="X134" s="1"/>
      <c r="Y134" s="1"/>
      <c r="Z134" s="1"/>
    </row>
    <row r="135" ht="15.75" customHeight="1">
      <c r="A135" s="1"/>
      <c r="B135" s="1"/>
      <c r="C135" s="1"/>
      <c r="D135" s="1"/>
      <c r="E135" s="1"/>
      <c r="F135" s="1"/>
      <c r="G135" s="1"/>
      <c r="H135" s="1"/>
      <c r="I135" s="1"/>
      <c r="J135" s="1"/>
      <c r="U135" s="1"/>
      <c r="V135" s="1"/>
      <c r="W135" s="1"/>
      <c r="X135" s="1"/>
      <c r="Y135" s="1"/>
      <c r="Z135" s="1"/>
    </row>
    <row r="136" ht="15.75" customHeight="1">
      <c r="A136" s="1"/>
      <c r="B136" s="1"/>
      <c r="C136" s="1"/>
      <c r="D136" s="1"/>
      <c r="E136" s="1"/>
      <c r="F136" s="1"/>
      <c r="G136" s="1"/>
      <c r="H136" s="1"/>
      <c r="I136" s="1"/>
      <c r="J136" s="1"/>
      <c r="U136" s="1"/>
      <c r="V136" s="1"/>
      <c r="W136" s="1"/>
      <c r="X136" s="1"/>
      <c r="Y136" s="1"/>
      <c r="Z136" s="1"/>
    </row>
    <row r="137" ht="15.75" customHeight="1">
      <c r="A137" s="1"/>
      <c r="B137" s="1"/>
      <c r="C137" s="1"/>
      <c r="D137" s="1"/>
      <c r="E137" s="1"/>
      <c r="F137" s="1"/>
      <c r="G137" s="1"/>
      <c r="H137" s="1"/>
      <c r="I137" s="1"/>
      <c r="J137" s="1"/>
      <c r="U137" s="1"/>
      <c r="V137" s="1"/>
      <c r="W137" s="1"/>
      <c r="X137" s="1"/>
      <c r="Y137" s="1"/>
      <c r="Z137" s="1"/>
    </row>
    <row r="138" ht="15.75" customHeight="1">
      <c r="A138" s="1"/>
      <c r="B138" s="1"/>
      <c r="C138" s="1"/>
      <c r="D138" s="1"/>
      <c r="E138" s="1"/>
      <c r="F138" s="1"/>
      <c r="G138" s="1"/>
      <c r="H138" s="1"/>
      <c r="I138" s="1"/>
      <c r="J138" s="1"/>
      <c r="U138" s="1"/>
      <c r="V138" s="1"/>
      <c r="W138" s="1"/>
      <c r="X138" s="1"/>
      <c r="Y138" s="1"/>
      <c r="Z138" s="1"/>
    </row>
    <row r="139" ht="15.75" customHeight="1">
      <c r="A139" s="1"/>
      <c r="B139" s="1"/>
      <c r="C139" s="1"/>
      <c r="D139" s="1"/>
      <c r="E139" s="1"/>
      <c r="F139" s="1"/>
      <c r="G139" s="1"/>
      <c r="H139" s="1"/>
      <c r="I139" s="1"/>
      <c r="J139" s="1"/>
      <c r="U139" s="1"/>
      <c r="V139" s="1"/>
      <c r="W139" s="1"/>
      <c r="X139" s="1"/>
      <c r="Y139" s="1"/>
      <c r="Z139" s="1"/>
    </row>
    <row r="140" ht="15.75" customHeight="1">
      <c r="A140" s="1"/>
      <c r="B140" s="1"/>
      <c r="C140" s="1"/>
      <c r="D140" s="1"/>
      <c r="E140" s="1"/>
      <c r="F140" s="1"/>
      <c r="G140" s="1"/>
      <c r="H140" s="1"/>
      <c r="I140" s="1"/>
      <c r="J140" s="1"/>
      <c r="U140" s="1"/>
      <c r="V140" s="1"/>
      <c r="W140" s="1"/>
      <c r="X140" s="1"/>
      <c r="Y140" s="1"/>
      <c r="Z140" s="1"/>
    </row>
    <row r="141" ht="15.75" customHeight="1">
      <c r="A141" s="1"/>
      <c r="B141" s="1"/>
      <c r="C141" s="1"/>
      <c r="D141" s="1"/>
      <c r="E141" s="1"/>
      <c r="F141" s="1"/>
      <c r="G141" s="1"/>
      <c r="H141" s="1"/>
      <c r="I141" s="1"/>
      <c r="J141" s="1"/>
      <c r="U141" s="1"/>
      <c r="V141" s="1"/>
      <c r="W141" s="1"/>
      <c r="X141" s="1"/>
      <c r="Y141" s="1"/>
      <c r="Z141" s="1"/>
    </row>
    <row r="142" ht="15.75" customHeight="1">
      <c r="A142" s="1"/>
      <c r="B142" s="1"/>
      <c r="C142" s="1"/>
      <c r="D142" s="1"/>
      <c r="E142" s="1"/>
      <c r="F142" s="1"/>
      <c r="G142" s="1"/>
      <c r="H142" s="1"/>
      <c r="I142" s="1"/>
      <c r="J142" s="1"/>
      <c r="U142" s="1"/>
      <c r="V142" s="1"/>
      <c r="W142" s="1"/>
      <c r="X142" s="1"/>
      <c r="Y142" s="1"/>
      <c r="Z142" s="1"/>
    </row>
    <row r="143" ht="15.75" customHeight="1">
      <c r="A143" s="1"/>
      <c r="B143" s="1"/>
      <c r="C143" s="1"/>
      <c r="D143" s="1"/>
      <c r="E143" s="1"/>
      <c r="F143" s="1"/>
      <c r="G143" s="1"/>
      <c r="H143" s="1"/>
      <c r="I143" s="1"/>
      <c r="J143" s="1"/>
      <c r="U143" s="1"/>
      <c r="V143" s="1"/>
      <c r="W143" s="1"/>
      <c r="X143" s="1"/>
      <c r="Y143" s="1"/>
      <c r="Z143" s="1"/>
    </row>
    <row r="144" ht="15.75" customHeight="1">
      <c r="A144" s="1"/>
      <c r="B144" s="1"/>
      <c r="C144" s="1"/>
      <c r="D144" s="1"/>
      <c r="E144" s="1"/>
      <c r="F144" s="1"/>
      <c r="G144" s="1"/>
      <c r="H144" s="1"/>
      <c r="I144" s="1"/>
      <c r="J144" s="1"/>
      <c r="U144" s="1"/>
      <c r="V144" s="1"/>
      <c r="W144" s="1"/>
      <c r="X144" s="1"/>
      <c r="Y144" s="1"/>
      <c r="Z144" s="1"/>
    </row>
    <row r="145" ht="15.75" customHeight="1">
      <c r="A145" s="1"/>
      <c r="B145" s="1"/>
      <c r="C145" s="1"/>
      <c r="D145" s="1"/>
      <c r="E145" s="1"/>
      <c r="F145" s="1"/>
      <c r="G145" s="1"/>
      <c r="H145" s="1"/>
      <c r="I145" s="1"/>
      <c r="J145" s="1"/>
      <c r="U145" s="1"/>
      <c r="V145" s="1"/>
      <c r="W145" s="1"/>
      <c r="X145" s="1"/>
      <c r="Y145" s="1"/>
      <c r="Z145" s="1"/>
    </row>
    <row r="146" ht="15.75" customHeight="1">
      <c r="A146" s="1"/>
      <c r="B146" s="1"/>
      <c r="C146" s="1"/>
      <c r="D146" s="1"/>
      <c r="E146" s="1"/>
      <c r="F146" s="1"/>
      <c r="G146" s="1"/>
      <c r="H146" s="1"/>
      <c r="I146" s="1"/>
      <c r="J146" s="1"/>
      <c r="U146" s="1"/>
      <c r="V146" s="1"/>
      <c r="W146" s="1"/>
      <c r="X146" s="1"/>
      <c r="Y146" s="1"/>
      <c r="Z146" s="1"/>
    </row>
    <row r="147" ht="15.75" customHeight="1">
      <c r="A147" s="1"/>
      <c r="B147" s="1"/>
      <c r="C147" s="1"/>
      <c r="D147" s="1"/>
      <c r="E147" s="1"/>
      <c r="F147" s="1"/>
      <c r="G147" s="1"/>
      <c r="H147" s="1"/>
      <c r="I147" s="1"/>
      <c r="J147" s="1"/>
      <c r="U147" s="1"/>
      <c r="V147" s="1"/>
      <c r="W147" s="1"/>
      <c r="X147" s="1"/>
      <c r="Y147" s="1"/>
      <c r="Z147" s="1"/>
    </row>
    <row r="148" ht="15.75" customHeight="1">
      <c r="A148" s="1"/>
      <c r="B148" s="1"/>
      <c r="C148" s="1"/>
      <c r="D148" s="1"/>
      <c r="E148" s="1"/>
      <c r="F148" s="1"/>
      <c r="G148" s="1"/>
      <c r="H148" s="1"/>
      <c r="I148" s="1"/>
      <c r="J148" s="1"/>
      <c r="U148" s="1"/>
      <c r="V148" s="1"/>
      <c r="W148" s="1"/>
      <c r="X148" s="1"/>
      <c r="Y148" s="1"/>
      <c r="Z148" s="1"/>
    </row>
    <row r="149" ht="15.75" customHeight="1">
      <c r="A149" s="1"/>
      <c r="B149" s="1"/>
      <c r="C149" s="1"/>
      <c r="D149" s="1"/>
      <c r="E149" s="1"/>
      <c r="F149" s="1"/>
      <c r="G149" s="1"/>
      <c r="H149" s="1"/>
      <c r="I149" s="1"/>
      <c r="J149" s="1"/>
      <c r="U149" s="1"/>
      <c r="V149" s="1"/>
      <c r="W149" s="1"/>
      <c r="X149" s="1"/>
      <c r="Y149" s="1"/>
      <c r="Z149" s="1"/>
    </row>
    <row r="150" ht="15.75" customHeight="1">
      <c r="A150" s="1"/>
      <c r="B150" s="1"/>
      <c r="C150" s="1"/>
      <c r="D150" s="1"/>
      <c r="E150" s="1"/>
      <c r="F150" s="1"/>
      <c r="G150" s="1"/>
      <c r="H150" s="1"/>
      <c r="I150" s="1"/>
      <c r="J150" s="1"/>
      <c r="U150" s="1"/>
      <c r="V150" s="1"/>
      <c r="W150" s="1"/>
      <c r="X150" s="1"/>
      <c r="Y150" s="1"/>
      <c r="Z150" s="1"/>
    </row>
    <row r="151" ht="15.75" customHeight="1">
      <c r="A151" s="1"/>
      <c r="B151" s="1"/>
      <c r="C151" s="1"/>
      <c r="D151" s="1"/>
      <c r="E151" s="1"/>
      <c r="F151" s="1"/>
      <c r="G151" s="1"/>
      <c r="H151" s="1"/>
      <c r="I151" s="1"/>
      <c r="J151" s="1"/>
      <c r="U151" s="1"/>
      <c r="V151" s="1"/>
      <c r="W151" s="1"/>
      <c r="X151" s="1"/>
      <c r="Y151" s="1"/>
      <c r="Z151" s="1"/>
    </row>
    <row r="152" ht="15.75" customHeight="1">
      <c r="A152" s="1"/>
      <c r="B152" s="1"/>
      <c r="C152" s="1"/>
      <c r="D152" s="1"/>
      <c r="E152" s="1"/>
      <c r="F152" s="1"/>
      <c r="G152" s="1"/>
      <c r="H152" s="1"/>
      <c r="I152" s="1"/>
      <c r="J152" s="1"/>
      <c r="U152" s="1"/>
      <c r="V152" s="1"/>
      <c r="W152" s="1"/>
      <c r="X152" s="1"/>
      <c r="Y152" s="1"/>
      <c r="Z152" s="1"/>
    </row>
    <row r="153" ht="15.75" customHeight="1">
      <c r="A153" s="1"/>
      <c r="B153" s="1"/>
      <c r="C153" s="1"/>
      <c r="D153" s="1"/>
      <c r="E153" s="1"/>
      <c r="F153" s="1"/>
      <c r="G153" s="1"/>
      <c r="H153" s="1"/>
      <c r="I153" s="1"/>
      <c r="J153" s="1"/>
      <c r="U153" s="1"/>
      <c r="V153" s="1"/>
      <c r="W153" s="1"/>
      <c r="X153" s="1"/>
      <c r="Y153" s="1"/>
      <c r="Z153" s="1"/>
    </row>
    <row r="154" ht="15.75" customHeight="1">
      <c r="A154" s="1"/>
      <c r="B154" s="1"/>
      <c r="C154" s="1"/>
      <c r="D154" s="1"/>
      <c r="E154" s="1"/>
      <c r="F154" s="1"/>
      <c r="G154" s="1"/>
      <c r="H154" s="1"/>
      <c r="I154" s="1"/>
      <c r="J154" s="1"/>
      <c r="U154" s="1"/>
      <c r="V154" s="1"/>
      <c r="W154" s="1"/>
      <c r="X154" s="1"/>
      <c r="Y154" s="1"/>
      <c r="Z154" s="1"/>
    </row>
    <row r="155" ht="15.75" customHeight="1">
      <c r="A155" s="1"/>
      <c r="B155" s="1"/>
      <c r="C155" s="1"/>
      <c r="D155" s="1"/>
      <c r="E155" s="1"/>
      <c r="F155" s="1"/>
      <c r="G155" s="1"/>
      <c r="H155" s="1"/>
      <c r="I155" s="1"/>
      <c r="J155" s="1"/>
      <c r="U155" s="1"/>
      <c r="V155" s="1"/>
      <c r="W155" s="1"/>
      <c r="X155" s="1"/>
      <c r="Y155" s="1"/>
      <c r="Z155" s="1"/>
    </row>
    <row r="156" ht="15.75" customHeight="1">
      <c r="A156" s="1"/>
      <c r="B156" s="1"/>
      <c r="C156" s="1"/>
      <c r="D156" s="1"/>
      <c r="E156" s="1"/>
      <c r="F156" s="1"/>
      <c r="G156" s="1"/>
      <c r="H156" s="1"/>
      <c r="I156" s="1"/>
      <c r="J156" s="1"/>
      <c r="U156" s="1"/>
      <c r="V156" s="1"/>
      <c r="W156" s="1"/>
      <c r="X156" s="1"/>
      <c r="Y156" s="1"/>
      <c r="Z156" s="1"/>
    </row>
    <row r="157" ht="15.75" customHeight="1">
      <c r="A157" s="1"/>
      <c r="B157" s="1"/>
      <c r="C157" s="1"/>
      <c r="D157" s="1"/>
      <c r="E157" s="1"/>
      <c r="F157" s="1"/>
      <c r="G157" s="1"/>
      <c r="H157" s="1"/>
      <c r="I157" s="1"/>
      <c r="J157" s="1"/>
      <c r="U157" s="1"/>
      <c r="V157" s="1"/>
      <c r="W157" s="1"/>
      <c r="X157" s="1"/>
      <c r="Y157" s="1"/>
      <c r="Z157" s="1"/>
    </row>
    <row r="158" ht="15.75" customHeight="1">
      <c r="A158" s="1"/>
      <c r="B158" s="1"/>
      <c r="C158" s="1"/>
      <c r="D158" s="1"/>
      <c r="E158" s="1"/>
      <c r="F158" s="1"/>
      <c r="G158" s="1"/>
      <c r="H158" s="1"/>
      <c r="I158" s="1"/>
      <c r="J158" s="1"/>
      <c r="U158" s="1"/>
      <c r="V158" s="1"/>
      <c r="W158" s="1"/>
      <c r="X158" s="1"/>
      <c r="Y158" s="1"/>
      <c r="Z158" s="1"/>
    </row>
    <row r="159" ht="15.75" customHeight="1">
      <c r="A159" s="1"/>
      <c r="B159" s="1"/>
      <c r="C159" s="1"/>
      <c r="D159" s="1"/>
      <c r="E159" s="1"/>
      <c r="F159" s="1"/>
      <c r="G159" s="1"/>
      <c r="H159" s="1"/>
      <c r="I159" s="1"/>
      <c r="J159" s="1"/>
      <c r="U159" s="1"/>
      <c r="V159" s="1"/>
      <c r="W159" s="1"/>
      <c r="X159" s="1"/>
      <c r="Y159" s="1"/>
      <c r="Z159" s="1"/>
    </row>
    <row r="160" ht="15.75" customHeight="1">
      <c r="A160" s="1"/>
      <c r="B160" s="1"/>
      <c r="C160" s="1"/>
      <c r="D160" s="1"/>
      <c r="E160" s="1"/>
      <c r="F160" s="1"/>
      <c r="G160" s="1"/>
      <c r="H160" s="1"/>
      <c r="I160" s="1"/>
      <c r="J160" s="1"/>
      <c r="U160" s="1"/>
      <c r="V160" s="1"/>
      <c r="W160" s="1"/>
      <c r="X160" s="1"/>
      <c r="Y160" s="1"/>
      <c r="Z160" s="1"/>
    </row>
    <row r="161" ht="15.75" customHeight="1">
      <c r="A161" s="1"/>
      <c r="B161" s="1"/>
      <c r="C161" s="1"/>
      <c r="D161" s="1"/>
      <c r="E161" s="1"/>
      <c r="F161" s="1"/>
      <c r="G161" s="1"/>
      <c r="H161" s="1"/>
      <c r="I161" s="1"/>
      <c r="J161" s="1"/>
      <c r="U161" s="1"/>
      <c r="V161" s="1"/>
      <c r="W161" s="1"/>
      <c r="X161" s="1"/>
      <c r="Y161" s="1"/>
      <c r="Z161" s="1"/>
    </row>
    <row r="162" ht="15.75" customHeight="1">
      <c r="A162" s="1"/>
      <c r="B162" s="1"/>
      <c r="C162" s="1"/>
      <c r="D162" s="1"/>
      <c r="E162" s="1"/>
      <c r="F162" s="1"/>
      <c r="G162" s="1"/>
      <c r="H162" s="1"/>
      <c r="I162" s="1"/>
      <c r="J162" s="1"/>
      <c r="U162" s="1"/>
      <c r="V162" s="1"/>
      <c r="W162" s="1"/>
      <c r="X162" s="1"/>
      <c r="Y162" s="1"/>
      <c r="Z162" s="1"/>
    </row>
    <row r="163" ht="15.75" customHeight="1">
      <c r="A163" s="1"/>
      <c r="B163" s="1"/>
      <c r="C163" s="1"/>
      <c r="D163" s="1"/>
      <c r="E163" s="1"/>
      <c r="F163" s="1"/>
      <c r="G163" s="1"/>
      <c r="H163" s="1"/>
      <c r="I163" s="1"/>
      <c r="J163" s="1"/>
      <c r="U163" s="1"/>
      <c r="V163" s="1"/>
      <c r="W163" s="1"/>
      <c r="X163" s="1"/>
      <c r="Y163" s="1"/>
      <c r="Z163" s="1"/>
    </row>
    <row r="164" ht="15.75" customHeight="1">
      <c r="A164" s="1"/>
      <c r="B164" s="1"/>
      <c r="C164" s="1"/>
      <c r="D164" s="1"/>
      <c r="E164" s="1"/>
      <c r="F164" s="1"/>
      <c r="G164" s="1"/>
      <c r="H164" s="1"/>
      <c r="I164" s="1"/>
      <c r="J164" s="1"/>
      <c r="U164" s="1"/>
      <c r="V164" s="1"/>
      <c r="W164" s="1"/>
      <c r="X164" s="1"/>
      <c r="Y164" s="1"/>
      <c r="Z164" s="1"/>
    </row>
    <row r="165" ht="15.75" customHeight="1">
      <c r="A165" s="1"/>
      <c r="B165" s="1"/>
      <c r="C165" s="1"/>
      <c r="D165" s="1"/>
      <c r="E165" s="1"/>
      <c r="F165" s="1"/>
      <c r="G165" s="1"/>
      <c r="H165" s="1"/>
      <c r="I165" s="1"/>
      <c r="J165" s="1"/>
      <c r="U165" s="1"/>
      <c r="V165" s="1"/>
      <c r="W165" s="1"/>
      <c r="X165" s="1"/>
      <c r="Y165" s="1"/>
      <c r="Z165" s="1"/>
    </row>
    <row r="166" ht="15.75" customHeight="1">
      <c r="A166" s="1"/>
      <c r="B166" s="1"/>
      <c r="C166" s="1"/>
      <c r="D166" s="1"/>
      <c r="E166" s="1"/>
      <c r="F166" s="1"/>
      <c r="G166" s="1"/>
      <c r="H166" s="1"/>
      <c r="I166" s="1"/>
      <c r="J166" s="1"/>
      <c r="U166" s="1"/>
      <c r="V166" s="1"/>
      <c r="W166" s="1"/>
      <c r="X166" s="1"/>
      <c r="Y166" s="1"/>
      <c r="Z166" s="1"/>
    </row>
    <row r="167" ht="15.75" customHeight="1">
      <c r="A167" s="1"/>
      <c r="B167" s="1"/>
      <c r="C167" s="1"/>
      <c r="D167" s="1"/>
      <c r="E167" s="1"/>
      <c r="F167" s="1"/>
      <c r="G167" s="1"/>
      <c r="H167" s="1"/>
      <c r="I167" s="1"/>
      <c r="J167" s="1"/>
      <c r="U167" s="1"/>
      <c r="V167" s="1"/>
      <c r="W167" s="1"/>
      <c r="X167" s="1"/>
      <c r="Y167" s="1"/>
      <c r="Z167" s="1"/>
    </row>
    <row r="168" ht="15.75" customHeight="1">
      <c r="A168" s="1"/>
      <c r="B168" s="1"/>
      <c r="C168" s="1"/>
      <c r="D168" s="1"/>
      <c r="E168" s="1"/>
      <c r="F168" s="1"/>
      <c r="G168" s="1"/>
      <c r="H168" s="1"/>
      <c r="I168" s="1"/>
      <c r="J168" s="1"/>
      <c r="U168" s="1"/>
      <c r="V168" s="1"/>
      <c r="W168" s="1"/>
      <c r="X168" s="1"/>
      <c r="Y168" s="1"/>
      <c r="Z168" s="1"/>
    </row>
    <row r="169" ht="15.75" customHeight="1">
      <c r="A169" s="1"/>
      <c r="B169" s="1"/>
      <c r="C169" s="1"/>
      <c r="D169" s="1"/>
      <c r="E169" s="1"/>
      <c r="F169" s="1"/>
      <c r="G169" s="1"/>
      <c r="H169" s="1"/>
      <c r="I169" s="1"/>
      <c r="J169" s="1"/>
      <c r="U169" s="1"/>
      <c r="V169" s="1"/>
      <c r="W169" s="1"/>
      <c r="X169" s="1"/>
      <c r="Y169" s="1"/>
      <c r="Z169" s="1"/>
    </row>
    <row r="170" ht="15.75" customHeight="1">
      <c r="A170" s="1"/>
      <c r="B170" s="1"/>
      <c r="C170" s="1"/>
      <c r="D170" s="1"/>
      <c r="E170" s="1"/>
      <c r="F170" s="1"/>
      <c r="G170" s="1"/>
      <c r="H170" s="1"/>
      <c r="I170" s="1"/>
      <c r="J170" s="1"/>
      <c r="U170" s="1"/>
      <c r="V170" s="1"/>
      <c r="W170" s="1"/>
      <c r="X170" s="1"/>
      <c r="Y170" s="1"/>
      <c r="Z170" s="1"/>
    </row>
    <row r="171" ht="15.75" customHeight="1">
      <c r="A171" s="1"/>
      <c r="B171" s="1"/>
      <c r="C171" s="1"/>
      <c r="D171" s="1"/>
      <c r="E171" s="1"/>
      <c r="F171" s="1"/>
      <c r="G171" s="1"/>
      <c r="H171" s="1"/>
      <c r="I171" s="1"/>
      <c r="J171" s="1"/>
      <c r="U171" s="1"/>
      <c r="V171" s="1"/>
      <c r="W171" s="1"/>
      <c r="X171" s="1"/>
      <c r="Y171" s="1"/>
      <c r="Z171" s="1"/>
    </row>
    <row r="172" ht="15.75" customHeight="1">
      <c r="A172" s="1"/>
      <c r="B172" s="1"/>
      <c r="C172" s="1"/>
      <c r="D172" s="1"/>
      <c r="E172" s="1"/>
      <c r="F172" s="1"/>
      <c r="G172" s="1"/>
      <c r="H172" s="1"/>
      <c r="I172" s="1"/>
      <c r="J172" s="1"/>
      <c r="U172" s="1"/>
      <c r="V172" s="1"/>
      <c r="W172" s="1"/>
      <c r="X172" s="1"/>
      <c r="Y172" s="1"/>
      <c r="Z172" s="1"/>
    </row>
    <row r="173" ht="15.75" customHeight="1">
      <c r="A173" s="1"/>
      <c r="B173" s="1"/>
      <c r="C173" s="1"/>
      <c r="D173" s="1"/>
      <c r="E173" s="1"/>
      <c r="F173" s="1"/>
      <c r="G173" s="1"/>
      <c r="H173" s="1"/>
      <c r="I173" s="1"/>
      <c r="J173" s="1"/>
      <c r="U173" s="1"/>
      <c r="V173" s="1"/>
      <c r="W173" s="1"/>
      <c r="X173" s="1"/>
      <c r="Y173" s="1"/>
      <c r="Z173" s="1"/>
    </row>
    <row r="174" ht="15.75" customHeight="1">
      <c r="A174" s="1"/>
      <c r="B174" s="1"/>
      <c r="C174" s="1"/>
      <c r="D174" s="1"/>
      <c r="E174" s="1"/>
      <c r="F174" s="1"/>
      <c r="G174" s="1"/>
      <c r="H174" s="1"/>
      <c r="I174" s="1"/>
      <c r="J174" s="1"/>
      <c r="U174" s="1"/>
      <c r="V174" s="1"/>
      <c r="W174" s="1"/>
      <c r="X174" s="1"/>
      <c r="Y174" s="1"/>
      <c r="Z174" s="1"/>
    </row>
    <row r="175" ht="15.75" customHeight="1">
      <c r="A175" s="1"/>
      <c r="B175" s="1"/>
      <c r="C175" s="1"/>
      <c r="D175" s="1"/>
      <c r="E175" s="1"/>
      <c r="F175" s="1"/>
      <c r="G175" s="1"/>
      <c r="H175" s="1"/>
      <c r="I175" s="1"/>
      <c r="J175" s="1"/>
      <c r="U175" s="1"/>
      <c r="V175" s="1"/>
      <c r="W175" s="1"/>
      <c r="X175" s="1"/>
      <c r="Y175" s="1"/>
      <c r="Z175" s="1"/>
    </row>
    <row r="176" ht="15.75" customHeight="1">
      <c r="A176" s="1"/>
      <c r="B176" s="1"/>
      <c r="C176" s="1"/>
      <c r="D176" s="1"/>
      <c r="E176" s="1"/>
      <c r="F176" s="1"/>
      <c r="G176" s="1"/>
      <c r="H176" s="1"/>
      <c r="I176" s="1"/>
      <c r="J176" s="1"/>
      <c r="U176" s="1"/>
      <c r="V176" s="1"/>
      <c r="W176" s="1"/>
      <c r="X176" s="1"/>
      <c r="Y176" s="1"/>
      <c r="Z176" s="1"/>
    </row>
    <row r="177" ht="15.75" customHeight="1">
      <c r="A177" s="1"/>
      <c r="B177" s="1"/>
      <c r="C177" s="1"/>
      <c r="D177" s="1"/>
      <c r="E177" s="1"/>
      <c r="F177" s="1"/>
      <c r="G177" s="1"/>
      <c r="H177" s="1"/>
      <c r="I177" s="1"/>
      <c r="J177" s="1"/>
      <c r="U177" s="1"/>
      <c r="V177" s="1"/>
      <c r="W177" s="1"/>
      <c r="X177" s="1"/>
      <c r="Y177" s="1"/>
      <c r="Z177" s="1"/>
    </row>
    <row r="178" ht="15.75" customHeight="1">
      <c r="A178" s="1"/>
      <c r="B178" s="1"/>
      <c r="C178" s="1"/>
      <c r="D178" s="1"/>
      <c r="E178" s="1"/>
      <c r="F178" s="1"/>
      <c r="G178" s="1"/>
      <c r="H178" s="1"/>
      <c r="I178" s="1"/>
      <c r="J178" s="1"/>
      <c r="U178" s="1"/>
      <c r="V178" s="1"/>
      <c r="W178" s="1"/>
      <c r="X178" s="1"/>
      <c r="Y178" s="1"/>
      <c r="Z178" s="1"/>
    </row>
    <row r="179" ht="15.75" customHeight="1">
      <c r="A179" s="1"/>
      <c r="B179" s="1"/>
      <c r="C179" s="1"/>
      <c r="D179" s="1"/>
      <c r="E179" s="1"/>
      <c r="F179" s="1"/>
      <c r="G179" s="1"/>
      <c r="H179" s="1"/>
      <c r="I179" s="1"/>
      <c r="J179" s="1"/>
      <c r="U179" s="1"/>
      <c r="V179" s="1"/>
      <c r="W179" s="1"/>
      <c r="X179" s="1"/>
      <c r="Y179" s="1"/>
      <c r="Z179" s="1"/>
    </row>
    <row r="180" ht="15.75" customHeight="1">
      <c r="A180" s="1"/>
      <c r="B180" s="1"/>
      <c r="C180" s="1"/>
      <c r="D180" s="1"/>
      <c r="E180" s="1"/>
      <c r="F180" s="1"/>
      <c r="G180" s="1"/>
      <c r="H180" s="1"/>
      <c r="I180" s="1"/>
      <c r="J180" s="1"/>
      <c r="U180" s="1"/>
      <c r="V180" s="1"/>
      <c r="W180" s="1"/>
      <c r="X180" s="1"/>
      <c r="Y180" s="1"/>
      <c r="Z180" s="1"/>
    </row>
    <row r="181" ht="15.75" customHeight="1">
      <c r="A181" s="1"/>
      <c r="B181" s="1"/>
      <c r="C181" s="1"/>
      <c r="D181" s="1"/>
      <c r="E181" s="1"/>
      <c r="F181" s="1"/>
      <c r="G181" s="1"/>
      <c r="H181" s="1"/>
      <c r="I181" s="1"/>
      <c r="J181" s="1"/>
      <c r="U181" s="1"/>
      <c r="V181" s="1"/>
      <c r="W181" s="1"/>
      <c r="X181" s="1"/>
      <c r="Y181" s="1"/>
      <c r="Z181" s="1"/>
    </row>
    <row r="182" ht="15.75" customHeight="1">
      <c r="A182" s="1"/>
      <c r="B182" s="1"/>
      <c r="C182" s="1"/>
      <c r="D182" s="1"/>
      <c r="E182" s="1"/>
      <c r="F182" s="1"/>
      <c r="G182" s="1"/>
      <c r="H182" s="1"/>
      <c r="I182" s="1"/>
      <c r="J182" s="1"/>
      <c r="U182" s="1"/>
      <c r="V182" s="1"/>
      <c r="W182" s="1"/>
      <c r="X182" s="1"/>
      <c r="Y182" s="1"/>
      <c r="Z182" s="1"/>
    </row>
    <row r="183" ht="15.75" customHeight="1">
      <c r="A183" s="1"/>
      <c r="B183" s="1"/>
      <c r="C183" s="1"/>
      <c r="D183" s="1"/>
      <c r="E183" s="1"/>
      <c r="F183" s="1"/>
      <c r="G183" s="1"/>
      <c r="H183" s="1"/>
      <c r="I183" s="1"/>
      <c r="J183" s="1"/>
      <c r="U183" s="1"/>
      <c r="V183" s="1"/>
      <c r="W183" s="1"/>
      <c r="X183" s="1"/>
      <c r="Y183" s="1"/>
      <c r="Z183" s="1"/>
    </row>
    <row r="184" ht="15.75" customHeight="1">
      <c r="A184" s="1"/>
      <c r="B184" s="1"/>
      <c r="C184" s="1"/>
      <c r="D184" s="1"/>
      <c r="E184" s="1"/>
      <c r="F184" s="1"/>
      <c r="G184" s="1"/>
      <c r="H184" s="1"/>
      <c r="I184" s="1"/>
      <c r="J184" s="1"/>
      <c r="U184" s="1"/>
      <c r="V184" s="1"/>
      <c r="W184" s="1"/>
      <c r="X184" s="1"/>
      <c r="Y184" s="1"/>
      <c r="Z184" s="1"/>
    </row>
    <row r="185" ht="15.75" customHeight="1">
      <c r="A185" s="1"/>
      <c r="B185" s="1"/>
      <c r="C185" s="1"/>
      <c r="D185" s="1"/>
      <c r="E185" s="1"/>
      <c r="F185" s="1"/>
      <c r="G185" s="1"/>
      <c r="H185" s="1"/>
      <c r="I185" s="1"/>
      <c r="J185" s="1"/>
      <c r="U185" s="1"/>
      <c r="V185" s="1"/>
      <c r="W185" s="1"/>
      <c r="X185" s="1"/>
      <c r="Y185" s="1"/>
      <c r="Z185" s="1"/>
    </row>
    <row r="186" ht="15.75" customHeight="1">
      <c r="A186" s="1"/>
      <c r="B186" s="1"/>
      <c r="C186" s="1"/>
      <c r="D186" s="1"/>
      <c r="E186" s="1"/>
      <c r="F186" s="1"/>
      <c r="G186" s="1"/>
      <c r="H186" s="1"/>
      <c r="I186" s="1"/>
      <c r="J186" s="1"/>
      <c r="U186" s="1"/>
      <c r="V186" s="1"/>
      <c r="W186" s="1"/>
      <c r="X186" s="1"/>
      <c r="Y186" s="1"/>
      <c r="Z186" s="1"/>
    </row>
    <row r="187" ht="15.75" customHeight="1">
      <c r="A187" s="1"/>
      <c r="B187" s="1"/>
      <c r="C187" s="1"/>
      <c r="D187" s="1"/>
      <c r="E187" s="1"/>
      <c r="F187" s="1"/>
      <c r="G187" s="1"/>
      <c r="H187" s="1"/>
      <c r="I187" s="1"/>
      <c r="J187" s="1"/>
      <c r="U187" s="1"/>
      <c r="V187" s="1"/>
      <c r="W187" s="1"/>
      <c r="X187" s="1"/>
      <c r="Y187" s="1"/>
      <c r="Z187" s="1"/>
    </row>
    <row r="188" ht="15.75" customHeight="1">
      <c r="A188" s="1"/>
      <c r="B188" s="1"/>
      <c r="C188" s="1"/>
      <c r="D188" s="1"/>
      <c r="E188" s="1"/>
      <c r="F188" s="1"/>
      <c r="G188" s="1"/>
      <c r="H188" s="1"/>
      <c r="I188" s="1"/>
      <c r="J188" s="1"/>
      <c r="U188" s="1"/>
      <c r="V188" s="1"/>
      <c r="W188" s="1"/>
      <c r="X188" s="1"/>
      <c r="Y188" s="1"/>
      <c r="Z188" s="1"/>
    </row>
    <row r="189" ht="15.75" customHeight="1">
      <c r="A189" s="1"/>
      <c r="B189" s="1"/>
      <c r="C189" s="1"/>
      <c r="D189" s="1"/>
      <c r="E189" s="1"/>
      <c r="F189" s="1"/>
      <c r="G189" s="1"/>
      <c r="H189" s="1"/>
      <c r="I189" s="1"/>
      <c r="J189" s="1"/>
      <c r="U189" s="1"/>
      <c r="V189" s="1"/>
      <c r="W189" s="1"/>
      <c r="X189" s="1"/>
      <c r="Y189" s="1"/>
      <c r="Z189" s="1"/>
    </row>
    <row r="190" ht="15.75" customHeight="1">
      <c r="A190" s="1"/>
      <c r="B190" s="1"/>
      <c r="C190" s="1"/>
      <c r="D190" s="1"/>
      <c r="E190" s="1"/>
      <c r="F190" s="1"/>
      <c r="G190" s="1"/>
      <c r="H190" s="1"/>
      <c r="I190" s="1"/>
      <c r="J190" s="1"/>
      <c r="U190" s="1"/>
      <c r="V190" s="1"/>
      <c r="W190" s="1"/>
      <c r="X190" s="1"/>
      <c r="Y190" s="1"/>
      <c r="Z190" s="1"/>
    </row>
    <row r="191" ht="15.75" customHeight="1">
      <c r="A191" s="1"/>
      <c r="B191" s="1"/>
      <c r="C191" s="1"/>
      <c r="D191" s="1"/>
      <c r="E191" s="1"/>
      <c r="F191" s="1"/>
      <c r="G191" s="1"/>
      <c r="H191" s="1"/>
      <c r="I191" s="1"/>
      <c r="J191" s="1"/>
      <c r="U191" s="1"/>
      <c r="V191" s="1"/>
      <c r="W191" s="1"/>
      <c r="X191" s="1"/>
      <c r="Y191" s="1"/>
      <c r="Z191" s="1"/>
    </row>
    <row r="192" ht="15.75" customHeight="1">
      <c r="A192" s="1"/>
      <c r="B192" s="1"/>
      <c r="C192" s="1"/>
      <c r="D192" s="1"/>
      <c r="E192" s="1"/>
      <c r="F192" s="1"/>
      <c r="G192" s="1"/>
      <c r="H192" s="1"/>
      <c r="I192" s="1"/>
      <c r="J192" s="1"/>
      <c r="U192" s="1"/>
      <c r="V192" s="1"/>
      <c r="W192" s="1"/>
      <c r="X192" s="1"/>
      <c r="Y192" s="1"/>
      <c r="Z192" s="1"/>
    </row>
    <row r="193" ht="15.75" customHeight="1">
      <c r="A193" s="1"/>
      <c r="B193" s="1"/>
      <c r="C193" s="1"/>
      <c r="D193" s="1"/>
      <c r="E193" s="1"/>
      <c r="F193" s="1"/>
      <c r="G193" s="1"/>
      <c r="H193" s="1"/>
      <c r="I193" s="1"/>
      <c r="J193" s="1"/>
      <c r="U193" s="1"/>
      <c r="V193" s="1"/>
      <c r="W193" s="1"/>
      <c r="X193" s="1"/>
      <c r="Y193" s="1"/>
      <c r="Z193" s="1"/>
    </row>
    <row r="194" ht="15.75" customHeight="1">
      <c r="A194" s="1"/>
      <c r="B194" s="1"/>
      <c r="C194" s="1"/>
      <c r="D194" s="1"/>
      <c r="E194" s="1"/>
      <c r="F194" s="1"/>
      <c r="G194" s="1"/>
      <c r="H194" s="1"/>
      <c r="I194" s="1"/>
      <c r="J194" s="1"/>
      <c r="U194" s="1"/>
      <c r="V194" s="1"/>
      <c r="W194" s="1"/>
      <c r="X194" s="1"/>
      <c r="Y194" s="1"/>
      <c r="Z194" s="1"/>
    </row>
    <row r="195" ht="15.75" customHeight="1">
      <c r="A195" s="1"/>
      <c r="B195" s="1"/>
      <c r="C195" s="1"/>
      <c r="D195" s="1"/>
      <c r="E195" s="1"/>
      <c r="F195" s="1"/>
      <c r="G195" s="1"/>
      <c r="H195" s="1"/>
      <c r="I195" s="1"/>
      <c r="J195" s="1"/>
      <c r="U195" s="1"/>
      <c r="V195" s="1"/>
      <c r="W195" s="1"/>
      <c r="X195" s="1"/>
      <c r="Y195" s="1"/>
      <c r="Z195" s="1"/>
    </row>
    <row r="196" ht="15.75" customHeight="1">
      <c r="A196" s="1"/>
      <c r="B196" s="1"/>
      <c r="C196" s="1"/>
      <c r="D196" s="1"/>
      <c r="E196" s="1"/>
      <c r="F196" s="1"/>
      <c r="G196" s="1"/>
      <c r="H196" s="1"/>
      <c r="I196" s="1"/>
      <c r="J196" s="1"/>
      <c r="U196" s="1"/>
      <c r="V196" s="1"/>
      <c r="W196" s="1"/>
      <c r="X196" s="1"/>
      <c r="Y196" s="1"/>
      <c r="Z196" s="1"/>
    </row>
    <row r="197" ht="15.75" customHeight="1">
      <c r="A197" s="1"/>
      <c r="B197" s="1"/>
      <c r="C197" s="1"/>
      <c r="D197" s="1"/>
      <c r="E197" s="1"/>
      <c r="F197" s="1"/>
      <c r="G197" s="1"/>
      <c r="H197" s="1"/>
      <c r="I197" s="1"/>
      <c r="J197" s="1"/>
      <c r="U197" s="1"/>
      <c r="V197" s="1"/>
      <c r="W197" s="1"/>
      <c r="X197" s="1"/>
      <c r="Y197" s="1"/>
      <c r="Z197" s="1"/>
    </row>
    <row r="198" ht="15.75" customHeight="1">
      <c r="A198" s="1"/>
      <c r="B198" s="1"/>
      <c r="C198" s="1"/>
      <c r="D198" s="1"/>
      <c r="E198" s="1"/>
      <c r="F198" s="1"/>
      <c r="G198" s="1"/>
      <c r="H198" s="1"/>
      <c r="I198" s="1"/>
      <c r="J198" s="1"/>
      <c r="U198" s="1"/>
      <c r="V198" s="1"/>
      <c r="W198" s="1"/>
      <c r="X198" s="1"/>
      <c r="Y198" s="1"/>
      <c r="Z198" s="1"/>
    </row>
    <row r="199" ht="15.75" customHeight="1">
      <c r="A199" s="1"/>
      <c r="B199" s="1"/>
      <c r="C199" s="1"/>
      <c r="D199" s="1"/>
      <c r="E199" s="1"/>
      <c r="F199" s="1"/>
      <c r="G199" s="1"/>
      <c r="H199" s="1"/>
      <c r="I199" s="1"/>
      <c r="J199" s="1"/>
      <c r="U199" s="1"/>
      <c r="V199" s="1"/>
      <c r="W199" s="1"/>
      <c r="X199" s="1"/>
      <c r="Y199" s="1"/>
      <c r="Z199" s="1"/>
    </row>
    <row r="200" ht="15.75" customHeight="1">
      <c r="A200" s="1"/>
      <c r="B200" s="1"/>
      <c r="C200" s="1"/>
      <c r="D200" s="1"/>
      <c r="E200" s="1"/>
      <c r="F200" s="1"/>
      <c r="G200" s="1"/>
      <c r="H200" s="1"/>
      <c r="I200" s="1"/>
      <c r="J200" s="1"/>
      <c r="U200" s="1"/>
      <c r="V200" s="1"/>
      <c r="W200" s="1"/>
      <c r="X200" s="1"/>
      <c r="Y200" s="1"/>
      <c r="Z200" s="1"/>
    </row>
    <row r="201" ht="15.75" customHeight="1">
      <c r="A201" s="1"/>
      <c r="B201" s="1"/>
      <c r="C201" s="1"/>
      <c r="D201" s="1"/>
      <c r="E201" s="1"/>
      <c r="F201" s="1"/>
      <c r="G201" s="1"/>
      <c r="H201" s="1"/>
      <c r="I201" s="1"/>
      <c r="J201" s="1"/>
      <c r="U201" s="1"/>
      <c r="V201" s="1"/>
      <c r="W201" s="1"/>
      <c r="X201" s="1"/>
      <c r="Y201" s="1"/>
      <c r="Z201" s="1"/>
    </row>
    <row r="202" ht="15.75" customHeight="1">
      <c r="A202" s="1"/>
      <c r="B202" s="1"/>
      <c r="C202" s="1"/>
      <c r="D202" s="1"/>
      <c r="E202" s="1"/>
      <c r="F202" s="1"/>
      <c r="G202" s="1"/>
      <c r="H202" s="1"/>
      <c r="I202" s="1"/>
      <c r="J202" s="1"/>
      <c r="U202" s="1"/>
      <c r="V202" s="1"/>
      <c r="W202" s="1"/>
      <c r="X202" s="1"/>
      <c r="Y202" s="1"/>
      <c r="Z202" s="1"/>
    </row>
    <row r="203" ht="15.75" customHeight="1">
      <c r="A203" s="1"/>
      <c r="B203" s="1"/>
      <c r="C203" s="1"/>
      <c r="D203" s="1"/>
      <c r="E203" s="1"/>
      <c r="F203" s="1"/>
      <c r="G203" s="1"/>
      <c r="H203" s="1"/>
      <c r="I203" s="1"/>
      <c r="J203" s="1"/>
      <c r="U203" s="1"/>
      <c r="V203" s="1"/>
      <c r="W203" s="1"/>
      <c r="X203" s="1"/>
      <c r="Y203" s="1"/>
      <c r="Z203" s="1"/>
    </row>
    <row r="204" ht="15.75" customHeight="1">
      <c r="A204" s="1"/>
      <c r="B204" s="1"/>
      <c r="C204" s="1"/>
      <c r="D204" s="1"/>
      <c r="E204" s="1"/>
      <c r="F204" s="1"/>
      <c r="G204" s="1"/>
      <c r="H204" s="1"/>
      <c r="I204" s="1"/>
      <c r="J204" s="1"/>
      <c r="U204" s="1"/>
      <c r="V204" s="1"/>
      <c r="W204" s="1"/>
      <c r="X204" s="1"/>
      <c r="Y204" s="1"/>
      <c r="Z204" s="1"/>
    </row>
    <row r="205" ht="15.75" customHeight="1">
      <c r="A205" s="1"/>
      <c r="B205" s="1"/>
      <c r="C205" s="1"/>
      <c r="D205" s="1"/>
      <c r="E205" s="1"/>
      <c r="F205" s="1"/>
      <c r="G205" s="1"/>
      <c r="H205" s="1"/>
      <c r="I205" s="1"/>
      <c r="J205" s="1"/>
      <c r="U205" s="1"/>
      <c r="V205" s="1"/>
      <c r="W205" s="1"/>
      <c r="X205" s="1"/>
      <c r="Y205" s="1"/>
      <c r="Z205" s="1"/>
    </row>
    <row r="206" ht="15.75" customHeight="1">
      <c r="A206" s="1"/>
      <c r="B206" s="1"/>
      <c r="C206" s="1"/>
      <c r="D206" s="1"/>
      <c r="E206" s="1"/>
      <c r="F206" s="1"/>
      <c r="G206" s="1"/>
      <c r="H206" s="1"/>
      <c r="I206" s="1"/>
      <c r="J206" s="1"/>
      <c r="U206" s="1"/>
      <c r="V206" s="1"/>
      <c r="W206" s="1"/>
      <c r="X206" s="1"/>
      <c r="Y206" s="1"/>
      <c r="Z206" s="1"/>
    </row>
    <row r="207" ht="15.75" customHeight="1">
      <c r="A207" s="1"/>
      <c r="B207" s="1"/>
      <c r="C207" s="1"/>
      <c r="D207" s="1"/>
      <c r="E207" s="1"/>
      <c r="F207" s="1"/>
      <c r="G207" s="1"/>
      <c r="H207" s="1"/>
      <c r="I207" s="1"/>
      <c r="J207" s="1"/>
      <c r="U207" s="1"/>
      <c r="V207" s="1"/>
      <c r="W207" s="1"/>
      <c r="X207" s="1"/>
      <c r="Y207" s="1"/>
      <c r="Z207" s="1"/>
    </row>
    <row r="208" ht="15.75" customHeight="1">
      <c r="A208" s="1"/>
      <c r="B208" s="1"/>
      <c r="C208" s="1"/>
      <c r="D208" s="1"/>
      <c r="E208" s="1"/>
      <c r="F208" s="1"/>
      <c r="G208" s="1"/>
      <c r="H208" s="1"/>
      <c r="I208" s="1"/>
      <c r="J208" s="1"/>
      <c r="U208" s="1"/>
      <c r="V208" s="1"/>
      <c r="W208" s="1"/>
      <c r="X208" s="1"/>
      <c r="Y208" s="1"/>
      <c r="Z208" s="1"/>
    </row>
    <row r="209" ht="15.75" customHeight="1">
      <c r="A209" s="1"/>
      <c r="B209" s="1"/>
      <c r="C209" s="1"/>
      <c r="D209" s="1"/>
      <c r="E209" s="1"/>
      <c r="F209" s="1"/>
      <c r="G209" s="1"/>
      <c r="H209" s="1"/>
      <c r="I209" s="1"/>
      <c r="J209" s="1"/>
      <c r="U209" s="1"/>
      <c r="V209" s="1"/>
      <c r="W209" s="1"/>
      <c r="X209" s="1"/>
      <c r="Y209" s="1"/>
      <c r="Z209" s="1"/>
    </row>
    <row r="210" ht="15.75" customHeight="1">
      <c r="A210" s="1"/>
      <c r="B210" s="1"/>
      <c r="C210" s="1"/>
      <c r="D210" s="1"/>
      <c r="E210" s="1"/>
      <c r="F210" s="1"/>
      <c r="G210" s="1"/>
      <c r="H210" s="1"/>
      <c r="I210" s="1"/>
      <c r="J210" s="1"/>
      <c r="U210" s="1"/>
      <c r="V210" s="1"/>
      <c r="W210" s="1"/>
      <c r="X210" s="1"/>
      <c r="Y210" s="1"/>
      <c r="Z210" s="1"/>
    </row>
    <row r="211" ht="15.75" customHeight="1">
      <c r="A211" s="1"/>
      <c r="B211" s="1"/>
      <c r="C211" s="1"/>
      <c r="D211" s="1"/>
      <c r="E211" s="1"/>
      <c r="F211" s="1"/>
      <c r="G211" s="1"/>
      <c r="H211" s="1"/>
      <c r="I211" s="1"/>
      <c r="J211" s="1"/>
      <c r="U211" s="1"/>
      <c r="V211" s="1"/>
      <c r="W211" s="1"/>
      <c r="X211" s="1"/>
      <c r="Y211" s="1"/>
      <c r="Z211" s="1"/>
    </row>
    <row r="212" ht="15.75" customHeight="1">
      <c r="A212" s="1"/>
      <c r="B212" s="1"/>
      <c r="C212" s="1"/>
      <c r="D212" s="1"/>
      <c r="E212" s="1"/>
      <c r="F212" s="1"/>
      <c r="G212" s="1"/>
      <c r="H212" s="1"/>
      <c r="I212" s="1"/>
      <c r="J212" s="1"/>
      <c r="U212" s="1"/>
      <c r="V212" s="1"/>
      <c r="W212" s="1"/>
      <c r="X212" s="1"/>
      <c r="Y212" s="1"/>
      <c r="Z212" s="1"/>
    </row>
    <row r="213" ht="15.75" customHeight="1">
      <c r="A213" s="1"/>
      <c r="B213" s="1"/>
      <c r="C213" s="1"/>
      <c r="D213" s="1"/>
      <c r="E213" s="1"/>
      <c r="F213" s="1"/>
      <c r="G213" s="1"/>
      <c r="H213" s="1"/>
      <c r="I213" s="1"/>
      <c r="J213" s="1"/>
      <c r="U213" s="1"/>
      <c r="V213" s="1"/>
      <c r="W213" s="1"/>
      <c r="X213" s="1"/>
      <c r="Y213" s="1"/>
      <c r="Z213" s="1"/>
    </row>
    <row r="214" ht="15.75" customHeight="1">
      <c r="A214" s="1"/>
      <c r="B214" s="1"/>
      <c r="C214" s="1"/>
      <c r="D214" s="1"/>
      <c r="E214" s="1"/>
      <c r="F214" s="1"/>
      <c r="G214" s="1"/>
      <c r="H214" s="1"/>
      <c r="I214" s="1"/>
      <c r="J214" s="1"/>
      <c r="U214" s="1"/>
      <c r="V214" s="1"/>
      <c r="W214" s="1"/>
      <c r="X214" s="1"/>
      <c r="Y214" s="1"/>
      <c r="Z214" s="1"/>
    </row>
    <row r="215" ht="15.75" customHeight="1">
      <c r="A215" s="1"/>
      <c r="B215" s="1"/>
      <c r="C215" s="1"/>
      <c r="D215" s="1"/>
      <c r="E215" s="1"/>
      <c r="F215" s="1"/>
      <c r="G215" s="1"/>
      <c r="H215" s="1"/>
      <c r="I215" s="1"/>
      <c r="J215" s="1"/>
      <c r="U215" s="1"/>
      <c r="V215" s="1"/>
      <c r="W215" s="1"/>
      <c r="X215" s="1"/>
      <c r="Y215" s="1"/>
      <c r="Z215" s="1"/>
    </row>
    <row r="216" ht="15.75" customHeight="1">
      <c r="A216" s="1"/>
      <c r="B216" s="1"/>
      <c r="C216" s="1"/>
      <c r="D216" s="1"/>
      <c r="E216" s="1"/>
      <c r="F216" s="1"/>
      <c r="G216" s="1"/>
      <c r="H216" s="1"/>
      <c r="I216" s="1"/>
      <c r="J216" s="1"/>
      <c r="U216" s="1"/>
      <c r="V216" s="1"/>
      <c r="W216" s="1"/>
      <c r="X216" s="1"/>
      <c r="Y216" s="1"/>
      <c r="Z216" s="1"/>
    </row>
    <row r="217" ht="15.75" customHeight="1">
      <c r="A217" s="1"/>
      <c r="B217" s="1"/>
      <c r="C217" s="1"/>
      <c r="D217" s="1"/>
      <c r="E217" s="1"/>
      <c r="F217" s="1"/>
      <c r="G217" s="1"/>
      <c r="H217" s="1"/>
      <c r="I217" s="1"/>
      <c r="J217" s="1"/>
      <c r="U217" s="1"/>
      <c r="V217" s="1"/>
      <c r="W217" s="1"/>
      <c r="X217" s="1"/>
      <c r="Y217" s="1"/>
      <c r="Z217" s="1"/>
    </row>
    <row r="218" ht="15.75" customHeight="1">
      <c r="A218" s="1"/>
      <c r="B218" s="1"/>
      <c r="C218" s="1"/>
      <c r="D218" s="1"/>
      <c r="E218" s="1"/>
      <c r="F218" s="1"/>
      <c r="G218" s="1"/>
      <c r="H218" s="1"/>
      <c r="I218" s="1"/>
      <c r="J218" s="1"/>
      <c r="U218" s="1"/>
      <c r="V218" s="1"/>
      <c r="W218" s="1"/>
      <c r="X218" s="1"/>
      <c r="Y218" s="1"/>
      <c r="Z218" s="1"/>
    </row>
    <row r="219" ht="15.75" customHeight="1">
      <c r="A219" s="1"/>
      <c r="B219" s="1"/>
      <c r="C219" s="1"/>
      <c r="D219" s="1"/>
      <c r="E219" s="1"/>
      <c r="F219" s="1"/>
      <c r="G219" s="1"/>
      <c r="H219" s="1"/>
      <c r="I219" s="1"/>
      <c r="J219" s="1"/>
      <c r="U219" s="1"/>
      <c r="V219" s="1"/>
      <c r="W219" s="1"/>
      <c r="X219" s="1"/>
      <c r="Y219" s="1"/>
      <c r="Z219" s="1"/>
    </row>
    <row r="220" ht="15.75" customHeight="1">
      <c r="A220" s="1"/>
      <c r="B220" s="1"/>
      <c r="C220" s="1"/>
      <c r="D220" s="1"/>
      <c r="E220" s="1"/>
      <c r="F220" s="1"/>
      <c r="G220" s="1"/>
      <c r="H220" s="1"/>
      <c r="I220" s="1"/>
      <c r="J220" s="1"/>
      <c r="U220" s="1"/>
      <c r="V220" s="1"/>
      <c r="W220" s="1"/>
      <c r="X220" s="1"/>
      <c r="Y220" s="1"/>
      <c r="Z220" s="1"/>
    </row>
    <row r="221" ht="15.75" customHeight="1">
      <c r="A221" s="1"/>
      <c r="B221" s="1"/>
      <c r="C221" s="1"/>
      <c r="D221" s="1"/>
      <c r="E221" s="1"/>
      <c r="F221" s="1"/>
      <c r="G221" s="1"/>
      <c r="H221" s="1"/>
      <c r="I221" s="1"/>
      <c r="J221" s="1"/>
      <c r="U221" s="1"/>
      <c r="V221" s="1"/>
      <c r="W221" s="1"/>
      <c r="X221" s="1"/>
      <c r="Y221" s="1"/>
      <c r="Z221" s="1"/>
    </row>
    <row r="222" ht="15.75" customHeight="1">
      <c r="A222" s="1"/>
      <c r="B222" s="1"/>
      <c r="C222" s="1"/>
      <c r="D222" s="1"/>
      <c r="E222" s="1"/>
      <c r="F222" s="1"/>
      <c r="G222" s="1"/>
      <c r="H222" s="1"/>
      <c r="I222" s="1"/>
      <c r="J222" s="1"/>
      <c r="U222" s="1"/>
      <c r="V222" s="1"/>
      <c r="W222" s="1"/>
      <c r="X222" s="1"/>
      <c r="Y222" s="1"/>
      <c r="Z222" s="1"/>
    </row>
    <row r="223" ht="15.75" customHeight="1">
      <c r="A223" s="1"/>
      <c r="B223" s="1"/>
      <c r="C223" s="1"/>
      <c r="D223" s="1"/>
      <c r="E223" s="1"/>
      <c r="F223" s="1"/>
      <c r="G223" s="1"/>
      <c r="H223" s="1"/>
      <c r="I223" s="1"/>
      <c r="J223" s="1"/>
      <c r="U223" s="1"/>
      <c r="V223" s="1"/>
      <c r="W223" s="1"/>
      <c r="X223" s="1"/>
      <c r="Y223" s="1"/>
      <c r="Z223" s="1"/>
    </row>
    <row r="224" ht="15.75" customHeight="1">
      <c r="A224" s="1"/>
      <c r="B224" s="1"/>
      <c r="C224" s="1"/>
      <c r="D224" s="1"/>
      <c r="E224" s="1"/>
      <c r="F224" s="1"/>
      <c r="G224" s="1"/>
      <c r="H224" s="1"/>
      <c r="I224" s="1"/>
      <c r="J224" s="1"/>
      <c r="U224" s="1"/>
      <c r="V224" s="1"/>
      <c r="W224" s="1"/>
      <c r="X224" s="1"/>
      <c r="Y224" s="1"/>
      <c r="Z224" s="1"/>
    </row>
    <row r="225" ht="15.75" customHeight="1">
      <c r="A225" s="1"/>
      <c r="B225" s="1"/>
      <c r="C225" s="1"/>
      <c r="D225" s="1"/>
      <c r="E225" s="1"/>
      <c r="F225" s="1"/>
      <c r="G225" s="1"/>
      <c r="H225" s="1"/>
      <c r="I225" s="1"/>
      <c r="J225" s="1"/>
      <c r="U225" s="1"/>
      <c r="V225" s="1"/>
      <c r="W225" s="1"/>
      <c r="X225" s="1"/>
      <c r="Y225" s="1"/>
      <c r="Z225" s="1"/>
    </row>
    <row r="226" ht="15.75" customHeight="1">
      <c r="A226" s="1"/>
      <c r="B226" s="1"/>
      <c r="C226" s="1"/>
      <c r="D226" s="1"/>
      <c r="E226" s="1"/>
      <c r="F226" s="1"/>
      <c r="G226" s="1"/>
      <c r="H226" s="1"/>
      <c r="I226" s="1"/>
      <c r="J226" s="1"/>
      <c r="U226" s="1"/>
      <c r="V226" s="1"/>
      <c r="W226" s="1"/>
      <c r="X226" s="1"/>
      <c r="Y226" s="1"/>
      <c r="Z226" s="1"/>
    </row>
    <row r="227" ht="15.75" customHeight="1">
      <c r="A227" s="1"/>
      <c r="B227" s="1"/>
      <c r="C227" s="1"/>
      <c r="D227" s="1"/>
      <c r="E227" s="1"/>
      <c r="F227" s="1"/>
      <c r="G227" s="1"/>
      <c r="H227" s="1"/>
      <c r="I227" s="1"/>
      <c r="J227" s="1"/>
      <c r="U227" s="1"/>
      <c r="V227" s="1"/>
      <c r="W227" s="1"/>
      <c r="X227" s="1"/>
      <c r="Y227" s="1"/>
      <c r="Z227" s="1"/>
    </row>
    <row r="228" ht="15.75" customHeight="1">
      <c r="A228" s="1"/>
      <c r="B228" s="1"/>
      <c r="C228" s="1"/>
      <c r="D228" s="1"/>
      <c r="E228" s="1"/>
      <c r="F228" s="1"/>
      <c r="G228" s="1"/>
      <c r="H228" s="1"/>
      <c r="I228" s="1"/>
      <c r="J228" s="1"/>
      <c r="U228" s="1"/>
      <c r="V228" s="1"/>
      <c r="W228" s="1"/>
      <c r="X228" s="1"/>
      <c r="Y228" s="1"/>
      <c r="Z228" s="1"/>
    </row>
    <row r="229" ht="15.75" customHeight="1">
      <c r="A229" s="1"/>
      <c r="B229" s="1"/>
      <c r="C229" s="1"/>
      <c r="D229" s="1"/>
      <c r="E229" s="1"/>
      <c r="F229" s="1"/>
      <c r="G229" s="1"/>
      <c r="H229" s="1"/>
      <c r="I229" s="1"/>
      <c r="J229" s="1"/>
      <c r="U229" s="1"/>
      <c r="V229" s="1"/>
      <c r="W229" s="1"/>
      <c r="X229" s="1"/>
      <c r="Y229" s="1"/>
      <c r="Z229" s="1"/>
    </row>
    <row r="230" ht="15.75" customHeight="1">
      <c r="A230" s="1"/>
      <c r="B230" s="1"/>
      <c r="C230" s="1"/>
      <c r="D230" s="1"/>
      <c r="E230" s="1"/>
      <c r="F230" s="1"/>
      <c r="G230" s="1"/>
      <c r="H230" s="1"/>
      <c r="I230" s="1"/>
      <c r="J230" s="1"/>
      <c r="U230" s="1"/>
      <c r="V230" s="1"/>
      <c r="W230" s="1"/>
      <c r="X230" s="1"/>
      <c r="Y230" s="1"/>
      <c r="Z230" s="1"/>
    </row>
    <row r="231" ht="15.75" customHeight="1">
      <c r="A231" s="1"/>
      <c r="B231" s="1"/>
      <c r="C231" s="1"/>
      <c r="D231" s="1"/>
      <c r="E231" s="1"/>
      <c r="F231" s="1"/>
      <c r="G231" s="1"/>
      <c r="H231" s="1"/>
      <c r="I231" s="1"/>
      <c r="J231" s="1"/>
      <c r="U231" s="1"/>
      <c r="V231" s="1"/>
      <c r="W231" s="1"/>
      <c r="X231" s="1"/>
      <c r="Y231" s="1"/>
      <c r="Z231" s="1"/>
    </row>
    <row r="232" ht="15.75" customHeight="1">
      <c r="A232" s="1"/>
      <c r="B232" s="1"/>
      <c r="C232" s="1"/>
      <c r="D232" s="1"/>
      <c r="E232" s="1"/>
      <c r="F232" s="1"/>
      <c r="G232" s="1"/>
      <c r="H232" s="1"/>
      <c r="I232" s="1"/>
      <c r="J232" s="1"/>
      <c r="U232" s="1"/>
      <c r="V232" s="1"/>
      <c r="W232" s="1"/>
      <c r="X232" s="1"/>
      <c r="Y232" s="1"/>
      <c r="Z232" s="1"/>
    </row>
    <row r="233" ht="15.75" customHeight="1">
      <c r="A233" s="1"/>
      <c r="B233" s="1"/>
      <c r="C233" s="1"/>
      <c r="D233" s="1"/>
      <c r="E233" s="1"/>
      <c r="F233" s="1"/>
      <c r="G233" s="1"/>
      <c r="H233" s="1"/>
      <c r="I233" s="1"/>
      <c r="J233" s="1"/>
      <c r="U233" s="1"/>
      <c r="V233" s="1"/>
      <c r="W233" s="1"/>
      <c r="X233" s="1"/>
      <c r="Y233" s="1"/>
      <c r="Z233" s="1"/>
    </row>
    <row r="234" ht="15.75" customHeight="1">
      <c r="A234" s="1"/>
      <c r="B234" s="1"/>
      <c r="C234" s="1"/>
      <c r="D234" s="1"/>
      <c r="E234" s="1"/>
      <c r="F234" s="1"/>
      <c r="G234" s="1"/>
      <c r="H234" s="1"/>
      <c r="I234" s="1"/>
      <c r="J234" s="1"/>
      <c r="U234" s="1"/>
      <c r="V234" s="1"/>
      <c r="W234" s="1"/>
      <c r="X234" s="1"/>
      <c r="Y234" s="1"/>
      <c r="Z234" s="1"/>
    </row>
    <row r="235" ht="15.75" customHeight="1">
      <c r="A235" s="1"/>
      <c r="B235" s="1"/>
      <c r="C235" s="1"/>
      <c r="D235" s="1"/>
      <c r="E235" s="1"/>
      <c r="F235" s="1"/>
      <c r="G235" s="1"/>
      <c r="H235" s="1"/>
      <c r="I235" s="1"/>
      <c r="J235" s="1"/>
      <c r="U235" s="1"/>
      <c r="V235" s="1"/>
      <c r="W235" s="1"/>
      <c r="X235" s="1"/>
      <c r="Y235" s="1"/>
      <c r="Z235" s="1"/>
    </row>
    <row r="236" ht="15.75" customHeight="1">
      <c r="A236" s="1"/>
      <c r="B236" s="1"/>
      <c r="C236" s="1"/>
      <c r="D236" s="1"/>
      <c r="E236" s="1"/>
      <c r="F236" s="1"/>
      <c r="G236" s="1"/>
      <c r="H236" s="1"/>
      <c r="I236" s="1"/>
      <c r="J236" s="1"/>
      <c r="U236" s="1"/>
      <c r="V236" s="1"/>
      <c r="W236" s="1"/>
      <c r="X236" s="1"/>
      <c r="Y236" s="1"/>
      <c r="Z236" s="1"/>
    </row>
    <row r="237" ht="15.75" customHeight="1">
      <c r="A237" s="1"/>
      <c r="B237" s="1"/>
      <c r="C237" s="1"/>
      <c r="D237" s="1"/>
      <c r="E237" s="1"/>
      <c r="F237" s="1"/>
      <c r="G237" s="1"/>
      <c r="H237" s="1"/>
      <c r="I237" s="1"/>
      <c r="J237" s="1"/>
      <c r="U237" s="1"/>
      <c r="V237" s="1"/>
      <c r="W237" s="1"/>
      <c r="X237" s="1"/>
      <c r="Y237" s="1"/>
      <c r="Z237" s="1"/>
    </row>
    <row r="238" ht="15.75" customHeight="1">
      <c r="A238" s="1"/>
      <c r="B238" s="1"/>
      <c r="C238" s="1"/>
      <c r="D238" s="1"/>
      <c r="E238" s="1"/>
      <c r="F238" s="1"/>
      <c r="G238" s="1"/>
      <c r="H238" s="1"/>
      <c r="I238" s="1"/>
      <c r="J238" s="1"/>
      <c r="U238" s="1"/>
      <c r="V238" s="1"/>
      <c r="W238" s="1"/>
      <c r="X238" s="1"/>
      <c r="Y238" s="1"/>
      <c r="Z238" s="1"/>
    </row>
    <row r="239" ht="15.75" customHeight="1">
      <c r="A239" s="1"/>
      <c r="B239" s="1"/>
      <c r="C239" s="1"/>
      <c r="D239" s="1"/>
      <c r="E239" s="1"/>
      <c r="F239" s="1"/>
      <c r="G239" s="1"/>
      <c r="H239" s="1"/>
      <c r="I239" s="1"/>
      <c r="J239" s="1"/>
      <c r="U239" s="1"/>
      <c r="V239" s="1"/>
      <c r="W239" s="1"/>
      <c r="X239" s="1"/>
      <c r="Y239" s="1"/>
      <c r="Z239" s="1"/>
    </row>
    <row r="240" ht="15.75" customHeight="1">
      <c r="A240" s="1"/>
      <c r="B240" s="1"/>
      <c r="C240" s="1"/>
      <c r="D240" s="1"/>
      <c r="E240" s="1"/>
      <c r="F240" s="1"/>
      <c r="G240" s="1"/>
      <c r="H240" s="1"/>
      <c r="I240" s="1"/>
      <c r="J240" s="1"/>
      <c r="U240" s="1"/>
      <c r="V240" s="1"/>
      <c r="W240" s="1"/>
      <c r="X240" s="1"/>
      <c r="Y240" s="1"/>
      <c r="Z240" s="1"/>
    </row>
    <row r="241" ht="15.75" customHeight="1">
      <c r="A241" s="1"/>
      <c r="B241" s="1"/>
      <c r="C241" s="1"/>
      <c r="D241" s="1"/>
      <c r="E241" s="1"/>
      <c r="F241" s="1"/>
      <c r="G241" s="1"/>
      <c r="H241" s="1"/>
      <c r="I241" s="1"/>
      <c r="J241" s="1"/>
      <c r="U241" s="1"/>
      <c r="V241" s="1"/>
      <c r="W241" s="1"/>
      <c r="X241" s="1"/>
      <c r="Y241" s="1"/>
      <c r="Z241" s="1"/>
    </row>
    <row r="242" ht="15.75" customHeight="1">
      <c r="A242" s="1"/>
      <c r="B242" s="1"/>
      <c r="C242" s="1"/>
      <c r="D242" s="1"/>
      <c r="E242" s="1"/>
      <c r="F242" s="1"/>
      <c r="G242" s="1"/>
      <c r="H242" s="1"/>
      <c r="I242" s="1"/>
      <c r="J242" s="1"/>
      <c r="U242" s="1"/>
      <c r="V242" s="1"/>
      <c r="W242" s="1"/>
      <c r="X242" s="1"/>
      <c r="Y242" s="1"/>
      <c r="Z242" s="1"/>
    </row>
    <row r="243" ht="15.75" customHeight="1">
      <c r="A243" s="1"/>
      <c r="B243" s="1"/>
      <c r="C243" s="1"/>
      <c r="D243" s="1"/>
      <c r="E243" s="1"/>
      <c r="F243" s="1"/>
      <c r="G243" s="1"/>
      <c r="H243" s="1"/>
      <c r="I243" s="1"/>
      <c r="J243" s="1"/>
      <c r="U243" s="1"/>
      <c r="V243" s="1"/>
      <c r="W243" s="1"/>
      <c r="X243" s="1"/>
      <c r="Y243" s="1"/>
      <c r="Z243" s="1"/>
    </row>
    <row r="244" ht="15.75" customHeight="1">
      <c r="A244" s="1"/>
      <c r="B244" s="1"/>
      <c r="C244" s="1"/>
      <c r="D244" s="1"/>
      <c r="E244" s="1"/>
      <c r="F244" s="1"/>
      <c r="G244" s="1"/>
      <c r="H244" s="1"/>
      <c r="I244" s="1"/>
      <c r="J244" s="1"/>
      <c r="U244" s="1"/>
      <c r="V244" s="1"/>
      <c r="W244" s="1"/>
      <c r="X244" s="1"/>
      <c r="Y244" s="1"/>
      <c r="Z244" s="1"/>
    </row>
    <row r="245" ht="15.75" customHeight="1">
      <c r="A245" s="1"/>
      <c r="B245" s="1"/>
      <c r="C245" s="1"/>
      <c r="D245" s="1"/>
      <c r="E245" s="1"/>
      <c r="F245" s="1"/>
      <c r="G245" s="1"/>
      <c r="H245" s="1"/>
      <c r="I245" s="1"/>
      <c r="J245" s="1"/>
      <c r="U245" s="1"/>
      <c r="V245" s="1"/>
      <c r="W245" s="1"/>
      <c r="X245" s="1"/>
      <c r="Y245" s="1"/>
      <c r="Z245" s="1"/>
    </row>
    <row r="246" ht="15.75" customHeight="1">
      <c r="A246" s="1"/>
      <c r="B246" s="1"/>
      <c r="C246" s="1"/>
      <c r="D246" s="1"/>
      <c r="E246" s="1"/>
      <c r="F246" s="1"/>
      <c r="G246" s="1"/>
      <c r="H246" s="1"/>
      <c r="I246" s="1"/>
      <c r="J246" s="1"/>
      <c r="U246" s="1"/>
      <c r="V246" s="1"/>
      <c r="W246" s="1"/>
      <c r="X246" s="1"/>
      <c r="Y246" s="1"/>
      <c r="Z246" s="1"/>
    </row>
    <row r="247" ht="15.75" customHeight="1">
      <c r="A247" s="1"/>
      <c r="B247" s="1"/>
      <c r="C247" s="1"/>
      <c r="D247" s="1"/>
      <c r="E247" s="1"/>
      <c r="F247" s="1"/>
      <c r="G247" s="1"/>
      <c r="H247" s="1"/>
      <c r="I247" s="1"/>
      <c r="J247" s="1"/>
      <c r="U247" s="1"/>
      <c r="V247" s="1"/>
      <c r="W247" s="1"/>
      <c r="X247" s="1"/>
      <c r="Y247" s="1"/>
      <c r="Z247" s="1"/>
    </row>
    <row r="248" ht="15.75" customHeight="1">
      <c r="A248" s="1"/>
      <c r="B248" s="1"/>
      <c r="C248" s="1"/>
      <c r="D248" s="1"/>
      <c r="E248" s="1"/>
      <c r="F248" s="1"/>
      <c r="G248" s="1"/>
      <c r="H248" s="1"/>
      <c r="I248" s="1"/>
      <c r="J248" s="1"/>
      <c r="U248" s="1"/>
      <c r="V248" s="1"/>
      <c r="W248" s="1"/>
      <c r="X248" s="1"/>
      <c r="Y248" s="1"/>
      <c r="Z248" s="1"/>
    </row>
    <row r="249" ht="15.75" customHeight="1">
      <c r="A249" s="1"/>
      <c r="B249" s="1"/>
      <c r="C249" s="1"/>
      <c r="D249" s="1"/>
      <c r="E249" s="1"/>
      <c r="F249" s="1"/>
      <c r="G249" s="1"/>
      <c r="H249" s="1"/>
      <c r="I249" s="1"/>
      <c r="J249" s="1"/>
      <c r="U249" s="1"/>
      <c r="V249" s="1"/>
      <c r="W249" s="1"/>
      <c r="X249" s="1"/>
      <c r="Y249" s="1"/>
      <c r="Z249" s="1"/>
    </row>
    <row r="250" ht="15.75" customHeight="1">
      <c r="A250" s="1"/>
      <c r="B250" s="1"/>
      <c r="C250" s="1"/>
      <c r="D250" s="1"/>
      <c r="E250" s="1"/>
      <c r="F250" s="1"/>
      <c r="G250" s="1"/>
      <c r="H250" s="1"/>
      <c r="I250" s="1"/>
      <c r="J250" s="1"/>
      <c r="U250" s="1"/>
      <c r="V250" s="1"/>
      <c r="W250" s="1"/>
      <c r="X250" s="1"/>
      <c r="Y250" s="1"/>
      <c r="Z250" s="1"/>
    </row>
    <row r="251" ht="15.75" customHeight="1">
      <c r="A251" s="1"/>
      <c r="B251" s="1"/>
      <c r="C251" s="1"/>
      <c r="D251" s="1"/>
      <c r="E251" s="1"/>
      <c r="F251" s="1"/>
      <c r="G251" s="1"/>
      <c r="H251" s="1"/>
      <c r="I251" s="1"/>
      <c r="J251" s="1"/>
      <c r="U251" s="1"/>
      <c r="V251" s="1"/>
      <c r="W251" s="1"/>
      <c r="X251" s="1"/>
      <c r="Y251" s="1"/>
      <c r="Z251" s="1"/>
    </row>
    <row r="252" ht="15.75" customHeight="1">
      <c r="A252" s="1"/>
      <c r="B252" s="1"/>
      <c r="C252" s="1"/>
      <c r="D252" s="1"/>
      <c r="E252" s="1"/>
      <c r="F252" s="1"/>
      <c r="G252" s="1"/>
      <c r="H252" s="1"/>
      <c r="I252" s="1"/>
      <c r="J252" s="1"/>
      <c r="U252" s="1"/>
      <c r="V252" s="1"/>
      <c r="W252" s="1"/>
      <c r="X252" s="1"/>
      <c r="Y252" s="1"/>
      <c r="Z252" s="1"/>
    </row>
    <row r="253" ht="15.75" customHeight="1">
      <c r="A253" s="1"/>
      <c r="B253" s="1"/>
      <c r="C253" s="1"/>
      <c r="D253" s="1"/>
      <c r="E253" s="1"/>
      <c r="F253" s="1"/>
      <c r="G253" s="1"/>
      <c r="H253" s="1"/>
      <c r="I253" s="1"/>
      <c r="J253" s="1"/>
      <c r="U253" s="1"/>
      <c r="V253" s="1"/>
      <c r="W253" s="1"/>
      <c r="X253" s="1"/>
      <c r="Y253" s="1"/>
      <c r="Z253" s="1"/>
    </row>
    <row r="254" ht="15.75" customHeight="1">
      <c r="A254" s="1"/>
      <c r="B254" s="1"/>
      <c r="C254" s="1"/>
      <c r="D254" s="1"/>
      <c r="E254" s="1"/>
      <c r="F254" s="1"/>
      <c r="G254" s="1"/>
      <c r="H254" s="1"/>
      <c r="I254" s="1"/>
      <c r="J254" s="1"/>
      <c r="U254" s="1"/>
      <c r="V254" s="1"/>
      <c r="W254" s="1"/>
      <c r="X254" s="1"/>
      <c r="Y254" s="1"/>
      <c r="Z254" s="1"/>
    </row>
    <row r="255" ht="15.75" customHeight="1">
      <c r="A255" s="1"/>
      <c r="B255" s="1"/>
      <c r="C255" s="1"/>
      <c r="D255" s="1"/>
      <c r="E255" s="1"/>
      <c r="F255" s="1"/>
      <c r="G255" s="1"/>
      <c r="H255" s="1"/>
      <c r="I255" s="1"/>
      <c r="J255" s="1"/>
      <c r="U255" s="1"/>
      <c r="V255" s="1"/>
      <c r="W255" s="1"/>
      <c r="X255" s="1"/>
      <c r="Y255" s="1"/>
      <c r="Z255" s="1"/>
    </row>
    <row r="256" ht="15.75" customHeight="1">
      <c r="A256" s="1"/>
      <c r="B256" s="1"/>
      <c r="C256" s="1"/>
      <c r="D256" s="1"/>
      <c r="E256" s="1"/>
      <c r="F256" s="1"/>
      <c r="G256" s="1"/>
      <c r="H256" s="1"/>
      <c r="I256" s="1"/>
      <c r="J256" s="1"/>
      <c r="U256" s="1"/>
      <c r="V256" s="1"/>
      <c r="W256" s="1"/>
      <c r="X256" s="1"/>
      <c r="Y256" s="1"/>
      <c r="Z256" s="1"/>
    </row>
    <row r="257" ht="15.75" customHeight="1">
      <c r="A257" s="1"/>
      <c r="B257" s="1"/>
      <c r="C257" s="1"/>
      <c r="D257" s="1"/>
      <c r="E257" s="1"/>
      <c r="F257" s="1"/>
      <c r="G257" s="1"/>
      <c r="H257" s="1"/>
      <c r="I257" s="1"/>
      <c r="J257" s="1"/>
      <c r="U257" s="1"/>
      <c r="V257" s="1"/>
      <c r="W257" s="1"/>
      <c r="X257" s="1"/>
      <c r="Y257" s="1"/>
      <c r="Z257" s="1"/>
    </row>
    <row r="258" ht="15.75" customHeight="1">
      <c r="A258" s="1"/>
      <c r="B258" s="1"/>
      <c r="C258" s="1"/>
      <c r="D258" s="1"/>
      <c r="E258" s="1"/>
      <c r="F258" s="1"/>
      <c r="G258" s="1"/>
      <c r="H258" s="1"/>
      <c r="I258" s="1"/>
      <c r="J258" s="1"/>
      <c r="U258" s="1"/>
      <c r="V258" s="1"/>
      <c r="W258" s="1"/>
      <c r="X258" s="1"/>
      <c r="Y258" s="1"/>
      <c r="Z258" s="1"/>
    </row>
    <row r="259" ht="15.75" customHeight="1">
      <c r="A259" s="1"/>
      <c r="B259" s="1"/>
      <c r="C259" s="1"/>
      <c r="D259" s="1"/>
      <c r="E259" s="1"/>
      <c r="F259" s="1"/>
      <c r="G259" s="1"/>
      <c r="H259" s="1"/>
      <c r="I259" s="1"/>
      <c r="J259" s="1"/>
      <c r="U259" s="1"/>
      <c r="V259" s="1"/>
      <c r="W259" s="1"/>
      <c r="X259" s="1"/>
      <c r="Y259" s="1"/>
      <c r="Z259" s="1"/>
    </row>
    <row r="260" ht="15.75" customHeight="1">
      <c r="A260" s="1"/>
      <c r="B260" s="1"/>
      <c r="C260" s="1"/>
      <c r="D260" s="1"/>
      <c r="E260" s="1"/>
      <c r="F260" s="1"/>
      <c r="G260" s="1"/>
      <c r="H260" s="1"/>
      <c r="I260" s="1"/>
      <c r="J260" s="1"/>
      <c r="U260" s="1"/>
      <c r="V260" s="1"/>
      <c r="W260" s="1"/>
      <c r="X260" s="1"/>
      <c r="Y260" s="1"/>
      <c r="Z260" s="1"/>
    </row>
    <row r="261" ht="15.75" customHeight="1">
      <c r="A261" s="1"/>
      <c r="B261" s="1"/>
      <c r="C261" s="1"/>
      <c r="D261" s="1"/>
      <c r="E261" s="1"/>
      <c r="F261" s="1"/>
      <c r="G261" s="1"/>
      <c r="H261" s="1"/>
      <c r="I261" s="1"/>
      <c r="J261" s="1"/>
      <c r="U261" s="1"/>
      <c r="V261" s="1"/>
      <c r="W261" s="1"/>
      <c r="X261" s="1"/>
      <c r="Y261" s="1"/>
      <c r="Z261" s="1"/>
    </row>
    <row r="262" ht="15.75" customHeight="1">
      <c r="A262" s="1"/>
      <c r="B262" s="1"/>
      <c r="C262" s="1"/>
      <c r="D262" s="1"/>
      <c r="E262" s="1"/>
      <c r="F262" s="1"/>
      <c r="G262" s="1"/>
      <c r="H262" s="1"/>
      <c r="I262" s="1"/>
      <c r="J262" s="1"/>
      <c r="U262" s="1"/>
      <c r="V262" s="1"/>
      <c r="W262" s="1"/>
      <c r="X262" s="1"/>
      <c r="Y262" s="1"/>
      <c r="Z262" s="1"/>
    </row>
    <row r="263" ht="15.75" customHeight="1">
      <c r="A263" s="1"/>
      <c r="B263" s="1"/>
      <c r="C263" s="1"/>
      <c r="D263" s="1"/>
      <c r="E263" s="1"/>
      <c r="F263" s="1"/>
      <c r="G263" s="1"/>
      <c r="H263" s="1"/>
      <c r="I263" s="1"/>
      <c r="J263" s="1"/>
      <c r="U263" s="1"/>
      <c r="V263" s="1"/>
      <c r="W263" s="1"/>
      <c r="X263" s="1"/>
      <c r="Y263" s="1"/>
      <c r="Z263" s="1"/>
    </row>
    <row r="264" ht="15.75" customHeight="1">
      <c r="A264" s="1"/>
      <c r="B264" s="1"/>
      <c r="C264" s="1"/>
      <c r="D264" s="1"/>
      <c r="E264" s="1"/>
      <c r="F264" s="1"/>
      <c r="G264" s="1"/>
      <c r="H264" s="1"/>
      <c r="I264" s="1"/>
      <c r="J264" s="1"/>
      <c r="U264" s="1"/>
      <c r="V264" s="1"/>
      <c r="W264" s="1"/>
      <c r="X264" s="1"/>
      <c r="Y264" s="1"/>
      <c r="Z264" s="1"/>
    </row>
    <row r="265" ht="15.75" customHeight="1">
      <c r="A265" s="1"/>
      <c r="B265" s="1"/>
      <c r="C265" s="1"/>
      <c r="D265" s="1"/>
      <c r="E265" s="1"/>
      <c r="F265" s="1"/>
      <c r="G265" s="1"/>
      <c r="H265" s="1"/>
      <c r="I265" s="1"/>
      <c r="J265" s="1"/>
      <c r="U265" s="1"/>
      <c r="V265" s="1"/>
      <c r="W265" s="1"/>
      <c r="X265" s="1"/>
      <c r="Y265" s="1"/>
      <c r="Z265" s="1"/>
    </row>
    <row r="266" ht="15.75" customHeight="1">
      <c r="A266" s="1"/>
      <c r="B266" s="1"/>
      <c r="C266" s="1"/>
      <c r="D266" s="1"/>
      <c r="E266" s="1"/>
      <c r="F266" s="1"/>
      <c r="G266" s="1"/>
      <c r="H266" s="1"/>
      <c r="I266" s="1"/>
      <c r="J266" s="1"/>
      <c r="U266" s="1"/>
      <c r="V266" s="1"/>
      <c r="W266" s="1"/>
      <c r="X266" s="1"/>
      <c r="Y266" s="1"/>
      <c r="Z266" s="1"/>
    </row>
    <row r="267" ht="15.75" customHeight="1">
      <c r="A267" s="1"/>
      <c r="B267" s="1"/>
      <c r="C267" s="1"/>
      <c r="D267" s="1"/>
      <c r="E267" s="1"/>
      <c r="F267" s="1"/>
      <c r="G267" s="1"/>
      <c r="H267" s="1"/>
      <c r="I267" s="1"/>
      <c r="J267" s="1"/>
      <c r="U267" s="1"/>
      <c r="V267" s="1"/>
      <c r="W267" s="1"/>
      <c r="X267" s="1"/>
      <c r="Y267" s="1"/>
      <c r="Z267" s="1"/>
    </row>
    <row r="268" ht="15.75" customHeight="1">
      <c r="A268" s="1"/>
      <c r="B268" s="1"/>
      <c r="C268" s="1"/>
      <c r="D268" s="1"/>
      <c r="E268" s="1"/>
      <c r="F268" s="1"/>
      <c r="G268" s="1"/>
      <c r="H268" s="1"/>
      <c r="I268" s="1"/>
      <c r="J268" s="1"/>
      <c r="U268" s="1"/>
      <c r="V268" s="1"/>
      <c r="W268" s="1"/>
      <c r="X268" s="1"/>
      <c r="Y268" s="1"/>
      <c r="Z268" s="1"/>
    </row>
    <row r="269" ht="15.75" customHeight="1">
      <c r="A269" s="1"/>
      <c r="B269" s="1"/>
      <c r="C269" s="1"/>
      <c r="D269" s="1"/>
      <c r="E269" s="1"/>
      <c r="F269" s="1"/>
      <c r="G269" s="1"/>
      <c r="H269" s="1"/>
      <c r="I269" s="1"/>
      <c r="J269" s="1"/>
      <c r="U269" s="1"/>
      <c r="V269" s="1"/>
      <c r="W269" s="1"/>
      <c r="X269" s="1"/>
      <c r="Y269" s="1"/>
      <c r="Z269" s="1"/>
    </row>
    <row r="270" ht="15.75" customHeight="1">
      <c r="A270" s="1"/>
      <c r="B270" s="1"/>
      <c r="C270" s="1"/>
      <c r="D270" s="1"/>
      <c r="E270" s="1"/>
      <c r="F270" s="1"/>
      <c r="G270" s="1"/>
      <c r="H270" s="1"/>
      <c r="I270" s="1"/>
      <c r="J270" s="1"/>
      <c r="U270" s="1"/>
      <c r="V270" s="1"/>
      <c r="W270" s="1"/>
      <c r="X270" s="1"/>
      <c r="Y270" s="1"/>
      <c r="Z270" s="1"/>
    </row>
    <row r="271" ht="15.75" customHeight="1">
      <c r="A271" s="1"/>
      <c r="B271" s="1"/>
      <c r="C271" s="1"/>
      <c r="D271" s="1"/>
      <c r="E271" s="1"/>
      <c r="F271" s="1"/>
      <c r="G271" s="1"/>
      <c r="H271" s="1"/>
      <c r="I271" s="1"/>
      <c r="J271" s="1"/>
      <c r="U271" s="1"/>
      <c r="V271" s="1"/>
      <c r="W271" s="1"/>
      <c r="X271" s="1"/>
      <c r="Y271" s="1"/>
      <c r="Z271" s="1"/>
    </row>
    <row r="272" ht="15.75" customHeight="1">
      <c r="A272" s="1"/>
      <c r="B272" s="1"/>
      <c r="C272" s="1"/>
      <c r="D272" s="1"/>
      <c r="E272" s="1"/>
      <c r="F272" s="1"/>
      <c r="G272" s="1"/>
      <c r="H272" s="1"/>
      <c r="I272" s="1"/>
      <c r="J272" s="1"/>
      <c r="U272" s="1"/>
      <c r="V272" s="1"/>
      <c r="W272" s="1"/>
      <c r="X272" s="1"/>
      <c r="Y272" s="1"/>
      <c r="Z272" s="1"/>
    </row>
    <row r="273" ht="15.75" customHeight="1">
      <c r="A273" s="1"/>
      <c r="B273" s="1"/>
      <c r="C273" s="1"/>
      <c r="D273" s="1"/>
      <c r="E273" s="1"/>
      <c r="F273" s="1"/>
      <c r="G273" s="1"/>
      <c r="H273" s="1"/>
      <c r="I273" s="1"/>
      <c r="J273" s="1"/>
      <c r="U273" s="1"/>
      <c r="V273" s="1"/>
      <c r="W273" s="1"/>
      <c r="X273" s="1"/>
      <c r="Y273" s="1"/>
      <c r="Z273" s="1"/>
    </row>
    <row r="274" ht="15.75" customHeight="1">
      <c r="A274" s="1"/>
      <c r="B274" s="1"/>
      <c r="C274" s="1"/>
      <c r="D274" s="1"/>
      <c r="E274" s="1"/>
      <c r="F274" s="1"/>
      <c r="G274" s="1"/>
      <c r="H274" s="1"/>
      <c r="I274" s="1"/>
      <c r="J274" s="1"/>
      <c r="U274" s="1"/>
      <c r="V274" s="1"/>
      <c r="W274" s="1"/>
      <c r="X274" s="1"/>
      <c r="Y274" s="1"/>
      <c r="Z274" s="1"/>
    </row>
    <row r="275" ht="15.75" customHeight="1">
      <c r="A275" s="1"/>
      <c r="B275" s="1"/>
      <c r="C275" s="1"/>
      <c r="D275" s="1"/>
      <c r="E275" s="1"/>
      <c r="F275" s="1"/>
      <c r="G275" s="1"/>
      <c r="H275" s="1"/>
      <c r="I275" s="1"/>
      <c r="J275" s="1"/>
      <c r="U275" s="1"/>
      <c r="V275" s="1"/>
      <c r="W275" s="1"/>
      <c r="X275" s="1"/>
      <c r="Y275" s="1"/>
      <c r="Z275" s="1"/>
    </row>
    <row r="276" ht="15.75" customHeight="1">
      <c r="A276" s="1"/>
      <c r="B276" s="1"/>
      <c r="C276" s="1"/>
      <c r="D276" s="1"/>
      <c r="E276" s="1"/>
      <c r="F276" s="1"/>
      <c r="G276" s="1"/>
      <c r="H276" s="1"/>
      <c r="I276" s="1"/>
      <c r="J276" s="1"/>
      <c r="U276" s="1"/>
      <c r="V276" s="1"/>
      <c r="W276" s="1"/>
      <c r="X276" s="1"/>
      <c r="Y276" s="1"/>
      <c r="Z276" s="1"/>
    </row>
    <row r="277" ht="15.75" customHeight="1">
      <c r="A277" s="1"/>
      <c r="B277" s="1"/>
      <c r="C277" s="1"/>
      <c r="D277" s="1"/>
      <c r="E277" s="1"/>
      <c r="F277" s="1"/>
      <c r="G277" s="1"/>
      <c r="H277" s="1"/>
      <c r="I277" s="1"/>
      <c r="J277" s="1"/>
      <c r="U277" s="1"/>
      <c r="V277" s="1"/>
      <c r="W277" s="1"/>
      <c r="X277" s="1"/>
      <c r="Y277" s="1"/>
      <c r="Z277" s="1"/>
    </row>
    <row r="278" ht="15.75" customHeight="1">
      <c r="A278" s="1"/>
      <c r="B278" s="1"/>
      <c r="C278" s="1"/>
      <c r="D278" s="1"/>
      <c r="E278" s="1"/>
      <c r="F278" s="1"/>
      <c r="G278" s="1"/>
      <c r="H278" s="1"/>
      <c r="I278" s="1"/>
      <c r="J278" s="1"/>
      <c r="U278" s="1"/>
      <c r="V278" s="1"/>
      <c r="W278" s="1"/>
      <c r="X278" s="1"/>
      <c r="Y278" s="1"/>
      <c r="Z278" s="1"/>
    </row>
    <row r="279" ht="15.75" customHeight="1">
      <c r="A279" s="1"/>
      <c r="B279" s="1"/>
      <c r="C279" s="1"/>
      <c r="D279" s="1"/>
      <c r="E279" s="1"/>
      <c r="F279" s="1"/>
      <c r="G279" s="1"/>
      <c r="H279" s="1"/>
      <c r="I279" s="1"/>
      <c r="J279" s="1"/>
      <c r="U279" s="1"/>
      <c r="V279" s="1"/>
      <c r="W279" s="1"/>
      <c r="X279" s="1"/>
      <c r="Y279" s="1"/>
      <c r="Z279" s="1"/>
    </row>
    <row r="280" ht="15.75" customHeight="1">
      <c r="A280" s="1"/>
      <c r="B280" s="1"/>
      <c r="C280" s="1"/>
      <c r="D280" s="1"/>
      <c r="E280" s="1"/>
      <c r="F280" s="1"/>
      <c r="G280" s="1"/>
      <c r="H280" s="1"/>
      <c r="I280" s="1"/>
      <c r="J280" s="1"/>
      <c r="U280" s="1"/>
      <c r="V280" s="1"/>
      <c r="W280" s="1"/>
      <c r="X280" s="1"/>
      <c r="Y280" s="1"/>
      <c r="Z280" s="1"/>
    </row>
    <row r="281" ht="15.75" customHeight="1">
      <c r="A281" s="1"/>
      <c r="B281" s="1"/>
      <c r="C281" s="1"/>
      <c r="D281" s="1"/>
      <c r="E281" s="1"/>
      <c r="F281" s="1"/>
      <c r="G281" s="1"/>
      <c r="H281" s="1"/>
      <c r="I281" s="1"/>
      <c r="J281" s="1"/>
      <c r="U281" s="1"/>
      <c r="V281" s="1"/>
      <c r="W281" s="1"/>
      <c r="X281" s="1"/>
      <c r="Y281" s="1"/>
      <c r="Z281" s="1"/>
    </row>
    <row r="282" ht="15.75" customHeight="1">
      <c r="A282" s="1"/>
      <c r="B282" s="1"/>
      <c r="C282" s="1"/>
      <c r="D282" s="1"/>
      <c r="E282" s="1"/>
      <c r="F282" s="1"/>
      <c r="G282" s="1"/>
      <c r="H282" s="1"/>
      <c r="I282" s="1"/>
      <c r="J282" s="1"/>
      <c r="U282" s="1"/>
      <c r="V282" s="1"/>
      <c r="W282" s="1"/>
      <c r="X282" s="1"/>
      <c r="Y282" s="1"/>
      <c r="Z282" s="1"/>
    </row>
    <row r="283" ht="15.75" customHeight="1">
      <c r="A283" s="1"/>
      <c r="B283" s="1"/>
      <c r="C283" s="1"/>
      <c r="D283" s="1"/>
      <c r="E283" s="1"/>
      <c r="F283" s="1"/>
      <c r="G283" s="1"/>
      <c r="H283" s="1"/>
      <c r="I283" s="1"/>
      <c r="J283" s="1"/>
      <c r="U283" s="1"/>
      <c r="V283" s="1"/>
      <c r="W283" s="1"/>
      <c r="X283" s="1"/>
      <c r="Y283" s="1"/>
      <c r="Z283" s="1"/>
    </row>
    <row r="284" ht="15.75" customHeight="1">
      <c r="A284" s="1"/>
      <c r="B284" s="1"/>
      <c r="C284" s="1"/>
      <c r="D284" s="1"/>
      <c r="E284" s="1"/>
      <c r="F284" s="1"/>
      <c r="G284" s="1"/>
      <c r="H284" s="1"/>
      <c r="I284" s="1"/>
      <c r="J284" s="1"/>
      <c r="U284" s="1"/>
      <c r="V284" s="1"/>
      <c r="W284" s="1"/>
      <c r="X284" s="1"/>
      <c r="Y284" s="1"/>
      <c r="Z284" s="1"/>
    </row>
    <row r="285" ht="15.75" customHeight="1">
      <c r="A285" s="1"/>
      <c r="B285" s="1"/>
      <c r="C285" s="1"/>
      <c r="D285" s="1"/>
      <c r="E285" s="1"/>
      <c r="F285" s="1"/>
      <c r="G285" s="1"/>
      <c r="H285" s="1"/>
      <c r="I285" s="1"/>
      <c r="J285" s="1"/>
      <c r="U285" s="1"/>
      <c r="V285" s="1"/>
      <c r="W285" s="1"/>
      <c r="X285" s="1"/>
      <c r="Y285" s="1"/>
      <c r="Z285" s="1"/>
    </row>
    <row r="286" ht="15.75" customHeight="1">
      <c r="A286" s="1"/>
      <c r="B286" s="1"/>
      <c r="C286" s="1"/>
      <c r="D286" s="1"/>
      <c r="E286" s="1"/>
      <c r="F286" s="1"/>
      <c r="G286" s="1"/>
      <c r="H286" s="1"/>
      <c r="I286" s="1"/>
      <c r="J286" s="1"/>
      <c r="U286" s="1"/>
      <c r="V286" s="1"/>
      <c r="W286" s="1"/>
      <c r="X286" s="1"/>
      <c r="Y286" s="1"/>
      <c r="Z286" s="1"/>
    </row>
    <row r="287" ht="15.75" customHeight="1">
      <c r="A287" s="1"/>
      <c r="B287" s="1"/>
      <c r="C287" s="1"/>
      <c r="D287" s="1"/>
      <c r="E287" s="1"/>
      <c r="F287" s="1"/>
      <c r="G287" s="1"/>
      <c r="H287" s="1"/>
      <c r="I287" s="1"/>
      <c r="J287" s="1"/>
      <c r="U287" s="1"/>
      <c r="V287" s="1"/>
      <c r="W287" s="1"/>
      <c r="X287" s="1"/>
      <c r="Y287" s="1"/>
      <c r="Z287" s="1"/>
    </row>
    <row r="288" ht="15.75" customHeight="1">
      <c r="A288" s="1"/>
      <c r="B288" s="1"/>
      <c r="C288" s="1"/>
      <c r="D288" s="1"/>
      <c r="E288" s="1"/>
      <c r="F288" s="1"/>
      <c r="G288" s="1"/>
      <c r="H288" s="1"/>
      <c r="I288" s="1"/>
      <c r="J288" s="1"/>
      <c r="U288" s="1"/>
      <c r="V288" s="1"/>
      <c r="W288" s="1"/>
      <c r="X288" s="1"/>
      <c r="Y288" s="1"/>
      <c r="Z288" s="1"/>
    </row>
    <row r="289" ht="15.75" customHeight="1">
      <c r="A289" s="1"/>
      <c r="B289" s="1"/>
      <c r="C289" s="1"/>
      <c r="D289" s="1"/>
      <c r="E289" s="1"/>
      <c r="F289" s="1"/>
      <c r="G289" s="1"/>
      <c r="H289" s="1"/>
      <c r="I289" s="1"/>
      <c r="J289" s="1"/>
      <c r="U289" s="1"/>
      <c r="V289" s="1"/>
      <c r="W289" s="1"/>
      <c r="X289" s="1"/>
      <c r="Y289" s="1"/>
      <c r="Z289" s="1"/>
    </row>
    <row r="290" ht="15.75" customHeight="1">
      <c r="A290" s="1"/>
      <c r="B290" s="1"/>
      <c r="C290" s="1"/>
      <c r="D290" s="1"/>
      <c r="E290" s="1"/>
      <c r="F290" s="1"/>
      <c r="G290" s="1"/>
      <c r="H290" s="1"/>
      <c r="I290" s="1"/>
      <c r="J290" s="1"/>
      <c r="U290" s="1"/>
      <c r="V290" s="1"/>
      <c r="W290" s="1"/>
      <c r="X290" s="1"/>
      <c r="Y290" s="1"/>
      <c r="Z290" s="1"/>
    </row>
    <row r="291" ht="15.75" customHeight="1">
      <c r="A291" s="1"/>
      <c r="B291" s="1"/>
      <c r="C291" s="1"/>
      <c r="D291" s="1"/>
      <c r="E291" s="1"/>
      <c r="F291" s="1"/>
      <c r="G291" s="1"/>
      <c r="H291" s="1"/>
      <c r="I291" s="1"/>
      <c r="J291" s="1"/>
      <c r="U291" s="1"/>
      <c r="V291" s="1"/>
      <c r="W291" s="1"/>
      <c r="X291" s="1"/>
      <c r="Y291" s="1"/>
      <c r="Z291" s="1"/>
    </row>
    <row r="292" ht="15.75" customHeight="1">
      <c r="A292" s="1"/>
      <c r="B292" s="1"/>
      <c r="C292" s="1"/>
      <c r="D292" s="1"/>
      <c r="E292" s="1"/>
      <c r="F292" s="1"/>
      <c r="G292" s="1"/>
      <c r="H292" s="1"/>
      <c r="I292" s="1"/>
      <c r="J292" s="1"/>
      <c r="U292" s="1"/>
      <c r="V292" s="1"/>
      <c r="W292" s="1"/>
      <c r="X292" s="1"/>
      <c r="Y292" s="1"/>
      <c r="Z292" s="1"/>
    </row>
    <row r="293" ht="15.75" customHeight="1">
      <c r="A293" s="1"/>
      <c r="B293" s="1"/>
      <c r="C293" s="1"/>
      <c r="D293" s="1"/>
      <c r="E293" s="1"/>
      <c r="F293" s="1"/>
      <c r="G293" s="1"/>
      <c r="H293" s="1"/>
      <c r="I293" s="1"/>
      <c r="J293" s="1"/>
      <c r="U293" s="1"/>
      <c r="V293" s="1"/>
      <c r="W293" s="1"/>
      <c r="X293" s="1"/>
      <c r="Y293" s="1"/>
      <c r="Z293" s="1"/>
    </row>
    <row r="294" ht="15.75" customHeight="1">
      <c r="A294" s="1"/>
      <c r="B294" s="1"/>
      <c r="C294" s="1"/>
      <c r="D294" s="1"/>
      <c r="E294" s="1"/>
      <c r="F294" s="1"/>
      <c r="G294" s="1"/>
      <c r="H294" s="1"/>
      <c r="I294" s="1"/>
      <c r="J294" s="1"/>
      <c r="U294" s="1"/>
      <c r="V294" s="1"/>
      <c r="W294" s="1"/>
      <c r="X294" s="1"/>
      <c r="Y294" s="1"/>
      <c r="Z294" s="1"/>
    </row>
    <row r="295" ht="15.75" customHeight="1">
      <c r="A295" s="1"/>
      <c r="B295" s="1"/>
      <c r="C295" s="1"/>
      <c r="D295" s="1"/>
      <c r="E295" s="1"/>
      <c r="F295" s="1"/>
      <c r="G295" s="1"/>
      <c r="H295" s="1"/>
      <c r="I295" s="1"/>
      <c r="J295" s="1"/>
      <c r="U295" s="1"/>
      <c r="V295" s="1"/>
      <c r="W295" s="1"/>
      <c r="X295" s="1"/>
      <c r="Y295" s="1"/>
      <c r="Z295" s="1"/>
    </row>
    <row r="296" ht="15.75" customHeight="1">
      <c r="A296" s="1"/>
      <c r="B296" s="1"/>
      <c r="C296" s="1"/>
      <c r="D296" s="1"/>
      <c r="E296" s="1"/>
      <c r="F296" s="1"/>
      <c r="G296" s="1"/>
      <c r="H296" s="1"/>
      <c r="I296" s="1"/>
      <c r="J296" s="1"/>
      <c r="U296" s="1"/>
      <c r="V296" s="1"/>
      <c r="W296" s="1"/>
      <c r="X296" s="1"/>
      <c r="Y296" s="1"/>
      <c r="Z296" s="1"/>
    </row>
    <row r="297" ht="15.75" customHeight="1">
      <c r="A297" s="1"/>
      <c r="B297" s="1"/>
      <c r="C297" s="1"/>
      <c r="D297" s="1"/>
      <c r="E297" s="1"/>
      <c r="F297" s="1"/>
      <c r="G297" s="1"/>
      <c r="H297" s="1"/>
      <c r="I297" s="1"/>
      <c r="J297" s="1"/>
      <c r="U297" s="1"/>
      <c r="V297" s="1"/>
      <c r="W297" s="1"/>
      <c r="X297" s="1"/>
      <c r="Y297" s="1"/>
      <c r="Z297" s="1"/>
    </row>
    <row r="298" ht="15.75" customHeight="1">
      <c r="A298" s="1"/>
      <c r="B298" s="1"/>
      <c r="C298" s="1"/>
      <c r="D298" s="1"/>
      <c r="E298" s="1"/>
      <c r="F298" s="1"/>
      <c r="G298" s="1"/>
      <c r="H298" s="1"/>
      <c r="I298" s="1"/>
      <c r="J298" s="1"/>
      <c r="U298" s="1"/>
      <c r="V298" s="1"/>
      <c r="W298" s="1"/>
      <c r="X298" s="1"/>
      <c r="Y298" s="1"/>
      <c r="Z298" s="1"/>
    </row>
    <row r="299" ht="15.75" customHeight="1">
      <c r="A299" s="1"/>
      <c r="B299" s="1"/>
      <c r="C299" s="1"/>
      <c r="D299" s="1"/>
      <c r="E299" s="1"/>
      <c r="F299" s="1"/>
      <c r="G299" s="1"/>
      <c r="H299" s="1"/>
      <c r="I299" s="1"/>
      <c r="J299" s="1"/>
      <c r="U299" s="1"/>
      <c r="V299" s="1"/>
      <c r="W299" s="1"/>
      <c r="X299" s="1"/>
      <c r="Y299" s="1"/>
      <c r="Z299" s="1"/>
    </row>
    <row r="300" ht="15.75" customHeight="1">
      <c r="A300" s="1"/>
      <c r="B300" s="1"/>
      <c r="C300" s="1"/>
      <c r="D300" s="1"/>
      <c r="E300" s="1"/>
      <c r="F300" s="1"/>
      <c r="G300" s="1"/>
      <c r="H300" s="1"/>
      <c r="I300" s="1"/>
      <c r="J300" s="1"/>
      <c r="U300" s="1"/>
      <c r="V300" s="1"/>
      <c r="W300" s="1"/>
      <c r="X300" s="1"/>
      <c r="Y300" s="1"/>
      <c r="Z300" s="1"/>
    </row>
    <row r="301" ht="15.75" customHeight="1">
      <c r="A301" s="1"/>
      <c r="B301" s="1"/>
      <c r="C301" s="1"/>
      <c r="D301" s="1"/>
      <c r="E301" s="1"/>
      <c r="F301" s="1"/>
      <c r="G301" s="1"/>
      <c r="H301" s="1"/>
      <c r="I301" s="1"/>
      <c r="J301" s="1"/>
      <c r="U301" s="1"/>
      <c r="V301" s="1"/>
      <c r="W301" s="1"/>
      <c r="X301" s="1"/>
      <c r="Y301" s="1"/>
      <c r="Z301" s="1"/>
    </row>
    <row r="302" ht="15.75" customHeight="1">
      <c r="A302" s="1"/>
      <c r="B302" s="1"/>
      <c r="C302" s="1"/>
      <c r="D302" s="1"/>
      <c r="E302" s="1"/>
      <c r="F302" s="1"/>
      <c r="G302" s="1"/>
      <c r="H302" s="1"/>
      <c r="I302" s="1"/>
      <c r="J302" s="1"/>
      <c r="U302" s="1"/>
      <c r="V302" s="1"/>
      <c r="W302" s="1"/>
      <c r="X302" s="1"/>
      <c r="Y302" s="1"/>
      <c r="Z302" s="1"/>
    </row>
    <row r="303" ht="15.75" customHeight="1">
      <c r="A303" s="1"/>
      <c r="B303" s="1"/>
      <c r="C303" s="1"/>
      <c r="D303" s="1"/>
      <c r="E303" s="1"/>
      <c r="F303" s="1"/>
      <c r="G303" s="1"/>
      <c r="H303" s="1"/>
      <c r="I303" s="1"/>
      <c r="J303" s="1"/>
      <c r="U303" s="1"/>
      <c r="V303" s="1"/>
      <c r="W303" s="1"/>
      <c r="X303" s="1"/>
      <c r="Y303" s="1"/>
      <c r="Z303" s="1"/>
    </row>
    <row r="304" ht="15.75" customHeight="1">
      <c r="A304" s="1"/>
      <c r="B304" s="1"/>
      <c r="C304" s="1"/>
      <c r="D304" s="1"/>
      <c r="E304" s="1"/>
      <c r="F304" s="1"/>
      <c r="G304" s="1"/>
      <c r="H304" s="1"/>
      <c r="I304" s="1"/>
      <c r="J304" s="1"/>
      <c r="U304" s="1"/>
      <c r="V304" s="1"/>
      <c r="W304" s="1"/>
      <c r="X304" s="1"/>
      <c r="Y304" s="1"/>
      <c r="Z304" s="1"/>
    </row>
    <row r="305" ht="15.75" customHeight="1">
      <c r="A305" s="1"/>
      <c r="B305" s="1"/>
      <c r="C305" s="1"/>
      <c r="D305" s="1"/>
      <c r="E305" s="1"/>
      <c r="F305" s="1"/>
      <c r="G305" s="1"/>
      <c r="H305" s="1"/>
      <c r="I305" s="1"/>
      <c r="J305" s="1"/>
      <c r="U305" s="1"/>
      <c r="V305" s="1"/>
      <c r="W305" s="1"/>
      <c r="X305" s="1"/>
      <c r="Y305" s="1"/>
      <c r="Z305" s="1"/>
    </row>
    <row r="306" ht="15.75" customHeight="1">
      <c r="A306" s="1"/>
      <c r="B306" s="1"/>
      <c r="C306" s="1"/>
      <c r="D306" s="1"/>
      <c r="E306" s="1"/>
      <c r="F306" s="1"/>
      <c r="G306" s="1"/>
      <c r="H306" s="1"/>
      <c r="I306" s="1"/>
      <c r="J306" s="1"/>
      <c r="U306" s="1"/>
      <c r="V306" s="1"/>
      <c r="W306" s="1"/>
      <c r="X306" s="1"/>
      <c r="Y306" s="1"/>
      <c r="Z306" s="1"/>
    </row>
    <row r="307" ht="15.75" customHeight="1">
      <c r="A307" s="1"/>
      <c r="B307" s="1"/>
      <c r="C307" s="1"/>
      <c r="D307" s="1"/>
      <c r="E307" s="1"/>
      <c r="F307" s="1"/>
      <c r="G307" s="1"/>
      <c r="H307" s="1"/>
      <c r="I307" s="1"/>
      <c r="J307" s="1"/>
      <c r="U307" s="1"/>
      <c r="V307" s="1"/>
      <c r="W307" s="1"/>
      <c r="X307" s="1"/>
      <c r="Y307" s="1"/>
      <c r="Z307" s="1"/>
    </row>
    <row r="308" ht="15.75" customHeight="1">
      <c r="A308" s="1"/>
      <c r="B308" s="1"/>
      <c r="C308" s="1"/>
      <c r="D308" s="1"/>
      <c r="E308" s="1"/>
      <c r="F308" s="1"/>
      <c r="G308" s="1"/>
      <c r="H308" s="1"/>
      <c r="I308" s="1"/>
      <c r="J308" s="1"/>
      <c r="U308" s="1"/>
      <c r="V308" s="1"/>
      <c r="W308" s="1"/>
      <c r="X308" s="1"/>
      <c r="Y308" s="1"/>
      <c r="Z308" s="1"/>
    </row>
    <row r="309" ht="15.75" customHeight="1">
      <c r="A309" s="1"/>
      <c r="B309" s="1"/>
      <c r="C309" s="1"/>
      <c r="D309" s="1"/>
      <c r="E309" s="1"/>
      <c r="F309" s="1"/>
      <c r="G309" s="1"/>
      <c r="H309" s="1"/>
      <c r="I309" s="1"/>
      <c r="J309" s="1"/>
      <c r="U309" s="1"/>
      <c r="V309" s="1"/>
      <c r="W309" s="1"/>
      <c r="X309" s="1"/>
      <c r="Y309" s="1"/>
      <c r="Z309" s="1"/>
    </row>
    <row r="310" ht="15.75" customHeight="1">
      <c r="A310" s="1"/>
      <c r="B310" s="1"/>
      <c r="C310" s="1"/>
      <c r="D310" s="1"/>
      <c r="E310" s="1"/>
      <c r="F310" s="1"/>
      <c r="G310" s="1"/>
      <c r="H310" s="1"/>
      <c r="I310" s="1"/>
      <c r="J310" s="1"/>
      <c r="U310" s="1"/>
      <c r="V310" s="1"/>
      <c r="W310" s="1"/>
      <c r="X310" s="1"/>
      <c r="Y310" s="1"/>
      <c r="Z310" s="1"/>
    </row>
    <row r="311" ht="15.75" customHeight="1">
      <c r="A311" s="1"/>
      <c r="B311" s="1"/>
      <c r="C311" s="1"/>
      <c r="D311" s="1"/>
      <c r="E311" s="1"/>
      <c r="F311" s="1"/>
      <c r="G311" s="1"/>
      <c r="H311" s="1"/>
      <c r="I311" s="1"/>
      <c r="J311" s="1"/>
      <c r="U311" s="1"/>
      <c r="V311" s="1"/>
      <c r="W311" s="1"/>
      <c r="X311" s="1"/>
      <c r="Y311" s="1"/>
      <c r="Z311" s="1"/>
    </row>
    <row r="312" ht="15.75" customHeight="1">
      <c r="A312" s="1"/>
      <c r="B312" s="1"/>
      <c r="C312" s="1"/>
      <c r="D312" s="1"/>
      <c r="E312" s="1"/>
      <c r="F312" s="1"/>
      <c r="G312" s="1"/>
      <c r="H312" s="1"/>
      <c r="I312" s="1"/>
      <c r="J312" s="1"/>
      <c r="U312" s="1"/>
      <c r="V312" s="1"/>
      <c r="W312" s="1"/>
      <c r="X312" s="1"/>
      <c r="Y312" s="1"/>
      <c r="Z312" s="1"/>
    </row>
    <row r="313" ht="15.75" customHeight="1">
      <c r="A313" s="1"/>
      <c r="B313" s="1"/>
      <c r="C313" s="1"/>
      <c r="D313" s="1"/>
      <c r="E313" s="1"/>
      <c r="F313" s="1"/>
      <c r="G313" s="1"/>
      <c r="H313" s="1"/>
      <c r="I313" s="1"/>
      <c r="J313" s="1"/>
      <c r="U313" s="1"/>
      <c r="V313" s="1"/>
      <c r="W313" s="1"/>
      <c r="X313" s="1"/>
      <c r="Y313" s="1"/>
      <c r="Z313" s="1"/>
    </row>
    <row r="314" ht="15.75" customHeight="1">
      <c r="A314" s="1"/>
      <c r="B314" s="1"/>
      <c r="C314" s="1"/>
      <c r="D314" s="1"/>
      <c r="E314" s="1"/>
      <c r="F314" s="1"/>
      <c r="G314" s="1"/>
      <c r="H314" s="1"/>
      <c r="I314" s="1"/>
      <c r="J314" s="1"/>
      <c r="U314" s="1"/>
      <c r="V314" s="1"/>
      <c r="W314" s="1"/>
      <c r="X314" s="1"/>
      <c r="Y314" s="1"/>
      <c r="Z314" s="1"/>
    </row>
    <row r="315" ht="15.75" customHeight="1">
      <c r="A315" s="1"/>
      <c r="B315" s="1"/>
      <c r="C315" s="1"/>
      <c r="D315" s="1"/>
      <c r="E315" s="1"/>
      <c r="F315" s="1"/>
      <c r="G315" s="1"/>
      <c r="H315" s="1"/>
      <c r="I315" s="1"/>
      <c r="J315" s="1"/>
      <c r="U315" s="1"/>
      <c r="V315" s="1"/>
      <c r="W315" s="1"/>
      <c r="X315" s="1"/>
      <c r="Y315" s="1"/>
      <c r="Z315" s="1"/>
    </row>
    <row r="316" ht="15.75" customHeight="1">
      <c r="A316" s="1"/>
      <c r="B316" s="1"/>
      <c r="C316" s="1"/>
      <c r="D316" s="1"/>
      <c r="E316" s="1"/>
      <c r="F316" s="1"/>
      <c r="G316" s="1"/>
      <c r="H316" s="1"/>
      <c r="I316" s="1"/>
      <c r="J316" s="1"/>
      <c r="U316" s="1"/>
      <c r="V316" s="1"/>
      <c r="W316" s="1"/>
      <c r="X316" s="1"/>
      <c r="Y316" s="1"/>
      <c r="Z316" s="1"/>
    </row>
    <row r="317" ht="15.75" customHeight="1">
      <c r="A317" s="1"/>
      <c r="B317" s="1"/>
      <c r="C317" s="1"/>
      <c r="D317" s="1"/>
      <c r="E317" s="1"/>
      <c r="F317" s="1"/>
      <c r="G317" s="1"/>
      <c r="H317" s="1"/>
      <c r="I317" s="1"/>
      <c r="J317" s="1"/>
      <c r="U317" s="1"/>
      <c r="V317" s="1"/>
      <c r="W317" s="1"/>
      <c r="X317" s="1"/>
      <c r="Y317" s="1"/>
      <c r="Z317" s="1"/>
    </row>
    <row r="318" ht="15.75" customHeight="1">
      <c r="A318" s="1"/>
      <c r="B318" s="1"/>
      <c r="C318" s="1"/>
      <c r="D318" s="1"/>
      <c r="E318" s="1"/>
      <c r="F318" s="1"/>
      <c r="G318" s="1"/>
      <c r="H318" s="1"/>
      <c r="I318" s="1"/>
      <c r="J318" s="1"/>
      <c r="U318" s="1"/>
      <c r="V318" s="1"/>
      <c r="W318" s="1"/>
      <c r="X318" s="1"/>
      <c r="Y318" s="1"/>
      <c r="Z318" s="1"/>
    </row>
    <row r="319" ht="15.75" customHeight="1">
      <c r="A319" s="1"/>
      <c r="B319" s="1"/>
      <c r="C319" s="1"/>
      <c r="D319" s="1"/>
      <c r="E319" s="1"/>
      <c r="F319" s="1"/>
      <c r="G319" s="1"/>
      <c r="H319" s="1"/>
      <c r="I319" s="1"/>
      <c r="J319" s="1"/>
      <c r="U319" s="1"/>
      <c r="V319" s="1"/>
      <c r="W319" s="1"/>
      <c r="X319" s="1"/>
      <c r="Y319" s="1"/>
      <c r="Z319" s="1"/>
    </row>
    <row r="320" ht="15.75" customHeight="1">
      <c r="A320" s="1"/>
      <c r="B320" s="1"/>
      <c r="C320" s="1"/>
      <c r="D320" s="1"/>
      <c r="E320" s="1"/>
      <c r="F320" s="1"/>
      <c r="G320" s="1"/>
      <c r="H320" s="1"/>
      <c r="I320" s="1"/>
      <c r="J320" s="1"/>
      <c r="U320" s="1"/>
      <c r="V320" s="1"/>
      <c r="W320" s="1"/>
      <c r="X320" s="1"/>
      <c r="Y320" s="1"/>
      <c r="Z320" s="1"/>
    </row>
    <row r="321" ht="15.75" customHeight="1">
      <c r="A321" s="1"/>
      <c r="B321" s="1"/>
      <c r="C321" s="1"/>
      <c r="D321" s="1"/>
      <c r="E321" s="1"/>
      <c r="F321" s="1"/>
      <c r="G321" s="1"/>
      <c r="H321" s="1"/>
      <c r="I321" s="1"/>
      <c r="J321" s="1"/>
      <c r="U321" s="1"/>
      <c r="V321" s="1"/>
      <c r="W321" s="1"/>
      <c r="X321" s="1"/>
      <c r="Y321" s="1"/>
      <c r="Z321" s="1"/>
    </row>
    <row r="322" ht="15.75" customHeight="1">
      <c r="A322" s="1"/>
      <c r="B322" s="1"/>
      <c r="C322" s="1"/>
      <c r="D322" s="1"/>
      <c r="E322" s="1"/>
      <c r="F322" s="1"/>
      <c r="G322" s="1"/>
      <c r="H322" s="1"/>
      <c r="I322" s="1"/>
      <c r="J322" s="1"/>
      <c r="U322" s="1"/>
      <c r="V322" s="1"/>
      <c r="W322" s="1"/>
      <c r="X322" s="1"/>
      <c r="Y322" s="1"/>
      <c r="Z322" s="1"/>
    </row>
    <row r="323" ht="15.75" customHeight="1">
      <c r="A323" s="1"/>
      <c r="B323" s="1"/>
      <c r="C323" s="1"/>
      <c r="D323" s="1"/>
      <c r="E323" s="1"/>
      <c r="F323" s="1"/>
      <c r="G323" s="1"/>
      <c r="H323" s="1"/>
      <c r="I323" s="1"/>
      <c r="J323" s="1"/>
      <c r="U323" s="1"/>
      <c r="V323" s="1"/>
      <c r="W323" s="1"/>
      <c r="X323" s="1"/>
      <c r="Y323" s="1"/>
      <c r="Z323" s="1"/>
    </row>
    <row r="324" ht="15.75" customHeight="1">
      <c r="A324" s="1"/>
      <c r="B324" s="1"/>
      <c r="C324" s="1"/>
      <c r="D324" s="1"/>
      <c r="E324" s="1"/>
      <c r="F324" s="1"/>
      <c r="G324" s="1"/>
      <c r="H324" s="1"/>
      <c r="I324" s="1"/>
      <c r="J324" s="1"/>
      <c r="U324" s="1"/>
      <c r="V324" s="1"/>
      <c r="W324" s="1"/>
      <c r="X324" s="1"/>
      <c r="Y324" s="1"/>
      <c r="Z324" s="1"/>
    </row>
    <row r="325" ht="15.75" customHeight="1">
      <c r="A325" s="1"/>
      <c r="B325" s="1"/>
      <c r="C325" s="1"/>
      <c r="D325" s="1"/>
      <c r="E325" s="1"/>
      <c r="F325" s="1"/>
      <c r="G325" s="1"/>
      <c r="H325" s="1"/>
      <c r="I325" s="1"/>
      <c r="J325" s="1"/>
      <c r="U325" s="1"/>
      <c r="V325" s="1"/>
      <c r="W325" s="1"/>
      <c r="X325" s="1"/>
      <c r="Y325" s="1"/>
      <c r="Z325" s="1"/>
    </row>
    <row r="326" ht="15.75" customHeight="1">
      <c r="A326" s="1"/>
      <c r="B326" s="1"/>
      <c r="C326" s="1"/>
      <c r="D326" s="1"/>
      <c r="E326" s="1"/>
      <c r="F326" s="1"/>
      <c r="G326" s="1"/>
      <c r="H326" s="1"/>
      <c r="I326" s="1"/>
      <c r="J326" s="1"/>
      <c r="U326" s="1"/>
      <c r="V326" s="1"/>
      <c r="W326" s="1"/>
      <c r="X326" s="1"/>
      <c r="Y326" s="1"/>
      <c r="Z326" s="1"/>
    </row>
    <row r="327" ht="15.75" customHeight="1">
      <c r="A327" s="1"/>
      <c r="B327" s="1"/>
      <c r="C327" s="1"/>
      <c r="D327" s="1"/>
      <c r="E327" s="1"/>
      <c r="F327" s="1"/>
      <c r="G327" s="1"/>
      <c r="H327" s="1"/>
      <c r="I327" s="1"/>
      <c r="J327" s="1"/>
      <c r="U327" s="1"/>
      <c r="V327" s="1"/>
      <c r="W327" s="1"/>
      <c r="X327" s="1"/>
      <c r="Y327" s="1"/>
      <c r="Z327" s="1"/>
    </row>
    <row r="328" ht="15.75" customHeight="1">
      <c r="A328" s="1"/>
      <c r="B328" s="1"/>
      <c r="C328" s="1"/>
      <c r="D328" s="1"/>
      <c r="E328" s="1"/>
      <c r="F328" s="1"/>
      <c r="G328" s="1"/>
      <c r="H328" s="1"/>
      <c r="I328" s="1"/>
      <c r="J328" s="1"/>
      <c r="U328" s="1"/>
      <c r="V328" s="1"/>
      <c r="W328" s="1"/>
      <c r="X328" s="1"/>
      <c r="Y328" s="1"/>
      <c r="Z328" s="1"/>
    </row>
    <row r="329" ht="15.75" customHeight="1">
      <c r="A329" s="1"/>
      <c r="B329" s="1"/>
      <c r="C329" s="1"/>
      <c r="D329" s="1"/>
      <c r="E329" s="1"/>
      <c r="F329" s="1"/>
      <c r="G329" s="1"/>
      <c r="H329" s="1"/>
      <c r="I329" s="1"/>
      <c r="J329" s="1"/>
      <c r="U329" s="1"/>
      <c r="V329" s="1"/>
      <c r="W329" s="1"/>
      <c r="X329" s="1"/>
      <c r="Y329" s="1"/>
      <c r="Z329" s="1"/>
    </row>
    <row r="330" ht="15.75" customHeight="1">
      <c r="A330" s="1"/>
      <c r="B330" s="1"/>
      <c r="C330" s="1"/>
      <c r="D330" s="1"/>
      <c r="E330" s="1"/>
      <c r="F330" s="1"/>
      <c r="G330" s="1"/>
      <c r="H330" s="1"/>
      <c r="I330" s="1"/>
      <c r="J330" s="1"/>
      <c r="U330" s="1"/>
      <c r="V330" s="1"/>
      <c r="W330" s="1"/>
      <c r="X330" s="1"/>
      <c r="Y330" s="1"/>
      <c r="Z330" s="1"/>
    </row>
    <row r="331" ht="15.75" customHeight="1">
      <c r="A331" s="1"/>
      <c r="B331" s="1"/>
      <c r="C331" s="1"/>
      <c r="D331" s="1"/>
      <c r="E331" s="1"/>
      <c r="F331" s="1"/>
      <c r="G331" s="1"/>
      <c r="H331" s="1"/>
      <c r="I331" s="1"/>
      <c r="J331" s="1"/>
      <c r="U331" s="1"/>
      <c r="V331" s="1"/>
      <c r="W331" s="1"/>
      <c r="X331" s="1"/>
      <c r="Y331" s="1"/>
      <c r="Z331" s="1"/>
    </row>
    <row r="332" ht="15.75" customHeight="1">
      <c r="A332" s="1"/>
      <c r="B332" s="1"/>
      <c r="C332" s="1"/>
      <c r="D332" s="1"/>
      <c r="E332" s="1"/>
      <c r="F332" s="1"/>
      <c r="G332" s="1"/>
      <c r="H332" s="1"/>
      <c r="I332" s="1"/>
      <c r="J332" s="1"/>
      <c r="U332" s="1"/>
      <c r="V332" s="1"/>
      <c r="W332" s="1"/>
      <c r="X332" s="1"/>
      <c r="Y332" s="1"/>
      <c r="Z332" s="1"/>
    </row>
    <row r="333" ht="15.75" customHeight="1">
      <c r="A333" s="1"/>
      <c r="B333" s="1"/>
      <c r="C333" s="1"/>
      <c r="D333" s="1"/>
      <c r="E333" s="1"/>
      <c r="F333" s="1"/>
      <c r="G333" s="1"/>
      <c r="H333" s="1"/>
      <c r="I333" s="1"/>
      <c r="J333" s="1"/>
      <c r="U333" s="1"/>
      <c r="V333" s="1"/>
      <c r="W333" s="1"/>
      <c r="X333" s="1"/>
      <c r="Y333" s="1"/>
      <c r="Z333" s="1"/>
    </row>
    <row r="334" ht="15.75" customHeight="1">
      <c r="A334" s="1"/>
      <c r="B334" s="1"/>
      <c r="C334" s="1"/>
      <c r="D334" s="1"/>
      <c r="E334" s="1"/>
      <c r="F334" s="1"/>
      <c r="G334" s="1"/>
      <c r="H334" s="1"/>
      <c r="I334" s="1"/>
      <c r="J334" s="1"/>
      <c r="U334" s="1"/>
      <c r="V334" s="1"/>
      <c r="W334" s="1"/>
      <c r="X334" s="1"/>
      <c r="Y334" s="1"/>
      <c r="Z334" s="1"/>
    </row>
    <row r="335" ht="15.75" customHeight="1">
      <c r="A335" s="1"/>
      <c r="B335" s="1"/>
      <c r="C335" s="1"/>
      <c r="D335" s="1"/>
      <c r="E335" s="1"/>
      <c r="F335" s="1"/>
      <c r="G335" s="1"/>
      <c r="H335" s="1"/>
      <c r="I335" s="1"/>
      <c r="J335" s="1"/>
      <c r="U335" s="1"/>
      <c r="V335" s="1"/>
      <c r="W335" s="1"/>
      <c r="X335" s="1"/>
      <c r="Y335" s="1"/>
      <c r="Z335" s="1"/>
    </row>
    <row r="336" ht="15.75" customHeight="1">
      <c r="A336" s="1"/>
      <c r="B336" s="1"/>
      <c r="C336" s="1"/>
      <c r="D336" s="1"/>
      <c r="E336" s="1"/>
      <c r="F336" s="1"/>
      <c r="G336" s="1"/>
      <c r="H336" s="1"/>
      <c r="I336" s="1"/>
      <c r="J336" s="1"/>
      <c r="U336" s="1"/>
      <c r="V336" s="1"/>
      <c r="W336" s="1"/>
      <c r="X336" s="1"/>
      <c r="Y336" s="1"/>
      <c r="Z336" s="1"/>
    </row>
    <row r="337" ht="15.75" customHeight="1">
      <c r="A337" s="1"/>
      <c r="B337" s="1"/>
      <c r="C337" s="1"/>
      <c r="D337" s="1"/>
      <c r="E337" s="1"/>
      <c r="F337" s="1"/>
      <c r="G337" s="1"/>
      <c r="H337" s="1"/>
      <c r="I337" s="1"/>
      <c r="J337" s="1"/>
      <c r="U337" s="1"/>
      <c r="V337" s="1"/>
      <c r="W337" s="1"/>
      <c r="X337" s="1"/>
      <c r="Y337" s="1"/>
      <c r="Z337" s="1"/>
    </row>
    <row r="338" ht="15.75" customHeight="1">
      <c r="A338" s="1"/>
      <c r="B338" s="1"/>
      <c r="C338" s="1"/>
      <c r="D338" s="1"/>
      <c r="E338" s="1"/>
      <c r="F338" s="1"/>
      <c r="G338" s="1"/>
      <c r="H338" s="1"/>
      <c r="I338" s="1"/>
      <c r="J338" s="1"/>
      <c r="U338" s="1"/>
      <c r="V338" s="1"/>
      <c r="W338" s="1"/>
      <c r="X338" s="1"/>
      <c r="Y338" s="1"/>
      <c r="Z338" s="1"/>
    </row>
    <row r="339" ht="15.75" customHeight="1">
      <c r="A339" s="1"/>
      <c r="B339" s="1"/>
      <c r="C339" s="1"/>
      <c r="D339" s="1"/>
      <c r="E339" s="1"/>
      <c r="F339" s="1"/>
      <c r="G339" s="1"/>
      <c r="H339" s="1"/>
      <c r="I339" s="1"/>
      <c r="J339" s="1"/>
      <c r="U339" s="1"/>
      <c r="V339" s="1"/>
      <c r="W339" s="1"/>
      <c r="X339" s="1"/>
      <c r="Y339" s="1"/>
      <c r="Z339" s="1"/>
    </row>
    <row r="340" ht="15.75" customHeight="1">
      <c r="A340" s="1"/>
      <c r="B340" s="1"/>
      <c r="C340" s="1"/>
      <c r="D340" s="1"/>
      <c r="E340" s="1"/>
      <c r="F340" s="1"/>
      <c r="G340" s="1"/>
      <c r="H340" s="1"/>
      <c r="I340" s="1"/>
      <c r="J340" s="1"/>
      <c r="U340" s="1"/>
      <c r="V340" s="1"/>
      <c r="W340" s="1"/>
      <c r="X340" s="1"/>
      <c r="Y340" s="1"/>
      <c r="Z340" s="1"/>
    </row>
    <row r="341" ht="15.75" customHeight="1">
      <c r="A341" s="1"/>
      <c r="B341" s="1"/>
      <c r="C341" s="1"/>
      <c r="D341" s="1"/>
      <c r="E341" s="1"/>
      <c r="F341" s="1"/>
      <c r="G341" s="1"/>
      <c r="H341" s="1"/>
      <c r="I341" s="1"/>
      <c r="J341" s="1"/>
      <c r="U341" s="1"/>
      <c r="V341" s="1"/>
      <c r="W341" s="1"/>
      <c r="X341" s="1"/>
      <c r="Y341" s="1"/>
      <c r="Z341" s="1"/>
    </row>
    <row r="342" ht="15.75" customHeight="1">
      <c r="A342" s="1"/>
      <c r="B342" s="1"/>
      <c r="C342" s="1"/>
      <c r="D342" s="1"/>
      <c r="E342" s="1"/>
      <c r="F342" s="1"/>
      <c r="G342" s="1"/>
      <c r="H342" s="1"/>
      <c r="I342" s="1"/>
      <c r="J342" s="1"/>
      <c r="U342" s="1"/>
      <c r="V342" s="1"/>
      <c r="W342" s="1"/>
      <c r="X342" s="1"/>
      <c r="Y342" s="1"/>
      <c r="Z342" s="1"/>
    </row>
    <row r="343" ht="15.75" customHeight="1">
      <c r="A343" s="1"/>
      <c r="B343" s="1"/>
      <c r="C343" s="1"/>
      <c r="D343" s="1"/>
      <c r="E343" s="1"/>
      <c r="F343" s="1"/>
      <c r="G343" s="1"/>
      <c r="H343" s="1"/>
      <c r="I343" s="1"/>
      <c r="J343" s="1"/>
      <c r="U343" s="1"/>
      <c r="V343" s="1"/>
      <c r="W343" s="1"/>
      <c r="X343" s="1"/>
      <c r="Y343" s="1"/>
      <c r="Z343" s="1"/>
    </row>
    <row r="344" ht="15.75" customHeight="1">
      <c r="A344" s="1"/>
      <c r="B344" s="1"/>
      <c r="C344" s="1"/>
      <c r="D344" s="1"/>
      <c r="E344" s="1"/>
      <c r="F344" s="1"/>
      <c r="G344" s="1"/>
      <c r="H344" s="1"/>
      <c r="I344" s="1"/>
      <c r="J344" s="1"/>
      <c r="U344" s="1"/>
      <c r="V344" s="1"/>
      <c r="W344" s="1"/>
      <c r="X344" s="1"/>
      <c r="Y344" s="1"/>
      <c r="Z344" s="1"/>
    </row>
    <row r="345" ht="15.75" customHeight="1">
      <c r="A345" s="1"/>
      <c r="B345" s="1"/>
      <c r="C345" s="1"/>
      <c r="D345" s="1"/>
      <c r="E345" s="1"/>
      <c r="F345" s="1"/>
      <c r="G345" s="1"/>
      <c r="H345" s="1"/>
      <c r="I345" s="1"/>
      <c r="J345" s="1"/>
      <c r="U345" s="1"/>
      <c r="V345" s="1"/>
      <c r="W345" s="1"/>
      <c r="X345" s="1"/>
      <c r="Y345" s="1"/>
      <c r="Z345" s="1"/>
    </row>
    <row r="346" ht="15.75" customHeight="1">
      <c r="A346" s="1"/>
      <c r="B346" s="1"/>
      <c r="C346" s="1"/>
      <c r="D346" s="1"/>
      <c r="E346" s="1"/>
      <c r="F346" s="1"/>
      <c r="G346" s="1"/>
      <c r="H346" s="1"/>
      <c r="I346" s="1"/>
      <c r="J346" s="1"/>
      <c r="U346" s="1"/>
      <c r="V346" s="1"/>
      <c r="W346" s="1"/>
      <c r="X346" s="1"/>
      <c r="Y346" s="1"/>
      <c r="Z346" s="1"/>
    </row>
    <row r="347" ht="15.75" customHeight="1">
      <c r="A347" s="1"/>
      <c r="B347" s="1"/>
      <c r="C347" s="1"/>
      <c r="D347" s="1"/>
      <c r="E347" s="1"/>
      <c r="F347" s="1"/>
      <c r="G347" s="1"/>
      <c r="H347" s="1"/>
      <c r="I347" s="1"/>
      <c r="J347" s="1"/>
      <c r="U347" s="1"/>
      <c r="V347" s="1"/>
      <c r="W347" s="1"/>
      <c r="X347" s="1"/>
      <c r="Y347" s="1"/>
      <c r="Z347" s="1"/>
    </row>
    <row r="348" ht="15.75" customHeight="1">
      <c r="A348" s="1"/>
      <c r="B348" s="1"/>
      <c r="C348" s="1"/>
      <c r="D348" s="1"/>
      <c r="E348" s="1"/>
      <c r="F348" s="1"/>
      <c r="G348" s="1"/>
      <c r="H348" s="1"/>
      <c r="I348" s="1"/>
      <c r="J348" s="1"/>
      <c r="U348" s="1"/>
      <c r="V348" s="1"/>
      <c r="W348" s="1"/>
      <c r="X348" s="1"/>
      <c r="Y348" s="1"/>
      <c r="Z348" s="1"/>
    </row>
    <row r="349" ht="15.75" customHeight="1">
      <c r="A349" s="1"/>
      <c r="B349" s="1"/>
      <c r="C349" s="1"/>
      <c r="D349" s="1"/>
      <c r="E349" s="1"/>
      <c r="F349" s="1"/>
      <c r="G349" s="1"/>
      <c r="H349" s="1"/>
      <c r="I349" s="1"/>
      <c r="J349" s="1"/>
      <c r="U349" s="1"/>
      <c r="V349" s="1"/>
      <c r="W349" s="1"/>
      <c r="X349" s="1"/>
      <c r="Y349" s="1"/>
      <c r="Z349" s="1"/>
    </row>
    <row r="350" ht="15.75" customHeight="1">
      <c r="A350" s="1"/>
      <c r="B350" s="1"/>
      <c r="C350" s="1"/>
      <c r="D350" s="1"/>
      <c r="E350" s="1"/>
      <c r="F350" s="1"/>
      <c r="G350" s="1"/>
      <c r="H350" s="1"/>
      <c r="I350" s="1"/>
      <c r="J350" s="1"/>
      <c r="U350" s="1"/>
      <c r="V350" s="1"/>
      <c r="W350" s="1"/>
      <c r="X350" s="1"/>
      <c r="Y350" s="1"/>
      <c r="Z350" s="1"/>
    </row>
    <row r="351" ht="15.75" customHeight="1">
      <c r="A351" s="1"/>
      <c r="B351" s="1"/>
      <c r="C351" s="1"/>
      <c r="D351" s="1"/>
      <c r="E351" s="1"/>
      <c r="F351" s="1"/>
      <c r="G351" s="1"/>
      <c r="H351" s="1"/>
      <c r="I351" s="1"/>
      <c r="J351" s="1"/>
      <c r="U351" s="1"/>
      <c r="V351" s="1"/>
      <c r="W351" s="1"/>
      <c r="X351" s="1"/>
      <c r="Y351" s="1"/>
      <c r="Z351" s="1"/>
    </row>
    <row r="352" ht="15.75" customHeight="1">
      <c r="A352" s="1"/>
      <c r="B352" s="1"/>
      <c r="C352" s="1"/>
      <c r="D352" s="1"/>
      <c r="E352" s="1"/>
      <c r="F352" s="1"/>
      <c r="G352" s="1"/>
      <c r="H352" s="1"/>
      <c r="I352" s="1"/>
      <c r="J352" s="1"/>
      <c r="U352" s="1"/>
      <c r="V352" s="1"/>
      <c r="W352" s="1"/>
      <c r="X352" s="1"/>
      <c r="Y352" s="1"/>
      <c r="Z352" s="1"/>
    </row>
    <row r="353" ht="15.75" customHeight="1">
      <c r="A353" s="1"/>
      <c r="B353" s="1"/>
      <c r="C353" s="1"/>
      <c r="D353" s="1"/>
      <c r="E353" s="1"/>
      <c r="F353" s="1"/>
      <c r="G353" s="1"/>
      <c r="H353" s="1"/>
      <c r="I353" s="1"/>
      <c r="J353" s="1"/>
      <c r="U353" s="1"/>
      <c r="V353" s="1"/>
      <c r="W353" s="1"/>
      <c r="X353" s="1"/>
      <c r="Y353" s="1"/>
      <c r="Z353" s="1"/>
    </row>
    <row r="354" ht="15.75" customHeight="1">
      <c r="A354" s="1"/>
      <c r="B354" s="1"/>
      <c r="C354" s="1"/>
      <c r="D354" s="1"/>
      <c r="E354" s="1"/>
      <c r="F354" s="1"/>
      <c r="G354" s="1"/>
      <c r="H354" s="1"/>
      <c r="I354" s="1"/>
      <c r="J354" s="1"/>
      <c r="U354" s="1"/>
      <c r="V354" s="1"/>
      <c r="W354" s="1"/>
      <c r="X354" s="1"/>
      <c r="Y354" s="1"/>
      <c r="Z354" s="1"/>
    </row>
    <row r="355" ht="15.75" customHeight="1">
      <c r="A355" s="1"/>
      <c r="B355" s="1"/>
      <c r="C355" s="1"/>
      <c r="D355" s="1"/>
      <c r="E355" s="1"/>
      <c r="F355" s="1"/>
      <c r="G355" s="1"/>
      <c r="H355" s="1"/>
      <c r="I355" s="1"/>
      <c r="J355" s="1"/>
      <c r="U355" s="1"/>
      <c r="V355" s="1"/>
      <c r="W355" s="1"/>
      <c r="X355" s="1"/>
      <c r="Y355" s="1"/>
      <c r="Z355" s="1"/>
    </row>
    <row r="356" ht="15.75" customHeight="1">
      <c r="A356" s="1"/>
      <c r="B356" s="1"/>
      <c r="C356" s="1"/>
      <c r="D356" s="1"/>
      <c r="E356" s="1"/>
      <c r="F356" s="1"/>
      <c r="G356" s="1"/>
      <c r="H356" s="1"/>
      <c r="I356" s="1"/>
      <c r="J356" s="1"/>
      <c r="U356" s="1"/>
      <c r="V356" s="1"/>
      <c r="W356" s="1"/>
      <c r="X356" s="1"/>
      <c r="Y356" s="1"/>
      <c r="Z356" s="1"/>
    </row>
    <row r="357" ht="15.75" customHeight="1">
      <c r="A357" s="1"/>
      <c r="B357" s="1"/>
      <c r="C357" s="1"/>
      <c r="D357" s="1"/>
      <c r="E357" s="1"/>
      <c r="F357" s="1"/>
      <c r="G357" s="1"/>
      <c r="H357" s="1"/>
      <c r="I357" s="1"/>
      <c r="J357" s="1"/>
      <c r="U357" s="1"/>
      <c r="V357" s="1"/>
      <c r="W357" s="1"/>
      <c r="X357" s="1"/>
      <c r="Y357" s="1"/>
      <c r="Z357" s="1"/>
    </row>
    <row r="358" ht="15.75" customHeight="1">
      <c r="A358" s="1"/>
      <c r="B358" s="1"/>
      <c r="C358" s="1"/>
      <c r="D358" s="1"/>
      <c r="E358" s="1"/>
      <c r="F358" s="1"/>
      <c r="G358" s="1"/>
      <c r="H358" s="1"/>
      <c r="I358" s="1"/>
      <c r="J358" s="1"/>
      <c r="U358" s="1"/>
      <c r="V358" s="1"/>
      <c r="W358" s="1"/>
      <c r="X358" s="1"/>
      <c r="Y358" s="1"/>
      <c r="Z358" s="1"/>
    </row>
    <row r="359" ht="15.75" customHeight="1">
      <c r="A359" s="1"/>
      <c r="B359" s="1"/>
      <c r="C359" s="1"/>
      <c r="D359" s="1"/>
      <c r="E359" s="1"/>
      <c r="F359" s="1"/>
      <c r="G359" s="1"/>
      <c r="H359" s="1"/>
      <c r="I359" s="1"/>
      <c r="J359" s="1"/>
      <c r="U359" s="1"/>
      <c r="V359" s="1"/>
      <c r="W359" s="1"/>
      <c r="X359" s="1"/>
      <c r="Y359" s="1"/>
      <c r="Z359" s="1"/>
    </row>
    <row r="360" ht="15.75" customHeight="1">
      <c r="A360" s="1"/>
      <c r="B360" s="1"/>
      <c r="C360" s="1"/>
      <c r="D360" s="1"/>
      <c r="E360" s="1"/>
      <c r="F360" s="1"/>
      <c r="G360" s="1"/>
      <c r="H360" s="1"/>
      <c r="I360" s="1"/>
      <c r="J360" s="1"/>
      <c r="U360" s="1"/>
      <c r="V360" s="1"/>
      <c r="W360" s="1"/>
      <c r="X360" s="1"/>
      <c r="Y360" s="1"/>
      <c r="Z360" s="1"/>
    </row>
    <row r="361" ht="15.75" customHeight="1">
      <c r="A361" s="1"/>
      <c r="B361" s="1"/>
      <c r="C361" s="1"/>
      <c r="D361" s="1"/>
      <c r="E361" s="1"/>
      <c r="F361" s="1"/>
      <c r="G361" s="1"/>
      <c r="H361" s="1"/>
      <c r="I361" s="1"/>
      <c r="J361" s="1"/>
      <c r="U361" s="1"/>
      <c r="V361" s="1"/>
      <c r="W361" s="1"/>
      <c r="X361" s="1"/>
      <c r="Y361" s="1"/>
      <c r="Z361" s="1"/>
    </row>
    <row r="362" ht="15.75" customHeight="1">
      <c r="A362" s="1"/>
      <c r="B362" s="1"/>
      <c r="C362" s="1"/>
      <c r="D362" s="1"/>
      <c r="E362" s="1"/>
      <c r="F362" s="1"/>
      <c r="G362" s="1"/>
      <c r="H362" s="1"/>
      <c r="I362" s="1"/>
      <c r="J362" s="1"/>
      <c r="U362" s="1"/>
      <c r="V362" s="1"/>
      <c r="W362" s="1"/>
      <c r="X362" s="1"/>
      <c r="Y362" s="1"/>
      <c r="Z362" s="1"/>
    </row>
    <row r="363" ht="15.75" customHeight="1">
      <c r="A363" s="1"/>
      <c r="B363" s="1"/>
      <c r="C363" s="1"/>
      <c r="D363" s="1"/>
      <c r="E363" s="1"/>
      <c r="F363" s="1"/>
      <c r="G363" s="1"/>
      <c r="H363" s="1"/>
      <c r="I363" s="1"/>
      <c r="J363" s="1"/>
      <c r="U363" s="1"/>
      <c r="V363" s="1"/>
      <c r="W363" s="1"/>
      <c r="X363" s="1"/>
      <c r="Y363" s="1"/>
      <c r="Z363" s="1"/>
    </row>
    <row r="364" ht="15.75" customHeight="1">
      <c r="A364" s="1"/>
      <c r="B364" s="1"/>
      <c r="C364" s="1"/>
      <c r="D364" s="1"/>
      <c r="E364" s="1"/>
      <c r="F364" s="1"/>
      <c r="G364" s="1"/>
      <c r="H364" s="1"/>
      <c r="I364" s="1"/>
      <c r="J364" s="1"/>
      <c r="U364" s="1"/>
      <c r="V364" s="1"/>
      <c r="W364" s="1"/>
      <c r="X364" s="1"/>
      <c r="Y364" s="1"/>
      <c r="Z364" s="1"/>
    </row>
    <row r="365" ht="15.75" customHeight="1">
      <c r="A365" s="1"/>
      <c r="B365" s="1"/>
      <c r="C365" s="1"/>
      <c r="D365" s="1"/>
      <c r="E365" s="1"/>
      <c r="F365" s="1"/>
      <c r="G365" s="1"/>
      <c r="H365" s="1"/>
      <c r="I365" s="1"/>
      <c r="J365" s="1"/>
      <c r="U365" s="1"/>
      <c r="V365" s="1"/>
      <c r="W365" s="1"/>
      <c r="X365" s="1"/>
      <c r="Y365" s="1"/>
      <c r="Z365" s="1"/>
    </row>
    <row r="366" ht="15.75" customHeight="1">
      <c r="A366" s="1"/>
      <c r="B366" s="1"/>
      <c r="C366" s="1"/>
      <c r="D366" s="1"/>
      <c r="E366" s="1"/>
      <c r="F366" s="1"/>
      <c r="G366" s="1"/>
      <c r="H366" s="1"/>
      <c r="I366" s="1"/>
      <c r="J366" s="1"/>
      <c r="U366" s="1"/>
      <c r="V366" s="1"/>
      <c r="W366" s="1"/>
      <c r="X366" s="1"/>
      <c r="Y366" s="1"/>
      <c r="Z366" s="1"/>
    </row>
    <row r="367" ht="15.75" customHeight="1">
      <c r="A367" s="1"/>
      <c r="B367" s="1"/>
      <c r="C367" s="1"/>
      <c r="D367" s="1"/>
      <c r="E367" s="1"/>
      <c r="F367" s="1"/>
      <c r="G367" s="1"/>
      <c r="H367" s="1"/>
      <c r="I367" s="1"/>
      <c r="J367" s="1"/>
      <c r="U367" s="1"/>
      <c r="V367" s="1"/>
      <c r="W367" s="1"/>
      <c r="X367" s="1"/>
      <c r="Y367" s="1"/>
      <c r="Z367" s="1"/>
    </row>
    <row r="368" ht="15.75" customHeight="1">
      <c r="A368" s="1"/>
      <c r="B368" s="1"/>
      <c r="C368" s="1"/>
      <c r="D368" s="1"/>
      <c r="E368" s="1"/>
      <c r="F368" s="1"/>
      <c r="G368" s="1"/>
      <c r="H368" s="1"/>
      <c r="I368" s="1"/>
      <c r="J368" s="1"/>
      <c r="U368" s="1"/>
      <c r="V368" s="1"/>
      <c r="W368" s="1"/>
      <c r="X368" s="1"/>
      <c r="Y368" s="1"/>
      <c r="Z368" s="1"/>
    </row>
    <row r="369" ht="15.75" customHeight="1">
      <c r="A369" s="1"/>
      <c r="B369" s="1"/>
      <c r="C369" s="1"/>
      <c r="D369" s="1"/>
      <c r="E369" s="1"/>
      <c r="F369" s="1"/>
      <c r="G369" s="1"/>
      <c r="H369" s="1"/>
      <c r="I369" s="1"/>
      <c r="J369" s="1"/>
      <c r="U369" s="1"/>
      <c r="V369" s="1"/>
      <c r="W369" s="1"/>
      <c r="X369" s="1"/>
      <c r="Y369" s="1"/>
      <c r="Z369" s="1"/>
    </row>
    <row r="370" ht="15.75" customHeight="1">
      <c r="A370" s="1"/>
      <c r="B370" s="1"/>
      <c r="C370" s="1"/>
      <c r="D370" s="1"/>
      <c r="E370" s="1"/>
      <c r="F370" s="1"/>
      <c r="G370" s="1"/>
      <c r="H370" s="1"/>
      <c r="I370" s="1"/>
      <c r="J370" s="1"/>
      <c r="U370" s="1"/>
      <c r="V370" s="1"/>
      <c r="W370" s="1"/>
      <c r="X370" s="1"/>
      <c r="Y370" s="1"/>
      <c r="Z370" s="1"/>
    </row>
    <row r="371" ht="15.75" customHeight="1">
      <c r="A371" s="1"/>
      <c r="B371" s="1"/>
      <c r="C371" s="1"/>
      <c r="D371" s="1"/>
      <c r="E371" s="1"/>
      <c r="F371" s="1"/>
      <c r="G371" s="1"/>
      <c r="H371" s="1"/>
      <c r="I371" s="1"/>
      <c r="J371" s="1"/>
      <c r="U371" s="1"/>
      <c r="V371" s="1"/>
      <c r="W371" s="1"/>
      <c r="X371" s="1"/>
      <c r="Y371" s="1"/>
      <c r="Z371" s="1"/>
    </row>
    <row r="372" ht="15.75" customHeight="1">
      <c r="A372" s="1"/>
      <c r="B372" s="1"/>
      <c r="C372" s="1"/>
      <c r="D372" s="1"/>
      <c r="E372" s="1"/>
      <c r="F372" s="1"/>
      <c r="G372" s="1"/>
      <c r="H372" s="1"/>
      <c r="I372" s="1"/>
      <c r="J372" s="1"/>
      <c r="U372" s="1"/>
      <c r="V372" s="1"/>
      <c r="W372" s="1"/>
      <c r="X372" s="1"/>
      <c r="Y372" s="1"/>
      <c r="Z372" s="1"/>
    </row>
    <row r="373" ht="15.75" customHeight="1">
      <c r="A373" s="1"/>
      <c r="B373" s="1"/>
      <c r="C373" s="1"/>
      <c r="D373" s="1"/>
      <c r="E373" s="1"/>
      <c r="F373" s="1"/>
      <c r="G373" s="1"/>
      <c r="H373" s="1"/>
      <c r="I373" s="1"/>
      <c r="J373" s="1"/>
      <c r="U373" s="1"/>
      <c r="V373" s="1"/>
      <c r="W373" s="1"/>
      <c r="X373" s="1"/>
      <c r="Y373" s="1"/>
      <c r="Z373" s="1"/>
    </row>
    <row r="374" ht="15.75" customHeight="1">
      <c r="A374" s="1"/>
      <c r="B374" s="1"/>
      <c r="C374" s="1"/>
      <c r="D374" s="1"/>
      <c r="E374" s="1"/>
      <c r="F374" s="1"/>
      <c r="G374" s="1"/>
      <c r="H374" s="1"/>
      <c r="I374" s="1"/>
      <c r="J374" s="1"/>
      <c r="U374" s="1"/>
      <c r="V374" s="1"/>
      <c r="W374" s="1"/>
      <c r="X374" s="1"/>
      <c r="Y374" s="1"/>
      <c r="Z374" s="1"/>
    </row>
    <row r="375" ht="15.75" customHeight="1">
      <c r="A375" s="1"/>
      <c r="B375" s="1"/>
      <c r="C375" s="1"/>
      <c r="D375" s="1"/>
      <c r="E375" s="1"/>
      <c r="F375" s="1"/>
      <c r="G375" s="1"/>
      <c r="H375" s="1"/>
      <c r="I375" s="1"/>
      <c r="J375" s="1"/>
      <c r="U375" s="1"/>
      <c r="V375" s="1"/>
      <c r="W375" s="1"/>
      <c r="X375" s="1"/>
      <c r="Y375" s="1"/>
      <c r="Z375" s="1"/>
    </row>
    <row r="376" ht="15.75" customHeight="1">
      <c r="A376" s="1"/>
      <c r="B376" s="1"/>
      <c r="C376" s="1"/>
      <c r="D376" s="1"/>
      <c r="E376" s="1"/>
      <c r="F376" s="1"/>
      <c r="G376" s="1"/>
      <c r="H376" s="1"/>
      <c r="I376" s="1"/>
      <c r="J376" s="1"/>
      <c r="U376" s="1"/>
      <c r="V376" s="1"/>
      <c r="W376" s="1"/>
      <c r="X376" s="1"/>
      <c r="Y376" s="1"/>
      <c r="Z376" s="1"/>
    </row>
    <row r="377" ht="15.75" customHeight="1">
      <c r="A377" s="1"/>
      <c r="B377" s="1"/>
      <c r="C377" s="1"/>
      <c r="D377" s="1"/>
      <c r="E377" s="1"/>
      <c r="F377" s="1"/>
      <c r="G377" s="1"/>
      <c r="H377" s="1"/>
      <c r="I377" s="1"/>
      <c r="J377" s="1"/>
      <c r="U377" s="1"/>
      <c r="V377" s="1"/>
      <c r="W377" s="1"/>
      <c r="X377" s="1"/>
      <c r="Y377" s="1"/>
      <c r="Z377" s="1"/>
    </row>
    <row r="378" ht="15.75" customHeight="1">
      <c r="A378" s="1"/>
      <c r="B378" s="1"/>
      <c r="C378" s="1"/>
      <c r="D378" s="1"/>
      <c r="E378" s="1"/>
      <c r="F378" s="1"/>
      <c r="G378" s="1"/>
      <c r="H378" s="1"/>
      <c r="I378" s="1"/>
      <c r="J378" s="1"/>
      <c r="U378" s="1"/>
      <c r="V378" s="1"/>
      <c r="W378" s="1"/>
      <c r="X378" s="1"/>
      <c r="Y378" s="1"/>
      <c r="Z378" s="1"/>
    </row>
    <row r="379" ht="15.75" customHeight="1">
      <c r="A379" s="1"/>
      <c r="B379" s="1"/>
      <c r="C379" s="1"/>
      <c r="D379" s="1"/>
      <c r="E379" s="1"/>
      <c r="F379" s="1"/>
      <c r="G379" s="1"/>
      <c r="H379" s="1"/>
      <c r="I379" s="1"/>
      <c r="J379" s="1"/>
      <c r="U379" s="1"/>
      <c r="V379" s="1"/>
      <c r="W379" s="1"/>
      <c r="X379" s="1"/>
      <c r="Y379" s="1"/>
      <c r="Z379" s="1"/>
    </row>
    <row r="380" ht="15.75" customHeight="1">
      <c r="A380" s="1"/>
      <c r="B380" s="1"/>
      <c r="C380" s="1"/>
      <c r="D380" s="1"/>
      <c r="E380" s="1"/>
      <c r="F380" s="1"/>
      <c r="G380" s="1"/>
      <c r="H380" s="1"/>
      <c r="I380" s="1"/>
      <c r="J380" s="1"/>
      <c r="U380" s="1"/>
      <c r="V380" s="1"/>
      <c r="W380" s="1"/>
      <c r="X380" s="1"/>
      <c r="Y380" s="1"/>
      <c r="Z380" s="1"/>
    </row>
    <row r="381" ht="15.75" customHeight="1">
      <c r="A381" s="1"/>
      <c r="B381" s="1"/>
      <c r="C381" s="1"/>
      <c r="D381" s="1"/>
      <c r="E381" s="1"/>
      <c r="F381" s="1"/>
      <c r="G381" s="1"/>
      <c r="H381" s="1"/>
      <c r="I381" s="1"/>
      <c r="J381" s="1"/>
      <c r="U381" s="1"/>
      <c r="V381" s="1"/>
      <c r="W381" s="1"/>
      <c r="X381" s="1"/>
      <c r="Y381" s="1"/>
      <c r="Z381" s="1"/>
    </row>
    <row r="382" ht="15.75" customHeight="1">
      <c r="A382" s="1"/>
      <c r="B382" s="1"/>
      <c r="C382" s="1"/>
      <c r="D382" s="1"/>
      <c r="E382" s="1"/>
      <c r="F382" s="1"/>
      <c r="G382" s="1"/>
      <c r="H382" s="1"/>
      <c r="I382" s="1"/>
      <c r="J382" s="1"/>
      <c r="U382" s="1"/>
      <c r="V382" s="1"/>
      <c r="W382" s="1"/>
      <c r="X382" s="1"/>
      <c r="Y382" s="1"/>
      <c r="Z382" s="1"/>
    </row>
    <row r="383" ht="15.75" customHeight="1">
      <c r="A383" s="1"/>
      <c r="B383" s="1"/>
      <c r="C383" s="1"/>
      <c r="D383" s="1"/>
      <c r="E383" s="1"/>
      <c r="F383" s="1"/>
      <c r="G383" s="1"/>
      <c r="H383" s="1"/>
      <c r="I383" s="1"/>
      <c r="J383" s="1"/>
      <c r="U383" s="1"/>
      <c r="V383" s="1"/>
      <c r="W383" s="1"/>
      <c r="X383" s="1"/>
      <c r="Y383" s="1"/>
      <c r="Z383" s="1"/>
    </row>
    <row r="384" ht="15.75" customHeight="1">
      <c r="A384" s="1"/>
      <c r="B384" s="1"/>
      <c r="C384" s="1"/>
      <c r="D384" s="1"/>
      <c r="E384" s="1"/>
      <c r="F384" s="1"/>
      <c r="G384" s="1"/>
      <c r="H384" s="1"/>
      <c r="I384" s="1"/>
      <c r="J384" s="1"/>
      <c r="U384" s="1"/>
      <c r="V384" s="1"/>
      <c r="W384" s="1"/>
      <c r="X384" s="1"/>
      <c r="Y384" s="1"/>
      <c r="Z384" s="1"/>
    </row>
    <row r="385" ht="15.75" customHeight="1">
      <c r="A385" s="1"/>
      <c r="B385" s="1"/>
      <c r="C385" s="1"/>
      <c r="D385" s="1"/>
      <c r="E385" s="1"/>
      <c r="F385" s="1"/>
      <c r="G385" s="1"/>
      <c r="H385" s="1"/>
      <c r="I385" s="1"/>
      <c r="J385" s="1"/>
      <c r="U385" s="1"/>
      <c r="V385" s="1"/>
      <c r="W385" s="1"/>
      <c r="X385" s="1"/>
      <c r="Y385" s="1"/>
      <c r="Z385" s="1"/>
    </row>
    <row r="386" ht="15.75" customHeight="1">
      <c r="A386" s="1"/>
      <c r="B386" s="1"/>
      <c r="C386" s="1"/>
      <c r="D386" s="1"/>
      <c r="E386" s="1"/>
      <c r="F386" s="1"/>
      <c r="G386" s="1"/>
      <c r="H386" s="1"/>
      <c r="I386" s="1"/>
      <c r="J386" s="1"/>
      <c r="U386" s="1"/>
      <c r="V386" s="1"/>
      <c r="W386" s="1"/>
      <c r="X386" s="1"/>
      <c r="Y386" s="1"/>
      <c r="Z386" s="1"/>
    </row>
    <row r="387" ht="15.75" customHeight="1">
      <c r="A387" s="1"/>
      <c r="B387" s="1"/>
      <c r="C387" s="1"/>
      <c r="D387" s="1"/>
      <c r="E387" s="1"/>
      <c r="F387" s="1"/>
      <c r="G387" s="1"/>
      <c r="H387" s="1"/>
      <c r="I387" s="1"/>
      <c r="J387" s="1"/>
      <c r="U387" s="1"/>
      <c r="V387" s="1"/>
      <c r="W387" s="1"/>
      <c r="X387" s="1"/>
      <c r="Y387" s="1"/>
      <c r="Z387" s="1"/>
    </row>
    <row r="388" ht="15.75" customHeight="1">
      <c r="A388" s="1"/>
      <c r="B388" s="1"/>
      <c r="C388" s="1"/>
      <c r="D388" s="1"/>
      <c r="E388" s="1"/>
      <c r="F388" s="1"/>
      <c r="G388" s="1"/>
      <c r="H388" s="1"/>
      <c r="I388" s="1"/>
      <c r="J388" s="1"/>
      <c r="U388" s="1"/>
      <c r="V388" s="1"/>
      <c r="W388" s="1"/>
      <c r="X388" s="1"/>
      <c r="Y388" s="1"/>
      <c r="Z388" s="1"/>
    </row>
    <row r="389" ht="15.75" customHeight="1">
      <c r="A389" s="1"/>
      <c r="B389" s="1"/>
      <c r="C389" s="1"/>
      <c r="D389" s="1"/>
      <c r="E389" s="1"/>
      <c r="F389" s="1"/>
      <c r="G389" s="1"/>
      <c r="H389" s="1"/>
      <c r="I389" s="1"/>
      <c r="J389" s="1"/>
      <c r="U389" s="1"/>
      <c r="V389" s="1"/>
      <c r="W389" s="1"/>
      <c r="X389" s="1"/>
      <c r="Y389" s="1"/>
      <c r="Z389" s="1"/>
    </row>
    <row r="390" ht="15.75" customHeight="1">
      <c r="A390" s="1"/>
      <c r="B390" s="1"/>
      <c r="C390" s="1"/>
      <c r="D390" s="1"/>
      <c r="E390" s="1"/>
      <c r="F390" s="1"/>
      <c r="G390" s="1"/>
      <c r="H390" s="1"/>
      <c r="I390" s="1"/>
      <c r="J390" s="1"/>
      <c r="U390" s="1"/>
      <c r="V390" s="1"/>
      <c r="W390" s="1"/>
      <c r="X390" s="1"/>
      <c r="Y390" s="1"/>
      <c r="Z390" s="1"/>
    </row>
    <row r="391" ht="15.75" customHeight="1">
      <c r="A391" s="1"/>
      <c r="B391" s="1"/>
      <c r="C391" s="1"/>
      <c r="D391" s="1"/>
      <c r="E391" s="1"/>
      <c r="F391" s="1"/>
      <c r="G391" s="1"/>
      <c r="H391" s="1"/>
      <c r="I391" s="1"/>
      <c r="J391" s="1"/>
      <c r="U391" s="1"/>
      <c r="V391" s="1"/>
      <c r="W391" s="1"/>
      <c r="X391" s="1"/>
      <c r="Y391" s="1"/>
      <c r="Z391" s="1"/>
    </row>
    <row r="392" ht="15.75" customHeight="1">
      <c r="A392" s="1"/>
      <c r="B392" s="1"/>
      <c r="C392" s="1"/>
      <c r="D392" s="1"/>
      <c r="E392" s="1"/>
      <c r="F392" s="1"/>
      <c r="G392" s="1"/>
      <c r="H392" s="1"/>
      <c r="I392" s="1"/>
      <c r="J392" s="1"/>
      <c r="U392" s="1"/>
      <c r="V392" s="1"/>
      <c r="W392" s="1"/>
      <c r="X392" s="1"/>
      <c r="Y392" s="1"/>
      <c r="Z392" s="1"/>
    </row>
    <row r="393" ht="15.75" customHeight="1">
      <c r="A393" s="1"/>
      <c r="B393" s="1"/>
      <c r="C393" s="1"/>
      <c r="D393" s="1"/>
      <c r="E393" s="1"/>
      <c r="F393" s="1"/>
      <c r="G393" s="1"/>
      <c r="H393" s="1"/>
      <c r="I393" s="1"/>
      <c r="J393" s="1"/>
      <c r="U393" s="1"/>
      <c r="V393" s="1"/>
      <c r="W393" s="1"/>
      <c r="X393" s="1"/>
      <c r="Y393" s="1"/>
      <c r="Z393" s="1"/>
    </row>
    <row r="394" ht="15.75" customHeight="1">
      <c r="A394" s="1"/>
      <c r="B394" s="1"/>
      <c r="C394" s="1"/>
      <c r="D394" s="1"/>
      <c r="E394" s="1"/>
      <c r="F394" s="1"/>
      <c r="G394" s="1"/>
      <c r="H394" s="1"/>
      <c r="I394" s="1"/>
      <c r="J394" s="1"/>
      <c r="U394" s="1"/>
      <c r="V394" s="1"/>
      <c r="W394" s="1"/>
      <c r="X394" s="1"/>
      <c r="Y394" s="1"/>
      <c r="Z394" s="1"/>
    </row>
    <row r="395" ht="15.75" customHeight="1">
      <c r="A395" s="1"/>
      <c r="B395" s="1"/>
      <c r="C395" s="1"/>
      <c r="D395" s="1"/>
      <c r="E395" s="1"/>
      <c r="F395" s="1"/>
      <c r="G395" s="1"/>
      <c r="H395" s="1"/>
      <c r="I395" s="1"/>
      <c r="J395" s="1"/>
      <c r="U395" s="1"/>
      <c r="V395" s="1"/>
      <c r="W395" s="1"/>
      <c r="X395" s="1"/>
      <c r="Y395" s="1"/>
      <c r="Z395" s="1"/>
    </row>
    <row r="396" ht="15.75" customHeight="1">
      <c r="A396" s="1"/>
      <c r="B396" s="1"/>
      <c r="C396" s="1"/>
      <c r="D396" s="1"/>
      <c r="E396" s="1"/>
      <c r="F396" s="1"/>
      <c r="G396" s="1"/>
      <c r="H396" s="1"/>
      <c r="I396" s="1"/>
      <c r="J396" s="1"/>
      <c r="U396" s="1"/>
      <c r="V396" s="1"/>
      <c r="W396" s="1"/>
      <c r="X396" s="1"/>
      <c r="Y396" s="1"/>
      <c r="Z396" s="1"/>
    </row>
    <row r="397" ht="15.75" customHeight="1">
      <c r="A397" s="1"/>
      <c r="B397" s="1"/>
      <c r="C397" s="1"/>
      <c r="D397" s="1"/>
      <c r="E397" s="1"/>
      <c r="F397" s="1"/>
      <c r="G397" s="1"/>
      <c r="H397" s="1"/>
      <c r="I397" s="1"/>
      <c r="J397" s="1"/>
      <c r="U397" s="1"/>
      <c r="V397" s="1"/>
      <c r="W397" s="1"/>
      <c r="X397" s="1"/>
      <c r="Y397" s="1"/>
      <c r="Z397" s="1"/>
    </row>
    <row r="398" ht="15.75" customHeight="1">
      <c r="A398" s="1"/>
      <c r="B398" s="1"/>
      <c r="C398" s="1"/>
      <c r="D398" s="1"/>
      <c r="E398" s="1"/>
      <c r="F398" s="1"/>
      <c r="G398" s="1"/>
      <c r="H398" s="1"/>
      <c r="I398" s="1"/>
      <c r="J398" s="1"/>
      <c r="U398" s="1"/>
      <c r="V398" s="1"/>
      <c r="W398" s="1"/>
      <c r="X398" s="1"/>
      <c r="Y398" s="1"/>
      <c r="Z398" s="1"/>
    </row>
    <row r="399" ht="15.75" customHeight="1">
      <c r="A399" s="1"/>
      <c r="B399" s="1"/>
      <c r="C399" s="1"/>
      <c r="D399" s="1"/>
      <c r="E399" s="1"/>
      <c r="F399" s="1"/>
      <c r="G399" s="1"/>
      <c r="H399" s="1"/>
      <c r="I399" s="1"/>
      <c r="J399" s="1"/>
      <c r="U399" s="1"/>
      <c r="V399" s="1"/>
      <c r="W399" s="1"/>
      <c r="X399" s="1"/>
      <c r="Y399" s="1"/>
      <c r="Z399" s="1"/>
    </row>
    <row r="400" ht="15.75" customHeight="1">
      <c r="A400" s="1"/>
      <c r="B400" s="1"/>
      <c r="C400" s="1"/>
      <c r="D400" s="1"/>
      <c r="E400" s="1"/>
      <c r="F400" s="1"/>
      <c r="G400" s="1"/>
      <c r="H400" s="1"/>
      <c r="I400" s="1"/>
      <c r="J400" s="1"/>
      <c r="U400" s="1"/>
      <c r="V400" s="1"/>
      <c r="W400" s="1"/>
      <c r="X400" s="1"/>
      <c r="Y400" s="1"/>
      <c r="Z400" s="1"/>
    </row>
    <row r="401" ht="15.75" customHeight="1">
      <c r="A401" s="1"/>
      <c r="B401" s="1"/>
      <c r="C401" s="1"/>
      <c r="D401" s="1"/>
      <c r="E401" s="1"/>
      <c r="F401" s="1"/>
      <c r="G401" s="1"/>
      <c r="H401" s="1"/>
      <c r="I401" s="1"/>
      <c r="J401" s="1"/>
      <c r="U401" s="1"/>
      <c r="V401" s="1"/>
      <c r="W401" s="1"/>
      <c r="X401" s="1"/>
      <c r="Y401" s="1"/>
      <c r="Z401" s="1"/>
    </row>
    <row r="402" ht="15.75" customHeight="1">
      <c r="A402" s="1"/>
      <c r="B402" s="1"/>
      <c r="C402" s="1"/>
      <c r="D402" s="1"/>
      <c r="E402" s="1"/>
      <c r="F402" s="1"/>
      <c r="G402" s="1"/>
      <c r="H402" s="1"/>
      <c r="I402" s="1"/>
      <c r="J402" s="1"/>
      <c r="U402" s="1"/>
      <c r="V402" s="1"/>
      <c r="W402" s="1"/>
      <c r="X402" s="1"/>
      <c r="Y402" s="1"/>
      <c r="Z402" s="1"/>
    </row>
    <row r="403" ht="15.75" customHeight="1">
      <c r="A403" s="1"/>
      <c r="B403" s="1"/>
      <c r="C403" s="1"/>
      <c r="D403" s="1"/>
      <c r="E403" s="1"/>
      <c r="F403" s="1"/>
      <c r="G403" s="1"/>
      <c r="H403" s="1"/>
      <c r="I403" s="1"/>
      <c r="J403" s="1"/>
      <c r="U403" s="1"/>
      <c r="V403" s="1"/>
      <c r="W403" s="1"/>
      <c r="X403" s="1"/>
      <c r="Y403" s="1"/>
      <c r="Z403" s="1"/>
    </row>
    <row r="404" ht="15.75" customHeight="1">
      <c r="A404" s="1"/>
      <c r="B404" s="1"/>
      <c r="C404" s="1"/>
      <c r="D404" s="1"/>
      <c r="E404" s="1"/>
      <c r="F404" s="1"/>
      <c r="G404" s="1"/>
      <c r="H404" s="1"/>
      <c r="I404" s="1"/>
      <c r="J404" s="1"/>
      <c r="U404" s="1"/>
      <c r="V404" s="1"/>
      <c r="W404" s="1"/>
      <c r="X404" s="1"/>
      <c r="Y404" s="1"/>
      <c r="Z404" s="1"/>
    </row>
    <row r="405" ht="15.75" customHeight="1">
      <c r="A405" s="1"/>
      <c r="B405" s="1"/>
      <c r="C405" s="1"/>
      <c r="D405" s="1"/>
      <c r="E405" s="1"/>
      <c r="F405" s="1"/>
      <c r="G405" s="1"/>
      <c r="H405" s="1"/>
      <c r="I405" s="1"/>
      <c r="J405" s="1"/>
      <c r="U405" s="1"/>
      <c r="V405" s="1"/>
      <c r="W405" s="1"/>
      <c r="X405" s="1"/>
      <c r="Y405" s="1"/>
      <c r="Z405" s="1"/>
    </row>
    <row r="406" ht="15.75" customHeight="1">
      <c r="A406" s="1"/>
      <c r="B406" s="1"/>
      <c r="C406" s="1"/>
      <c r="D406" s="1"/>
      <c r="E406" s="1"/>
      <c r="F406" s="1"/>
      <c r="G406" s="1"/>
      <c r="H406" s="1"/>
      <c r="I406" s="1"/>
      <c r="J406" s="1"/>
      <c r="U406" s="1"/>
      <c r="V406" s="1"/>
      <c r="W406" s="1"/>
      <c r="X406" s="1"/>
      <c r="Y406" s="1"/>
      <c r="Z406" s="1"/>
    </row>
    <row r="407" ht="15.75" customHeight="1">
      <c r="A407" s="1"/>
      <c r="B407" s="1"/>
      <c r="C407" s="1"/>
      <c r="D407" s="1"/>
      <c r="E407" s="1"/>
      <c r="F407" s="1"/>
      <c r="G407" s="1"/>
      <c r="H407" s="1"/>
      <c r="I407" s="1"/>
      <c r="J407" s="1"/>
      <c r="U407" s="1"/>
      <c r="V407" s="1"/>
      <c r="W407" s="1"/>
      <c r="X407" s="1"/>
      <c r="Y407" s="1"/>
      <c r="Z407" s="1"/>
    </row>
    <row r="408" ht="15.75" customHeight="1">
      <c r="A408" s="1"/>
      <c r="B408" s="1"/>
      <c r="C408" s="1"/>
      <c r="D408" s="1"/>
      <c r="E408" s="1"/>
      <c r="F408" s="1"/>
      <c r="G408" s="1"/>
      <c r="H408" s="1"/>
      <c r="I408" s="1"/>
      <c r="J408" s="1"/>
      <c r="U408" s="1"/>
      <c r="V408" s="1"/>
      <c r="W408" s="1"/>
      <c r="X408" s="1"/>
      <c r="Y408" s="1"/>
      <c r="Z408" s="1"/>
    </row>
    <row r="409" ht="15.75" customHeight="1">
      <c r="A409" s="1"/>
      <c r="B409" s="1"/>
      <c r="C409" s="1"/>
      <c r="D409" s="1"/>
      <c r="E409" s="1"/>
      <c r="F409" s="1"/>
      <c r="G409" s="1"/>
      <c r="H409" s="1"/>
      <c r="I409" s="1"/>
      <c r="J409" s="1"/>
      <c r="U409" s="1"/>
      <c r="V409" s="1"/>
      <c r="W409" s="1"/>
      <c r="X409" s="1"/>
      <c r="Y409" s="1"/>
      <c r="Z409" s="1"/>
    </row>
    <row r="410" ht="15.75" customHeight="1">
      <c r="A410" s="1"/>
      <c r="B410" s="1"/>
      <c r="C410" s="1"/>
      <c r="D410" s="1"/>
      <c r="E410" s="1"/>
      <c r="F410" s="1"/>
      <c r="G410" s="1"/>
      <c r="H410" s="1"/>
      <c r="I410" s="1"/>
      <c r="J410" s="1"/>
      <c r="U410" s="1"/>
      <c r="V410" s="1"/>
      <c r="W410" s="1"/>
      <c r="X410" s="1"/>
      <c r="Y410" s="1"/>
      <c r="Z410" s="1"/>
    </row>
    <row r="411" ht="15.75" customHeight="1">
      <c r="A411" s="1"/>
      <c r="B411" s="1"/>
      <c r="C411" s="1"/>
      <c r="D411" s="1"/>
      <c r="E411" s="1"/>
      <c r="F411" s="1"/>
      <c r="G411" s="1"/>
      <c r="H411" s="1"/>
      <c r="I411" s="1"/>
      <c r="J411" s="1"/>
      <c r="U411" s="1"/>
      <c r="V411" s="1"/>
      <c r="W411" s="1"/>
      <c r="X411" s="1"/>
      <c r="Y411" s="1"/>
      <c r="Z411" s="1"/>
    </row>
    <row r="412" ht="15.75" customHeight="1">
      <c r="A412" s="1"/>
      <c r="B412" s="1"/>
      <c r="C412" s="1"/>
      <c r="D412" s="1"/>
      <c r="E412" s="1"/>
      <c r="F412" s="1"/>
      <c r="G412" s="1"/>
      <c r="H412" s="1"/>
      <c r="I412" s="1"/>
      <c r="J412" s="1"/>
      <c r="U412" s="1"/>
      <c r="V412" s="1"/>
      <c r="W412" s="1"/>
      <c r="X412" s="1"/>
      <c r="Y412" s="1"/>
      <c r="Z412" s="1"/>
    </row>
    <row r="413" ht="15.75" customHeight="1">
      <c r="A413" s="1"/>
      <c r="B413" s="1"/>
      <c r="C413" s="1"/>
      <c r="D413" s="1"/>
      <c r="E413" s="1"/>
      <c r="F413" s="1"/>
      <c r="G413" s="1"/>
      <c r="H413" s="1"/>
      <c r="I413" s="1"/>
      <c r="J413" s="1"/>
      <c r="U413" s="1"/>
      <c r="V413" s="1"/>
      <c r="W413" s="1"/>
      <c r="X413" s="1"/>
      <c r="Y413" s="1"/>
      <c r="Z413" s="1"/>
    </row>
    <row r="414" ht="15.75" customHeight="1">
      <c r="A414" s="1"/>
      <c r="B414" s="1"/>
      <c r="C414" s="1"/>
      <c r="D414" s="1"/>
      <c r="E414" s="1"/>
      <c r="F414" s="1"/>
      <c r="G414" s="1"/>
      <c r="H414" s="1"/>
      <c r="I414" s="1"/>
      <c r="J414" s="1"/>
      <c r="U414" s="1"/>
      <c r="V414" s="1"/>
      <c r="W414" s="1"/>
      <c r="X414" s="1"/>
      <c r="Y414" s="1"/>
      <c r="Z414" s="1"/>
    </row>
    <row r="415" ht="15.75" customHeight="1">
      <c r="A415" s="1"/>
      <c r="B415" s="1"/>
      <c r="C415" s="1"/>
      <c r="D415" s="1"/>
      <c r="E415" s="1"/>
      <c r="F415" s="1"/>
      <c r="G415" s="1"/>
      <c r="H415" s="1"/>
      <c r="I415" s="1"/>
      <c r="J415" s="1"/>
      <c r="U415" s="1"/>
      <c r="V415" s="1"/>
      <c r="W415" s="1"/>
      <c r="X415" s="1"/>
      <c r="Y415" s="1"/>
      <c r="Z415" s="1"/>
    </row>
    <row r="416" ht="15.75" customHeight="1">
      <c r="A416" s="1"/>
      <c r="B416" s="1"/>
      <c r="C416" s="1"/>
      <c r="D416" s="1"/>
      <c r="E416" s="1"/>
      <c r="F416" s="1"/>
      <c r="G416" s="1"/>
      <c r="H416" s="1"/>
      <c r="I416" s="1"/>
      <c r="J416" s="1"/>
      <c r="U416" s="1"/>
      <c r="V416" s="1"/>
      <c r="W416" s="1"/>
      <c r="X416" s="1"/>
      <c r="Y416" s="1"/>
      <c r="Z416" s="1"/>
    </row>
    <row r="417" ht="15.75" customHeight="1">
      <c r="A417" s="1"/>
      <c r="B417" s="1"/>
      <c r="C417" s="1"/>
      <c r="D417" s="1"/>
      <c r="E417" s="1"/>
      <c r="F417" s="1"/>
      <c r="G417" s="1"/>
      <c r="H417" s="1"/>
      <c r="I417" s="1"/>
      <c r="J417" s="1"/>
      <c r="U417" s="1"/>
      <c r="V417" s="1"/>
      <c r="W417" s="1"/>
      <c r="X417" s="1"/>
      <c r="Y417" s="1"/>
      <c r="Z417" s="1"/>
    </row>
    <row r="418" ht="15.75" customHeight="1">
      <c r="A418" s="1"/>
      <c r="B418" s="1"/>
      <c r="C418" s="1"/>
      <c r="D418" s="1"/>
      <c r="E418" s="1"/>
      <c r="F418" s="1"/>
      <c r="G418" s="1"/>
      <c r="H418" s="1"/>
      <c r="I418" s="1"/>
      <c r="J418" s="1"/>
      <c r="U418" s="1"/>
      <c r="V418" s="1"/>
      <c r="W418" s="1"/>
      <c r="X418" s="1"/>
      <c r="Y418" s="1"/>
      <c r="Z418" s="1"/>
    </row>
    <row r="419" ht="15.75" customHeight="1">
      <c r="A419" s="1"/>
      <c r="B419" s="1"/>
      <c r="C419" s="1"/>
      <c r="D419" s="1"/>
      <c r="E419" s="1"/>
      <c r="F419" s="1"/>
      <c r="G419" s="1"/>
      <c r="H419" s="1"/>
      <c r="I419" s="1"/>
      <c r="J419" s="1"/>
      <c r="U419" s="1"/>
      <c r="V419" s="1"/>
      <c r="W419" s="1"/>
      <c r="X419" s="1"/>
      <c r="Y419" s="1"/>
      <c r="Z419" s="1"/>
    </row>
    <row r="420" ht="15.75" customHeight="1">
      <c r="A420" s="1"/>
      <c r="B420" s="1"/>
      <c r="C420" s="1"/>
      <c r="D420" s="1"/>
      <c r="E420" s="1"/>
      <c r="F420" s="1"/>
      <c r="G420" s="1"/>
      <c r="H420" s="1"/>
      <c r="I420" s="1"/>
      <c r="J420" s="1"/>
      <c r="U420" s="1"/>
      <c r="V420" s="1"/>
      <c r="W420" s="1"/>
      <c r="X420" s="1"/>
      <c r="Y420" s="1"/>
      <c r="Z420" s="1"/>
    </row>
    <row r="421" ht="15.75" customHeight="1">
      <c r="A421" s="1"/>
      <c r="B421" s="1"/>
      <c r="C421" s="1"/>
      <c r="D421" s="1"/>
      <c r="E421" s="1"/>
      <c r="F421" s="1"/>
      <c r="G421" s="1"/>
      <c r="H421" s="1"/>
      <c r="I421" s="1"/>
      <c r="J421" s="1"/>
      <c r="U421" s="1"/>
      <c r="V421" s="1"/>
      <c r="W421" s="1"/>
      <c r="X421" s="1"/>
      <c r="Y421" s="1"/>
      <c r="Z421" s="1"/>
    </row>
    <row r="422" ht="15.75" customHeight="1">
      <c r="A422" s="1"/>
      <c r="B422" s="1"/>
      <c r="C422" s="1"/>
      <c r="D422" s="1"/>
      <c r="E422" s="1"/>
      <c r="F422" s="1"/>
      <c r="G422" s="1"/>
      <c r="H422" s="1"/>
      <c r="I422" s="1"/>
      <c r="J422" s="1"/>
      <c r="U422" s="1"/>
      <c r="V422" s="1"/>
      <c r="W422" s="1"/>
      <c r="X422" s="1"/>
      <c r="Y422" s="1"/>
      <c r="Z422" s="1"/>
    </row>
    <row r="423" ht="15.75" customHeight="1">
      <c r="A423" s="1"/>
      <c r="B423" s="1"/>
      <c r="C423" s="1"/>
      <c r="D423" s="1"/>
      <c r="E423" s="1"/>
      <c r="F423" s="1"/>
      <c r="G423" s="1"/>
      <c r="H423" s="1"/>
      <c r="I423" s="1"/>
      <c r="J423" s="1"/>
      <c r="U423" s="1"/>
      <c r="V423" s="1"/>
      <c r="W423" s="1"/>
      <c r="X423" s="1"/>
      <c r="Y423" s="1"/>
      <c r="Z423" s="1"/>
    </row>
    <row r="424" ht="15.75" customHeight="1">
      <c r="A424" s="1"/>
      <c r="B424" s="1"/>
      <c r="C424" s="1"/>
      <c r="D424" s="1"/>
      <c r="E424" s="1"/>
      <c r="F424" s="1"/>
      <c r="G424" s="1"/>
      <c r="H424" s="1"/>
      <c r="I424" s="1"/>
      <c r="J424" s="1"/>
      <c r="U424" s="1"/>
      <c r="V424" s="1"/>
      <c r="W424" s="1"/>
      <c r="X424" s="1"/>
      <c r="Y424" s="1"/>
      <c r="Z424" s="1"/>
    </row>
    <row r="425" ht="15.75" customHeight="1">
      <c r="A425" s="1"/>
      <c r="B425" s="1"/>
      <c r="C425" s="1"/>
      <c r="D425" s="1"/>
      <c r="E425" s="1"/>
      <c r="F425" s="1"/>
      <c r="G425" s="1"/>
      <c r="H425" s="1"/>
      <c r="I425" s="1"/>
      <c r="J425" s="1"/>
      <c r="U425" s="1"/>
      <c r="V425" s="1"/>
      <c r="W425" s="1"/>
      <c r="X425" s="1"/>
      <c r="Y425" s="1"/>
      <c r="Z425" s="1"/>
    </row>
    <row r="426" ht="15.75" customHeight="1">
      <c r="A426" s="1"/>
      <c r="B426" s="1"/>
      <c r="C426" s="1"/>
      <c r="D426" s="1"/>
      <c r="E426" s="1"/>
      <c r="F426" s="1"/>
      <c r="G426" s="1"/>
      <c r="H426" s="1"/>
      <c r="I426" s="1"/>
      <c r="J426" s="1"/>
      <c r="U426" s="1"/>
      <c r="V426" s="1"/>
      <c r="W426" s="1"/>
      <c r="X426" s="1"/>
      <c r="Y426" s="1"/>
      <c r="Z426" s="1"/>
    </row>
    <row r="427" ht="15.75" customHeight="1">
      <c r="A427" s="1"/>
      <c r="B427" s="1"/>
      <c r="C427" s="1"/>
      <c r="D427" s="1"/>
      <c r="E427" s="1"/>
      <c r="F427" s="1"/>
      <c r="G427" s="1"/>
      <c r="H427" s="1"/>
      <c r="I427" s="1"/>
      <c r="J427" s="1"/>
      <c r="U427" s="1"/>
      <c r="V427" s="1"/>
      <c r="W427" s="1"/>
      <c r="X427" s="1"/>
      <c r="Y427" s="1"/>
      <c r="Z427" s="1"/>
    </row>
    <row r="428" ht="15.75" customHeight="1">
      <c r="A428" s="1"/>
      <c r="B428" s="1"/>
      <c r="C428" s="1"/>
      <c r="D428" s="1"/>
      <c r="E428" s="1"/>
      <c r="F428" s="1"/>
      <c r="G428" s="1"/>
      <c r="H428" s="1"/>
      <c r="I428" s="1"/>
      <c r="J428" s="1"/>
      <c r="U428" s="1"/>
      <c r="V428" s="1"/>
      <c r="W428" s="1"/>
      <c r="X428" s="1"/>
      <c r="Y428" s="1"/>
      <c r="Z428" s="1"/>
    </row>
    <row r="429" ht="15.75" customHeight="1">
      <c r="A429" s="1"/>
      <c r="B429" s="1"/>
      <c r="C429" s="1"/>
      <c r="D429" s="1"/>
      <c r="E429" s="1"/>
      <c r="F429" s="1"/>
      <c r="G429" s="1"/>
      <c r="H429" s="1"/>
      <c r="I429" s="1"/>
      <c r="J429" s="1"/>
      <c r="U429" s="1"/>
      <c r="V429" s="1"/>
      <c r="W429" s="1"/>
      <c r="X429" s="1"/>
      <c r="Y429" s="1"/>
      <c r="Z429" s="1"/>
    </row>
    <row r="430" ht="15.75" customHeight="1">
      <c r="A430" s="1"/>
      <c r="B430" s="1"/>
      <c r="C430" s="1"/>
      <c r="D430" s="1"/>
      <c r="E430" s="1"/>
      <c r="F430" s="1"/>
      <c r="G430" s="1"/>
      <c r="H430" s="1"/>
      <c r="I430" s="1"/>
      <c r="J430" s="1"/>
      <c r="U430" s="1"/>
      <c r="V430" s="1"/>
      <c r="W430" s="1"/>
      <c r="X430" s="1"/>
      <c r="Y430" s="1"/>
      <c r="Z430" s="1"/>
    </row>
    <row r="431" ht="15.75" customHeight="1">
      <c r="A431" s="1"/>
      <c r="B431" s="1"/>
      <c r="C431" s="1"/>
      <c r="D431" s="1"/>
      <c r="E431" s="1"/>
      <c r="F431" s="1"/>
      <c r="G431" s="1"/>
      <c r="H431" s="1"/>
      <c r="I431" s="1"/>
      <c r="J431" s="1"/>
      <c r="U431" s="1"/>
      <c r="V431" s="1"/>
      <c r="W431" s="1"/>
      <c r="X431" s="1"/>
      <c r="Y431" s="1"/>
      <c r="Z431" s="1"/>
    </row>
    <row r="432" ht="15.75" customHeight="1">
      <c r="A432" s="1"/>
      <c r="B432" s="1"/>
      <c r="C432" s="1"/>
      <c r="D432" s="1"/>
      <c r="E432" s="1"/>
      <c r="F432" s="1"/>
      <c r="G432" s="1"/>
      <c r="H432" s="1"/>
      <c r="I432" s="1"/>
      <c r="J432" s="1"/>
      <c r="U432" s="1"/>
      <c r="V432" s="1"/>
      <c r="W432" s="1"/>
      <c r="X432" s="1"/>
      <c r="Y432" s="1"/>
      <c r="Z432" s="1"/>
    </row>
    <row r="433" ht="15.75" customHeight="1">
      <c r="A433" s="1"/>
      <c r="B433" s="1"/>
      <c r="C433" s="1"/>
      <c r="D433" s="1"/>
      <c r="E433" s="1"/>
      <c r="F433" s="1"/>
      <c r="G433" s="1"/>
      <c r="H433" s="1"/>
      <c r="I433" s="1"/>
      <c r="J433" s="1"/>
      <c r="U433" s="1"/>
      <c r="V433" s="1"/>
      <c r="W433" s="1"/>
      <c r="X433" s="1"/>
      <c r="Y433" s="1"/>
      <c r="Z433" s="1"/>
    </row>
    <row r="434" ht="15.75" customHeight="1">
      <c r="A434" s="1"/>
      <c r="B434" s="1"/>
      <c r="C434" s="1"/>
      <c r="D434" s="1"/>
      <c r="E434" s="1"/>
      <c r="F434" s="1"/>
      <c r="G434" s="1"/>
      <c r="H434" s="1"/>
      <c r="I434" s="1"/>
      <c r="J434" s="1"/>
      <c r="U434" s="1"/>
      <c r="V434" s="1"/>
      <c r="W434" s="1"/>
      <c r="X434" s="1"/>
      <c r="Y434" s="1"/>
      <c r="Z434" s="1"/>
    </row>
    <row r="435" ht="15.75" customHeight="1">
      <c r="A435" s="1"/>
      <c r="B435" s="1"/>
      <c r="C435" s="1"/>
      <c r="D435" s="1"/>
      <c r="E435" s="1"/>
      <c r="F435" s="1"/>
      <c r="G435" s="1"/>
      <c r="H435" s="1"/>
      <c r="I435" s="1"/>
      <c r="J435" s="1"/>
      <c r="U435" s="1"/>
      <c r="V435" s="1"/>
      <c r="W435" s="1"/>
      <c r="X435" s="1"/>
      <c r="Y435" s="1"/>
      <c r="Z435" s="1"/>
    </row>
    <row r="436" ht="15.75" customHeight="1">
      <c r="A436" s="1"/>
      <c r="B436" s="1"/>
      <c r="C436" s="1"/>
      <c r="D436" s="1"/>
      <c r="E436" s="1"/>
      <c r="F436" s="1"/>
      <c r="G436" s="1"/>
      <c r="H436" s="1"/>
      <c r="I436" s="1"/>
      <c r="J436" s="1"/>
      <c r="U436" s="1"/>
      <c r="V436" s="1"/>
      <c r="W436" s="1"/>
      <c r="X436" s="1"/>
      <c r="Y436" s="1"/>
      <c r="Z436" s="1"/>
    </row>
    <row r="437" ht="15.75" customHeight="1">
      <c r="A437" s="1"/>
      <c r="B437" s="1"/>
      <c r="C437" s="1"/>
      <c r="D437" s="1"/>
      <c r="E437" s="1"/>
      <c r="F437" s="1"/>
      <c r="G437" s="1"/>
      <c r="H437" s="1"/>
      <c r="I437" s="1"/>
      <c r="J437" s="1"/>
      <c r="U437" s="1"/>
      <c r="V437" s="1"/>
      <c r="W437" s="1"/>
      <c r="X437" s="1"/>
      <c r="Y437" s="1"/>
      <c r="Z437" s="1"/>
    </row>
    <row r="438" ht="15.75" customHeight="1">
      <c r="A438" s="1"/>
      <c r="B438" s="1"/>
      <c r="C438" s="1"/>
      <c r="D438" s="1"/>
      <c r="E438" s="1"/>
      <c r="F438" s="1"/>
      <c r="G438" s="1"/>
      <c r="H438" s="1"/>
      <c r="I438" s="1"/>
      <c r="J438" s="1"/>
      <c r="U438" s="1"/>
      <c r="V438" s="1"/>
      <c r="W438" s="1"/>
      <c r="X438" s="1"/>
      <c r="Y438" s="1"/>
      <c r="Z438" s="1"/>
    </row>
    <row r="439" ht="15.75" customHeight="1">
      <c r="A439" s="1"/>
      <c r="B439" s="1"/>
      <c r="C439" s="1"/>
      <c r="D439" s="1"/>
      <c r="E439" s="1"/>
      <c r="F439" s="1"/>
      <c r="G439" s="1"/>
      <c r="H439" s="1"/>
      <c r="I439" s="1"/>
      <c r="J439" s="1"/>
      <c r="U439" s="1"/>
      <c r="V439" s="1"/>
      <c r="W439" s="1"/>
      <c r="X439" s="1"/>
      <c r="Y439" s="1"/>
      <c r="Z439" s="1"/>
    </row>
    <row r="440" ht="15.75" customHeight="1">
      <c r="A440" s="1"/>
      <c r="B440" s="1"/>
      <c r="C440" s="1"/>
      <c r="D440" s="1"/>
      <c r="E440" s="1"/>
      <c r="F440" s="1"/>
      <c r="G440" s="1"/>
      <c r="H440" s="1"/>
      <c r="I440" s="1"/>
      <c r="J440" s="1"/>
      <c r="U440" s="1"/>
      <c r="V440" s="1"/>
      <c r="W440" s="1"/>
      <c r="X440" s="1"/>
      <c r="Y440" s="1"/>
      <c r="Z440" s="1"/>
    </row>
    <row r="441" ht="15.75" customHeight="1">
      <c r="A441" s="1"/>
      <c r="B441" s="1"/>
      <c r="C441" s="1"/>
      <c r="D441" s="1"/>
      <c r="E441" s="1"/>
      <c r="F441" s="1"/>
      <c r="G441" s="1"/>
      <c r="H441" s="1"/>
      <c r="I441" s="1"/>
      <c r="J441" s="1"/>
      <c r="U441" s="1"/>
      <c r="V441" s="1"/>
      <c r="W441" s="1"/>
      <c r="X441" s="1"/>
      <c r="Y441" s="1"/>
      <c r="Z441" s="1"/>
    </row>
    <row r="442" ht="15.75" customHeight="1">
      <c r="A442" s="1"/>
      <c r="B442" s="1"/>
      <c r="C442" s="1"/>
      <c r="D442" s="1"/>
      <c r="E442" s="1"/>
      <c r="F442" s="1"/>
      <c r="G442" s="1"/>
      <c r="H442" s="1"/>
      <c r="I442" s="1"/>
      <c r="J442" s="1"/>
      <c r="U442" s="1"/>
      <c r="V442" s="1"/>
      <c r="W442" s="1"/>
      <c r="X442" s="1"/>
      <c r="Y442" s="1"/>
      <c r="Z442" s="1"/>
    </row>
    <row r="443" ht="15.75" customHeight="1">
      <c r="A443" s="1"/>
      <c r="B443" s="1"/>
      <c r="C443" s="1"/>
      <c r="D443" s="1"/>
      <c r="E443" s="1"/>
      <c r="F443" s="1"/>
      <c r="G443" s="1"/>
      <c r="H443" s="1"/>
      <c r="I443" s="1"/>
      <c r="J443" s="1"/>
      <c r="U443" s="1"/>
      <c r="V443" s="1"/>
      <c r="W443" s="1"/>
      <c r="X443" s="1"/>
      <c r="Y443" s="1"/>
      <c r="Z443" s="1"/>
    </row>
    <row r="444" ht="15.75" customHeight="1">
      <c r="A444" s="1"/>
      <c r="B444" s="1"/>
      <c r="C444" s="1"/>
      <c r="D444" s="1"/>
      <c r="E444" s="1"/>
      <c r="F444" s="1"/>
      <c r="G444" s="1"/>
      <c r="H444" s="1"/>
      <c r="I444" s="1"/>
      <c r="J444" s="1"/>
      <c r="U444" s="1"/>
      <c r="V444" s="1"/>
      <c r="W444" s="1"/>
      <c r="X444" s="1"/>
      <c r="Y444" s="1"/>
      <c r="Z444" s="1"/>
    </row>
    <row r="445" ht="15.75" customHeight="1">
      <c r="A445" s="1"/>
      <c r="B445" s="1"/>
      <c r="C445" s="1"/>
      <c r="D445" s="1"/>
      <c r="E445" s="1"/>
      <c r="F445" s="1"/>
      <c r="G445" s="1"/>
      <c r="H445" s="1"/>
      <c r="I445" s="1"/>
      <c r="J445" s="1"/>
      <c r="U445" s="1"/>
      <c r="V445" s="1"/>
      <c r="W445" s="1"/>
      <c r="X445" s="1"/>
      <c r="Y445" s="1"/>
      <c r="Z445" s="1"/>
    </row>
    <row r="446" ht="15.75" customHeight="1">
      <c r="A446" s="1"/>
      <c r="B446" s="1"/>
      <c r="C446" s="1"/>
      <c r="D446" s="1"/>
      <c r="E446" s="1"/>
      <c r="F446" s="1"/>
      <c r="G446" s="1"/>
      <c r="H446" s="1"/>
      <c r="I446" s="1"/>
      <c r="J446" s="1"/>
      <c r="U446" s="1"/>
      <c r="V446" s="1"/>
      <c r="W446" s="1"/>
      <c r="X446" s="1"/>
      <c r="Y446" s="1"/>
      <c r="Z446" s="1"/>
    </row>
    <row r="447" ht="15.75" customHeight="1">
      <c r="A447" s="1"/>
      <c r="B447" s="1"/>
      <c r="C447" s="1"/>
      <c r="D447" s="1"/>
      <c r="E447" s="1"/>
      <c r="F447" s="1"/>
      <c r="G447" s="1"/>
      <c r="H447" s="1"/>
      <c r="I447" s="1"/>
      <c r="J447" s="1"/>
      <c r="U447" s="1"/>
      <c r="V447" s="1"/>
      <c r="W447" s="1"/>
      <c r="X447" s="1"/>
      <c r="Y447" s="1"/>
      <c r="Z447" s="1"/>
    </row>
    <row r="448" ht="15.75" customHeight="1">
      <c r="A448" s="1"/>
      <c r="B448" s="1"/>
      <c r="C448" s="1"/>
      <c r="D448" s="1"/>
      <c r="E448" s="1"/>
      <c r="F448" s="1"/>
      <c r="G448" s="1"/>
      <c r="H448" s="1"/>
      <c r="I448" s="1"/>
      <c r="J448" s="1"/>
      <c r="U448" s="1"/>
      <c r="V448" s="1"/>
      <c r="W448" s="1"/>
      <c r="X448" s="1"/>
      <c r="Y448" s="1"/>
      <c r="Z448" s="1"/>
    </row>
    <row r="449" ht="15.75" customHeight="1">
      <c r="A449" s="1"/>
      <c r="B449" s="1"/>
      <c r="C449" s="1"/>
      <c r="D449" s="1"/>
      <c r="E449" s="1"/>
      <c r="F449" s="1"/>
      <c r="G449" s="1"/>
      <c r="H449" s="1"/>
      <c r="I449" s="1"/>
      <c r="J449" s="1"/>
      <c r="U449" s="1"/>
      <c r="V449" s="1"/>
      <c r="W449" s="1"/>
      <c r="X449" s="1"/>
      <c r="Y449" s="1"/>
      <c r="Z449" s="1"/>
    </row>
    <row r="450" ht="15.75" customHeight="1">
      <c r="A450" s="1"/>
      <c r="B450" s="1"/>
      <c r="C450" s="1"/>
      <c r="D450" s="1"/>
      <c r="E450" s="1"/>
      <c r="F450" s="1"/>
      <c r="G450" s="1"/>
      <c r="H450" s="1"/>
      <c r="I450" s="1"/>
      <c r="J450" s="1"/>
      <c r="U450" s="1"/>
      <c r="V450" s="1"/>
      <c r="W450" s="1"/>
      <c r="X450" s="1"/>
      <c r="Y450" s="1"/>
      <c r="Z450" s="1"/>
    </row>
    <row r="451" ht="15.75" customHeight="1">
      <c r="A451" s="1"/>
      <c r="B451" s="1"/>
      <c r="C451" s="1"/>
      <c r="D451" s="1"/>
      <c r="E451" s="1"/>
      <c r="F451" s="1"/>
      <c r="G451" s="1"/>
      <c r="H451" s="1"/>
      <c r="I451" s="1"/>
      <c r="J451" s="1"/>
      <c r="U451" s="1"/>
      <c r="V451" s="1"/>
      <c r="W451" s="1"/>
      <c r="X451" s="1"/>
      <c r="Y451" s="1"/>
      <c r="Z451" s="1"/>
    </row>
    <row r="452" ht="15.75" customHeight="1">
      <c r="A452" s="1"/>
      <c r="B452" s="1"/>
      <c r="C452" s="1"/>
      <c r="D452" s="1"/>
      <c r="E452" s="1"/>
      <c r="F452" s="1"/>
      <c r="G452" s="1"/>
      <c r="H452" s="1"/>
      <c r="I452" s="1"/>
      <c r="J452" s="1"/>
      <c r="U452" s="1"/>
      <c r="V452" s="1"/>
      <c r="W452" s="1"/>
      <c r="X452" s="1"/>
      <c r="Y452" s="1"/>
      <c r="Z452" s="1"/>
    </row>
    <row r="453" ht="15.75" customHeight="1">
      <c r="A453" s="1"/>
      <c r="B453" s="1"/>
      <c r="C453" s="1"/>
      <c r="D453" s="1"/>
      <c r="E453" s="1"/>
      <c r="F453" s="1"/>
      <c r="G453" s="1"/>
      <c r="H453" s="1"/>
      <c r="I453" s="1"/>
      <c r="J453" s="1"/>
      <c r="U453" s="1"/>
      <c r="V453" s="1"/>
      <c r="W453" s="1"/>
      <c r="X453" s="1"/>
      <c r="Y453" s="1"/>
      <c r="Z453" s="1"/>
    </row>
    <row r="454" ht="15.75" customHeight="1">
      <c r="A454" s="1"/>
      <c r="B454" s="1"/>
      <c r="C454" s="1"/>
      <c r="D454" s="1"/>
      <c r="E454" s="1"/>
      <c r="F454" s="1"/>
      <c r="G454" s="1"/>
      <c r="H454" s="1"/>
      <c r="I454" s="1"/>
      <c r="J454" s="1"/>
      <c r="U454" s="1"/>
      <c r="V454" s="1"/>
      <c r="W454" s="1"/>
      <c r="X454" s="1"/>
      <c r="Y454" s="1"/>
      <c r="Z454" s="1"/>
    </row>
    <row r="455" ht="15.75" customHeight="1">
      <c r="A455" s="1"/>
      <c r="B455" s="1"/>
      <c r="C455" s="1"/>
      <c r="D455" s="1"/>
      <c r="E455" s="1"/>
      <c r="F455" s="1"/>
      <c r="G455" s="1"/>
      <c r="H455" s="1"/>
      <c r="I455" s="1"/>
      <c r="J455" s="1"/>
      <c r="U455" s="1"/>
      <c r="V455" s="1"/>
      <c r="W455" s="1"/>
      <c r="X455" s="1"/>
      <c r="Y455" s="1"/>
      <c r="Z455" s="1"/>
    </row>
    <row r="456" ht="15.75" customHeight="1">
      <c r="A456" s="1"/>
      <c r="B456" s="1"/>
      <c r="C456" s="1"/>
      <c r="D456" s="1"/>
      <c r="E456" s="1"/>
      <c r="F456" s="1"/>
      <c r="G456" s="1"/>
      <c r="H456" s="1"/>
      <c r="I456" s="1"/>
      <c r="J456" s="1"/>
      <c r="U456" s="1"/>
      <c r="V456" s="1"/>
      <c r="W456" s="1"/>
      <c r="X456" s="1"/>
      <c r="Y456" s="1"/>
      <c r="Z456" s="1"/>
    </row>
    <row r="457" ht="15.75" customHeight="1">
      <c r="A457" s="1"/>
      <c r="B457" s="1"/>
      <c r="C457" s="1"/>
      <c r="D457" s="1"/>
      <c r="E457" s="1"/>
      <c r="F457" s="1"/>
      <c r="G457" s="1"/>
      <c r="H457" s="1"/>
      <c r="I457" s="1"/>
      <c r="J457" s="1"/>
      <c r="U457" s="1"/>
      <c r="V457" s="1"/>
      <c r="W457" s="1"/>
      <c r="X457" s="1"/>
      <c r="Y457" s="1"/>
      <c r="Z457" s="1"/>
    </row>
    <row r="458" ht="15.75" customHeight="1">
      <c r="A458" s="1"/>
      <c r="B458" s="1"/>
      <c r="C458" s="1"/>
      <c r="D458" s="1"/>
      <c r="E458" s="1"/>
      <c r="F458" s="1"/>
      <c r="G458" s="1"/>
      <c r="H458" s="1"/>
      <c r="I458" s="1"/>
      <c r="J458" s="1"/>
      <c r="U458" s="1"/>
      <c r="V458" s="1"/>
      <c r="W458" s="1"/>
      <c r="X458" s="1"/>
      <c r="Y458" s="1"/>
      <c r="Z458" s="1"/>
    </row>
    <row r="459" ht="15.75" customHeight="1">
      <c r="A459" s="1"/>
      <c r="B459" s="1"/>
      <c r="C459" s="1"/>
      <c r="D459" s="1"/>
      <c r="E459" s="1"/>
      <c r="F459" s="1"/>
      <c r="G459" s="1"/>
      <c r="H459" s="1"/>
      <c r="I459" s="1"/>
      <c r="J459" s="1"/>
      <c r="U459" s="1"/>
      <c r="V459" s="1"/>
      <c r="W459" s="1"/>
      <c r="X459" s="1"/>
      <c r="Y459" s="1"/>
      <c r="Z459" s="1"/>
    </row>
    <row r="460" ht="15.75" customHeight="1">
      <c r="A460" s="1"/>
      <c r="B460" s="1"/>
      <c r="C460" s="1"/>
      <c r="D460" s="1"/>
      <c r="E460" s="1"/>
      <c r="F460" s="1"/>
      <c r="G460" s="1"/>
      <c r="H460" s="1"/>
      <c r="I460" s="1"/>
      <c r="J460" s="1"/>
      <c r="U460" s="1"/>
      <c r="V460" s="1"/>
      <c r="W460" s="1"/>
      <c r="X460" s="1"/>
      <c r="Y460" s="1"/>
      <c r="Z460" s="1"/>
    </row>
    <row r="461" ht="15.75" customHeight="1">
      <c r="A461" s="1"/>
      <c r="B461" s="1"/>
      <c r="C461" s="1"/>
      <c r="D461" s="1"/>
      <c r="E461" s="1"/>
      <c r="F461" s="1"/>
      <c r="G461" s="1"/>
      <c r="H461" s="1"/>
      <c r="I461" s="1"/>
      <c r="J461" s="1"/>
      <c r="U461" s="1"/>
      <c r="V461" s="1"/>
      <c r="W461" s="1"/>
      <c r="X461" s="1"/>
      <c r="Y461" s="1"/>
      <c r="Z461" s="1"/>
    </row>
    <row r="462" ht="15.75" customHeight="1">
      <c r="A462" s="1"/>
      <c r="B462" s="1"/>
      <c r="C462" s="1"/>
      <c r="D462" s="1"/>
      <c r="E462" s="1"/>
      <c r="F462" s="1"/>
      <c r="G462" s="1"/>
      <c r="H462" s="1"/>
      <c r="I462" s="1"/>
      <c r="J462" s="1"/>
      <c r="U462" s="1"/>
      <c r="V462" s="1"/>
      <c r="W462" s="1"/>
      <c r="X462" s="1"/>
      <c r="Y462" s="1"/>
      <c r="Z462" s="1"/>
    </row>
    <row r="463" ht="15.75" customHeight="1">
      <c r="A463" s="1"/>
      <c r="B463" s="1"/>
      <c r="C463" s="1"/>
      <c r="D463" s="1"/>
      <c r="E463" s="1"/>
      <c r="F463" s="1"/>
      <c r="G463" s="1"/>
      <c r="H463" s="1"/>
      <c r="I463" s="1"/>
      <c r="J463" s="1"/>
      <c r="U463" s="1"/>
      <c r="V463" s="1"/>
      <c r="W463" s="1"/>
      <c r="X463" s="1"/>
      <c r="Y463" s="1"/>
      <c r="Z463" s="1"/>
    </row>
    <row r="464" ht="15.75" customHeight="1">
      <c r="A464" s="1"/>
      <c r="B464" s="1"/>
      <c r="C464" s="1"/>
      <c r="D464" s="1"/>
      <c r="E464" s="1"/>
      <c r="F464" s="1"/>
      <c r="G464" s="1"/>
      <c r="H464" s="1"/>
      <c r="I464" s="1"/>
      <c r="J464" s="1"/>
      <c r="U464" s="1"/>
      <c r="V464" s="1"/>
      <c r="W464" s="1"/>
      <c r="X464" s="1"/>
      <c r="Y464" s="1"/>
      <c r="Z464" s="1"/>
    </row>
    <row r="465" ht="15.75" customHeight="1">
      <c r="A465" s="1"/>
      <c r="B465" s="1"/>
      <c r="C465" s="1"/>
      <c r="D465" s="1"/>
      <c r="E465" s="1"/>
      <c r="F465" s="1"/>
      <c r="G465" s="1"/>
      <c r="H465" s="1"/>
      <c r="I465" s="1"/>
      <c r="J465" s="1"/>
      <c r="U465" s="1"/>
      <c r="V465" s="1"/>
      <c r="W465" s="1"/>
      <c r="X465" s="1"/>
      <c r="Y465" s="1"/>
      <c r="Z465" s="1"/>
    </row>
    <row r="466" ht="15.75" customHeight="1">
      <c r="A466" s="1"/>
      <c r="B466" s="1"/>
      <c r="C466" s="1"/>
      <c r="D466" s="1"/>
      <c r="E466" s="1"/>
      <c r="F466" s="1"/>
      <c r="G466" s="1"/>
      <c r="H466" s="1"/>
      <c r="I466" s="1"/>
      <c r="J466" s="1"/>
      <c r="U466" s="1"/>
      <c r="V466" s="1"/>
      <c r="W466" s="1"/>
      <c r="X466" s="1"/>
      <c r="Y466" s="1"/>
      <c r="Z466" s="1"/>
    </row>
    <row r="467" ht="15.75" customHeight="1">
      <c r="A467" s="1"/>
      <c r="B467" s="1"/>
      <c r="C467" s="1"/>
      <c r="D467" s="1"/>
      <c r="E467" s="1"/>
      <c r="F467" s="1"/>
      <c r="G467" s="1"/>
      <c r="H467" s="1"/>
      <c r="I467" s="1"/>
      <c r="J467" s="1"/>
      <c r="U467" s="1"/>
      <c r="V467" s="1"/>
      <c r="W467" s="1"/>
      <c r="X467" s="1"/>
      <c r="Y467" s="1"/>
      <c r="Z467" s="1"/>
    </row>
    <row r="468" ht="15.75" customHeight="1">
      <c r="A468" s="1"/>
      <c r="B468" s="1"/>
      <c r="C468" s="1"/>
      <c r="D468" s="1"/>
      <c r="E468" s="1"/>
      <c r="F468" s="1"/>
      <c r="G468" s="1"/>
      <c r="H468" s="1"/>
      <c r="I468" s="1"/>
      <c r="J468" s="1"/>
      <c r="U468" s="1"/>
      <c r="V468" s="1"/>
      <c r="W468" s="1"/>
      <c r="X468" s="1"/>
      <c r="Y468" s="1"/>
      <c r="Z468" s="1"/>
    </row>
    <row r="469" ht="15.75" customHeight="1">
      <c r="A469" s="1"/>
      <c r="B469" s="1"/>
      <c r="C469" s="1"/>
      <c r="D469" s="1"/>
      <c r="E469" s="1"/>
      <c r="F469" s="1"/>
      <c r="G469" s="1"/>
      <c r="H469" s="1"/>
      <c r="I469" s="1"/>
      <c r="J469" s="1"/>
      <c r="U469" s="1"/>
      <c r="V469" s="1"/>
      <c r="W469" s="1"/>
      <c r="X469" s="1"/>
      <c r="Y469" s="1"/>
      <c r="Z469" s="1"/>
    </row>
    <row r="470" ht="15.75" customHeight="1">
      <c r="A470" s="1"/>
      <c r="B470" s="1"/>
      <c r="C470" s="1"/>
      <c r="D470" s="1"/>
      <c r="E470" s="1"/>
      <c r="F470" s="1"/>
      <c r="G470" s="1"/>
      <c r="H470" s="1"/>
      <c r="I470" s="1"/>
      <c r="J470" s="1"/>
      <c r="U470" s="1"/>
      <c r="V470" s="1"/>
      <c r="W470" s="1"/>
      <c r="X470" s="1"/>
      <c r="Y470" s="1"/>
      <c r="Z470" s="1"/>
    </row>
    <row r="471" ht="15.75" customHeight="1">
      <c r="A471" s="1"/>
      <c r="B471" s="1"/>
      <c r="C471" s="1"/>
      <c r="D471" s="1"/>
      <c r="E471" s="1"/>
      <c r="F471" s="1"/>
      <c r="G471" s="1"/>
      <c r="H471" s="1"/>
      <c r="I471" s="1"/>
      <c r="J471" s="1"/>
      <c r="U471" s="1"/>
      <c r="V471" s="1"/>
      <c r="W471" s="1"/>
      <c r="X471" s="1"/>
      <c r="Y471" s="1"/>
      <c r="Z471" s="1"/>
    </row>
    <row r="472" ht="15.75" customHeight="1">
      <c r="A472" s="1"/>
      <c r="B472" s="1"/>
      <c r="C472" s="1"/>
      <c r="D472" s="1"/>
      <c r="E472" s="1"/>
      <c r="F472" s="1"/>
      <c r="G472" s="1"/>
      <c r="H472" s="1"/>
      <c r="I472" s="1"/>
      <c r="J472" s="1"/>
      <c r="U472" s="1"/>
      <c r="V472" s="1"/>
      <c r="W472" s="1"/>
      <c r="X472" s="1"/>
      <c r="Y472" s="1"/>
      <c r="Z472" s="1"/>
    </row>
    <row r="473" ht="15.75" customHeight="1">
      <c r="A473" s="1"/>
      <c r="B473" s="1"/>
      <c r="C473" s="1"/>
      <c r="D473" s="1"/>
      <c r="E473" s="1"/>
      <c r="F473" s="1"/>
      <c r="G473" s="1"/>
      <c r="H473" s="1"/>
      <c r="I473" s="1"/>
      <c r="J473" s="1"/>
      <c r="U473" s="1"/>
      <c r="V473" s="1"/>
      <c r="W473" s="1"/>
      <c r="X473" s="1"/>
      <c r="Y473" s="1"/>
      <c r="Z473" s="1"/>
    </row>
    <row r="474" ht="15.75" customHeight="1">
      <c r="A474" s="1"/>
      <c r="B474" s="1"/>
      <c r="C474" s="1"/>
      <c r="D474" s="1"/>
      <c r="E474" s="1"/>
      <c r="F474" s="1"/>
      <c r="G474" s="1"/>
      <c r="H474" s="1"/>
      <c r="I474" s="1"/>
      <c r="J474" s="1"/>
      <c r="U474" s="1"/>
      <c r="V474" s="1"/>
      <c r="W474" s="1"/>
      <c r="X474" s="1"/>
      <c r="Y474" s="1"/>
      <c r="Z474" s="1"/>
    </row>
    <row r="475" ht="15.75" customHeight="1">
      <c r="A475" s="1"/>
      <c r="B475" s="1"/>
      <c r="C475" s="1"/>
      <c r="D475" s="1"/>
      <c r="E475" s="1"/>
      <c r="F475" s="1"/>
      <c r="G475" s="1"/>
      <c r="H475" s="1"/>
      <c r="I475" s="1"/>
      <c r="J475" s="1"/>
      <c r="U475" s="1"/>
      <c r="V475" s="1"/>
      <c r="W475" s="1"/>
      <c r="X475" s="1"/>
      <c r="Y475" s="1"/>
      <c r="Z475" s="1"/>
    </row>
    <row r="476" ht="15.75" customHeight="1">
      <c r="A476" s="1"/>
      <c r="B476" s="1"/>
      <c r="C476" s="1"/>
      <c r="D476" s="1"/>
      <c r="E476" s="1"/>
      <c r="F476" s="1"/>
      <c r="G476" s="1"/>
      <c r="H476" s="1"/>
      <c r="I476" s="1"/>
      <c r="J476" s="1"/>
      <c r="U476" s="1"/>
      <c r="V476" s="1"/>
      <c r="W476" s="1"/>
      <c r="X476" s="1"/>
      <c r="Y476" s="1"/>
      <c r="Z476" s="1"/>
    </row>
    <row r="477" ht="15.75" customHeight="1">
      <c r="A477" s="1"/>
      <c r="B477" s="1"/>
      <c r="C477" s="1"/>
      <c r="D477" s="1"/>
      <c r="E477" s="1"/>
      <c r="F477" s="1"/>
      <c r="G477" s="1"/>
      <c r="H477" s="1"/>
      <c r="I477" s="1"/>
      <c r="J477" s="1"/>
      <c r="U477" s="1"/>
      <c r="V477" s="1"/>
      <c r="W477" s="1"/>
      <c r="X477" s="1"/>
      <c r="Y477" s="1"/>
      <c r="Z477" s="1"/>
    </row>
    <row r="478" ht="15.75" customHeight="1">
      <c r="A478" s="1"/>
      <c r="B478" s="1"/>
      <c r="C478" s="1"/>
      <c r="D478" s="1"/>
      <c r="E478" s="1"/>
      <c r="F478" s="1"/>
      <c r="G478" s="1"/>
      <c r="H478" s="1"/>
      <c r="I478" s="1"/>
      <c r="J478" s="1"/>
      <c r="U478" s="1"/>
      <c r="V478" s="1"/>
      <c r="W478" s="1"/>
      <c r="X478" s="1"/>
      <c r="Y478" s="1"/>
      <c r="Z478" s="1"/>
    </row>
    <row r="479" ht="15.75" customHeight="1">
      <c r="A479" s="1"/>
      <c r="B479" s="1"/>
      <c r="C479" s="1"/>
      <c r="D479" s="1"/>
      <c r="E479" s="1"/>
      <c r="F479" s="1"/>
      <c r="G479" s="1"/>
      <c r="H479" s="1"/>
      <c r="I479" s="1"/>
      <c r="J479" s="1"/>
      <c r="U479" s="1"/>
      <c r="V479" s="1"/>
      <c r="W479" s="1"/>
      <c r="X479" s="1"/>
      <c r="Y479" s="1"/>
      <c r="Z479" s="1"/>
    </row>
    <row r="480" ht="15.75" customHeight="1">
      <c r="A480" s="1"/>
      <c r="B480" s="1"/>
      <c r="C480" s="1"/>
      <c r="D480" s="1"/>
      <c r="E480" s="1"/>
      <c r="F480" s="1"/>
      <c r="G480" s="1"/>
      <c r="H480" s="1"/>
      <c r="I480" s="1"/>
      <c r="J480" s="1"/>
      <c r="U480" s="1"/>
      <c r="V480" s="1"/>
      <c r="W480" s="1"/>
      <c r="X480" s="1"/>
      <c r="Y480" s="1"/>
      <c r="Z480" s="1"/>
    </row>
    <row r="481" ht="15.75" customHeight="1">
      <c r="A481" s="1"/>
      <c r="B481" s="1"/>
      <c r="C481" s="1"/>
      <c r="D481" s="1"/>
      <c r="E481" s="1"/>
      <c r="F481" s="1"/>
      <c r="G481" s="1"/>
      <c r="H481" s="1"/>
      <c r="I481" s="1"/>
      <c r="J481" s="1"/>
      <c r="U481" s="1"/>
      <c r="V481" s="1"/>
      <c r="W481" s="1"/>
      <c r="X481" s="1"/>
      <c r="Y481" s="1"/>
      <c r="Z481" s="1"/>
    </row>
    <row r="482" ht="15.75" customHeight="1">
      <c r="A482" s="1"/>
      <c r="B482" s="1"/>
      <c r="C482" s="1"/>
      <c r="D482" s="1"/>
      <c r="E482" s="1"/>
      <c r="F482" s="1"/>
      <c r="G482" s="1"/>
      <c r="H482" s="1"/>
      <c r="I482" s="1"/>
      <c r="J482" s="1"/>
      <c r="U482" s="1"/>
      <c r="V482" s="1"/>
      <c r="W482" s="1"/>
      <c r="X482" s="1"/>
      <c r="Y482" s="1"/>
      <c r="Z482" s="1"/>
    </row>
    <row r="483" ht="15.75" customHeight="1">
      <c r="A483" s="1"/>
      <c r="B483" s="1"/>
      <c r="C483" s="1"/>
      <c r="D483" s="1"/>
      <c r="E483" s="1"/>
      <c r="F483" s="1"/>
      <c r="G483" s="1"/>
      <c r="H483" s="1"/>
      <c r="I483" s="1"/>
      <c r="J483" s="1"/>
      <c r="U483" s="1"/>
      <c r="V483" s="1"/>
      <c r="W483" s="1"/>
      <c r="X483" s="1"/>
      <c r="Y483" s="1"/>
      <c r="Z483" s="1"/>
    </row>
    <row r="484" ht="15.75" customHeight="1">
      <c r="A484" s="1"/>
      <c r="B484" s="1"/>
      <c r="C484" s="1"/>
      <c r="D484" s="1"/>
      <c r="E484" s="1"/>
      <c r="F484" s="1"/>
      <c r="G484" s="1"/>
      <c r="H484" s="1"/>
      <c r="I484" s="1"/>
      <c r="J484" s="1"/>
      <c r="U484" s="1"/>
      <c r="V484" s="1"/>
      <c r="W484" s="1"/>
      <c r="X484" s="1"/>
      <c r="Y484" s="1"/>
      <c r="Z484" s="1"/>
    </row>
    <row r="485" ht="15.75" customHeight="1">
      <c r="A485" s="1"/>
      <c r="B485" s="1"/>
      <c r="C485" s="1"/>
      <c r="D485" s="1"/>
      <c r="E485" s="1"/>
      <c r="F485" s="1"/>
      <c r="G485" s="1"/>
      <c r="H485" s="1"/>
      <c r="I485" s="1"/>
      <c r="J485" s="1"/>
      <c r="U485" s="1"/>
      <c r="V485" s="1"/>
      <c r="W485" s="1"/>
      <c r="X485" s="1"/>
      <c r="Y485" s="1"/>
      <c r="Z485" s="1"/>
    </row>
    <row r="486" ht="15.75" customHeight="1">
      <c r="A486" s="1"/>
      <c r="B486" s="1"/>
      <c r="C486" s="1"/>
      <c r="D486" s="1"/>
      <c r="E486" s="1"/>
      <c r="F486" s="1"/>
      <c r="G486" s="1"/>
      <c r="H486" s="1"/>
      <c r="I486" s="1"/>
      <c r="J486" s="1"/>
      <c r="U486" s="1"/>
      <c r="V486" s="1"/>
      <c r="W486" s="1"/>
      <c r="X486" s="1"/>
      <c r="Y486" s="1"/>
      <c r="Z486" s="1"/>
    </row>
    <row r="487" ht="15.75" customHeight="1">
      <c r="A487" s="1"/>
      <c r="B487" s="1"/>
      <c r="C487" s="1"/>
      <c r="D487" s="1"/>
      <c r="E487" s="1"/>
      <c r="F487" s="1"/>
      <c r="G487" s="1"/>
      <c r="H487" s="1"/>
      <c r="I487" s="1"/>
      <c r="J487" s="1"/>
      <c r="U487" s="1"/>
      <c r="V487" s="1"/>
      <c r="W487" s="1"/>
      <c r="X487" s="1"/>
      <c r="Y487" s="1"/>
      <c r="Z487" s="1"/>
    </row>
    <row r="488" ht="15.75" customHeight="1">
      <c r="A488" s="1"/>
      <c r="B488" s="1"/>
      <c r="C488" s="1"/>
      <c r="D488" s="1"/>
      <c r="E488" s="1"/>
      <c r="F488" s="1"/>
      <c r="G488" s="1"/>
      <c r="H488" s="1"/>
      <c r="I488" s="1"/>
      <c r="J488" s="1"/>
      <c r="U488" s="1"/>
      <c r="V488" s="1"/>
      <c r="W488" s="1"/>
      <c r="X488" s="1"/>
      <c r="Y488" s="1"/>
      <c r="Z488" s="1"/>
    </row>
    <row r="489" ht="15.75" customHeight="1">
      <c r="A489" s="1"/>
      <c r="B489" s="1"/>
      <c r="C489" s="1"/>
      <c r="D489" s="1"/>
      <c r="E489" s="1"/>
      <c r="F489" s="1"/>
      <c r="G489" s="1"/>
      <c r="H489" s="1"/>
      <c r="I489" s="1"/>
      <c r="J489" s="1"/>
      <c r="U489" s="1"/>
      <c r="V489" s="1"/>
      <c r="W489" s="1"/>
      <c r="X489" s="1"/>
      <c r="Y489" s="1"/>
      <c r="Z489" s="1"/>
    </row>
    <row r="490" ht="15.75" customHeight="1">
      <c r="A490" s="1"/>
      <c r="B490" s="1"/>
      <c r="C490" s="1"/>
      <c r="D490" s="1"/>
      <c r="E490" s="1"/>
      <c r="F490" s="1"/>
      <c r="G490" s="1"/>
      <c r="H490" s="1"/>
      <c r="I490" s="1"/>
      <c r="J490" s="1"/>
      <c r="U490" s="1"/>
      <c r="V490" s="1"/>
      <c r="W490" s="1"/>
      <c r="X490" s="1"/>
      <c r="Y490" s="1"/>
      <c r="Z490" s="1"/>
    </row>
    <row r="491" ht="15.75" customHeight="1">
      <c r="A491" s="1"/>
      <c r="B491" s="1"/>
      <c r="C491" s="1"/>
      <c r="D491" s="1"/>
      <c r="E491" s="1"/>
      <c r="F491" s="1"/>
      <c r="G491" s="1"/>
      <c r="H491" s="1"/>
      <c r="I491" s="1"/>
      <c r="J491" s="1"/>
      <c r="U491" s="1"/>
      <c r="V491" s="1"/>
      <c r="W491" s="1"/>
      <c r="X491" s="1"/>
      <c r="Y491" s="1"/>
      <c r="Z491" s="1"/>
    </row>
    <row r="492" ht="15.75" customHeight="1">
      <c r="A492" s="1"/>
      <c r="B492" s="1"/>
      <c r="C492" s="1"/>
      <c r="D492" s="1"/>
      <c r="E492" s="1"/>
      <c r="F492" s="1"/>
      <c r="G492" s="1"/>
      <c r="H492" s="1"/>
      <c r="I492" s="1"/>
      <c r="J492" s="1"/>
      <c r="U492" s="1"/>
      <c r="V492" s="1"/>
      <c r="W492" s="1"/>
      <c r="X492" s="1"/>
      <c r="Y492" s="1"/>
      <c r="Z492" s="1"/>
    </row>
    <row r="493" ht="15.75" customHeight="1">
      <c r="A493" s="1"/>
      <c r="B493" s="1"/>
      <c r="C493" s="1"/>
      <c r="D493" s="1"/>
      <c r="E493" s="1"/>
      <c r="F493" s="1"/>
      <c r="G493" s="1"/>
      <c r="H493" s="1"/>
      <c r="I493" s="1"/>
      <c r="J493" s="1"/>
      <c r="U493" s="1"/>
      <c r="V493" s="1"/>
      <c r="W493" s="1"/>
      <c r="X493" s="1"/>
      <c r="Y493" s="1"/>
      <c r="Z493" s="1"/>
    </row>
    <row r="494" ht="15.75" customHeight="1">
      <c r="A494" s="1"/>
      <c r="B494" s="1"/>
      <c r="C494" s="1"/>
      <c r="D494" s="1"/>
      <c r="E494" s="1"/>
      <c r="F494" s="1"/>
      <c r="G494" s="1"/>
      <c r="H494" s="1"/>
      <c r="I494" s="1"/>
      <c r="J494" s="1"/>
      <c r="U494" s="1"/>
      <c r="V494" s="1"/>
      <c r="W494" s="1"/>
      <c r="X494" s="1"/>
      <c r="Y494" s="1"/>
      <c r="Z494" s="1"/>
    </row>
    <row r="495" ht="15.75" customHeight="1">
      <c r="A495" s="1"/>
      <c r="B495" s="1"/>
      <c r="C495" s="1"/>
      <c r="D495" s="1"/>
      <c r="E495" s="1"/>
      <c r="F495" s="1"/>
      <c r="G495" s="1"/>
      <c r="H495" s="1"/>
      <c r="I495" s="1"/>
      <c r="J495" s="1"/>
      <c r="U495" s="1"/>
      <c r="V495" s="1"/>
      <c r="W495" s="1"/>
      <c r="X495" s="1"/>
      <c r="Y495" s="1"/>
      <c r="Z495" s="1"/>
    </row>
    <row r="496" ht="15.75" customHeight="1">
      <c r="A496" s="1"/>
      <c r="B496" s="1"/>
      <c r="C496" s="1"/>
      <c r="D496" s="1"/>
      <c r="E496" s="1"/>
      <c r="F496" s="1"/>
      <c r="G496" s="1"/>
      <c r="H496" s="1"/>
      <c r="I496" s="1"/>
      <c r="J496" s="1"/>
      <c r="U496" s="1"/>
      <c r="V496" s="1"/>
      <c r="W496" s="1"/>
      <c r="X496" s="1"/>
      <c r="Y496" s="1"/>
      <c r="Z496" s="1"/>
    </row>
    <row r="497" ht="15.75" customHeight="1">
      <c r="A497" s="1"/>
      <c r="B497" s="1"/>
      <c r="C497" s="1"/>
      <c r="D497" s="1"/>
      <c r="E497" s="1"/>
      <c r="F497" s="1"/>
      <c r="G497" s="1"/>
      <c r="H497" s="1"/>
      <c r="I497" s="1"/>
      <c r="J497" s="1"/>
      <c r="U497" s="1"/>
      <c r="V497" s="1"/>
      <c r="W497" s="1"/>
      <c r="X497" s="1"/>
      <c r="Y497" s="1"/>
      <c r="Z497" s="1"/>
    </row>
    <row r="498" ht="15.75" customHeight="1">
      <c r="A498" s="1"/>
      <c r="B498" s="1"/>
      <c r="C498" s="1"/>
      <c r="D498" s="1"/>
      <c r="E498" s="1"/>
      <c r="F498" s="1"/>
      <c r="G498" s="1"/>
      <c r="H498" s="1"/>
      <c r="I498" s="1"/>
      <c r="J498" s="1"/>
      <c r="U498" s="1"/>
      <c r="V498" s="1"/>
      <c r="W498" s="1"/>
      <c r="X498" s="1"/>
      <c r="Y498" s="1"/>
      <c r="Z498" s="1"/>
    </row>
    <row r="499" ht="15.75" customHeight="1">
      <c r="A499" s="1"/>
      <c r="B499" s="1"/>
      <c r="C499" s="1"/>
      <c r="D499" s="1"/>
      <c r="E499" s="1"/>
      <c r="F499" s="1"/>
      <c r="G499" s="1"/>
      <c r="H499" s="1"/>
      <c r="I499" s="1"/>
      <c r="J499" s="1"/>
      <c r="U499" s="1"/>
      <c r="V499" s="1"/>
      <c r="W499" s="1"/>
      <c r="X499" s="1"/>
      <c r="Y499" s="1"/>
      <c r="Z499" s="1"/>
    </row>
    <row r="500" ht="15.75" customHeight="1">
      <c r="A500" s="1"/>
      <c r="B500" s="1"/>
      <c r="C500" s="1"/>
      <c r="D500" s="1"/>
      <c r="E500" s="1"/>
      <c r="F500" s="1"/>
      <c r="G500" s="1"/>
      <c r="H500" s="1"/>
      <c r="I500" s="1"/>
      <c r="J500" s="1"/>
      <c r="U500" s="1"/>
      <c r="V500" s="1"/>
      <c r="W500" s="1"/>
      <c r="X500" s="1"/>
      <c r="Y500" s="1"/>
      <c r="Z500" s="1"/>
    </row>
    <row r="501" ht="15.75" customHeight="1">
      <c r="A501" s="1"/>
      <c r="B501" s="1"/>
      <c r="C501" s="1"/>
      <c r="D501" s="1"/>
      <c r="E501" s="1"/>
      <c r="F501" s="1"/>
      <c r="G501" s="1"/>
      <c r="H501" s="1"/>
      <c r="I501" s="1"/>
      <c r="J501" s="1"/>
      <c r="U501" s="1"/>
      <c r="V501" s="1"/>
      <c r="W501" s="1"/>
      <c r="X501" s="1"/>
      <c r="Y501" s="1"/>
      <c r="Z501" s="1"/>
    </row>
    <row r="502" ht="15.75" customHeight="1">
      <c r="A502" s="1"/>
      <c r="B502" s="1"/>
      <c r="C502" s="1"/>
      <c r="D502" s="1"/>
      <c r="E502" s="1"/>
      <c r="F502" s="1"/>
      <c r="G502" s="1"/>
      <c r="H502" s="1"/>
      <c r="I502" s="1"/>
      <c r="J502" s="1"/>
      <c r="U502" s="1"/>
      <c r="V502" s="1"/>
      <c r="W502" s="1"/>
      <c r="X502" s="1"/>
      <c r="Y502" s="1"/>
      <c r="Z502" s="1"/>
    </row>
    <row r="503" ht="15.75" customHeight="1">
      <c r="A503" s="1"/>
      <c r="B503" s="1"/>
      <c r="C503" s="1"/>
      <c r="D503" s="1"/>
      <c r="E503" s="1"/>
      <c r="F503" s="1"/>
      <c r="G503" s="1"/>
      <c r="H503" s="1"/>
      <c r="I503" s="1"/>
      <c r="J503" s="1"/>
      <c r="U503" s="1"/>
      <c r="V503" s="1"/>
      <c r="W503" s="1"/>
      <c r="X503" s="1"/>
      <c r="Y503" s="1"/>
      <c r="Z503" s="1"/>
    </row>
    <row r="504" ht="15.75" customHeight="1">
      <c r="A504" s="1"/>
      <c r="B504" s="1"/>
      <c r="C504" s="1"/>
      <c r="D504" s="1"/>
      <c r="E504" s="1"/>
      <c r="F504" s="1"/>
      <c r="G504" s="1"/>
      <c r="H504" s="1"/>
      <c r="I504" s="1"/>
      <c r="J504" s="1"/>
      <c r="U504" s="1"/>
      <c r="V504" s="1"/>
      <c r="W504" s="1"/>
      <c r="X504" s="1"/>
      <c r="Y504" s="1"/>
      <c r="Z504" s="1"/>
    </row>
    <row r="505" ht="15.75" customHeight="1">
      <c r="A505" s="1"/>
      <c r="B505" s="1"/>
      <c r="C505" s="1"/>
      <c r="D505" s="1"/>
      <c r="E505" s="1"/>
      <c r="F505" s="1"/>
      <c r="G505" s="1"/>
      <c r="H505" s="1"/>
      <c r="I505" s="1"/>
      <c r="J505" s="1"/>
      <c r="U505" s="1"/>
      <c r="V505" s="1"/>
      <c r="W505" s="1"/>
      <c r="X505" s="1"/>
      <c r="Y505" s="1"/>
      <c r="Z505" s="1"/>
    </row>
    <row r="506" ht="15.75" customHeight="1">
      <c r="A506" s="1"/>
      <c r="B506" s="1"/>
      <c r="C506" s="1"/>
      <c r="D506" s="1"/>
      <c r="E506" s="1"/>
      <c r="F506" s="1"/>
      <c r="G506" s="1"/>
      <c r="H506" s="1"/>
      <c r="I506" s="1"/>
      <c r="J506" s="1"/>
      <c r="U506" s="1"/>
      <c r="V506" s="1"/>
      <c r="W506" s="1"/>
      <c r="X506" s="1"/>
      <c r="Y506" s="1"/>
      <c r="Z506" s="1"/>
    </row>
    <row r="507" ht="15.75" customHeight="1">
      <c r="A507" s="1"/>
      <c r="B507" s="1"/>
      <c r="C507" s="1"/>
      <c r="D507" s="1"/>
      <c r="E507" s="1"/>
      <c r="F507" s="1"/>
      <c r="G507" s="1"/>
      <c r="H507" s="1"/>
      <c r="I507" s="1"/>
      <c r="J507" s="1"/>
      <c r="U507" s="1"/>
      <c r="V507" s="1"/>
      <c r="W507" s="1"/>
      <c r="X507" s="1"/>
      <c r="Y507" s="1"/>
      <c r="Z507" s="1"/>
    </row>
    <row r="508" ht="15.75" customHeight="1">
      <c r="A508" s="1"/>
      <c r="B508" s="1"/>
      <c r="C508" s="1"/>
      <c r="D508" s="1"/>
      <c r="E508" s="1"/>
      <c r="F508" s="1"/>
      <c r="G508" s="1"/>
      <c r="H508" s="1"/>
      <c r="I508" s="1"/>
      <c r="J508" s="1"/>
      <c r="U508" s="1"/>
      <c r="V508" s="1"/>
      <c r="W508" s="1"/>
      <c r="X508" s="1"/>
      <c r="Y508" s="1"/>
      <c r="Z508" s="1"/>
    </row>
    <row r="509" ht="15.75" customHeight="1">
      <c r="A509" s="1"/>
      <c r="B509" s="1"/>
      <c r="C509" s="1"/>
      <c r="D509" s="1"/>
      <c r="E509" s="1"/>
      <c r="F509" s="1"/>
      <c r="G509" s="1"/>
      <c r="H509" s="1"/>
      <c r="I509" s="1"/>
      <c r="J509" s="1"/>
      <c r="U509" s="1"/>
      <c r="V509" s="1"/>
      <c r="W509" s="1"/>
      <c r="X509" s="1"/>
      <c r="Y509" s="1"/>
      <c r="Z509" s="1"/>
    </row>
    <row r="510" ht="15.75" customHeight="1">
      <c r="A510" s="1"/>
      <c r="B510" s="1"/>
      <c r="C510" s="1"/>
      <c r="D510" s="1"/>
      <c r="E510" s="1"/>
      <c r="F510" s="1"/>
      <c r="G510" s="1"/>
      <c r="H510" s="1"/>
      <c r="I510" s="1"/>
      <c r="J510" s="1"/>
      <c r="U510" s="1"/>
      <c r="V510" s="1"/>
      <c r="W510" s="1"/>
      <c r="X510" s="1"/>
      <c r="Y510" s="1"/>
      <c r="Z510" s="1"/>
    </row>
    <row r="511" ht="15.75" customHeight="1">
      <c r="A511" s="1"/>
      <c r="B511" s="1"/>
      <c r="C511" s="1"/>
      <c r="D511" s="1"/>
      <c r="E511" s="1"/>
      <c r="F511" s="1"/>
      <c r="G511" s="1"/>
      <c r="H511" s="1"/>
      <c r="I511" s="1"/>
      <c r="J511" s="1"/>
      <c r="U511" s="1"/>
      <c r="V511" s="1"/>
      <c r="W511" s="1"/>
      <c r="X511" s="1"/>
      <c r="Y511" s="1"/>
      <c r="Z511" s="1"/>
    </row>
    <row r="512" ht="15.75" customHeight="1">
      <c r="A512" s="1"/>
      <c r="B512" s="1"/>
      <c r="C512" s="1"/>
      <c r="D512" s="1"/>
      <c r="E512" s="1"/>
      <c r="F512" s="1"/>
      <c r="G512" s="1"/>
      <c r="H512" s="1"/>
      <c r="I512" s="1"/>
      <c r="J512" s="1"/>
      <c r="U512" s="1"/>
      <c r="V512" s="1"/>
      <c r="W512" s="1"/>
      <c r="X512" s="1"/>
      <c r="Y512" s="1"/>
      <c r="Z512" s="1"/>
    </row>
    <row r="513" ht="15.75" customHeight="1">
      <c r="A513" s="1"/>
      <c r="B513" s="1"/>
      <c r="C513" s="1"/>
      <c r="D513" s="1"/>
      <c r="E513" s="1"/>
      <c r="F513" s="1"/>
      <c r="G513" s="1"/>
      <c r="H513" s="1"/>
      <c r="I513" s="1"/>
      <c r="J513" s="1"/>
      <c r="U513" s="1"/>
      <c r="V513" s="1"/>
      <c r="W513" s="1"/>
      <c r="X513" s="1"/>
      <c r="Y513" s="1"/>
      <c r="Z513" s="1"/>
    </row>
    <row r="514" ht="15.75" customHeight="1">
      <c r="A514" s="1"/>
      <c r="B514" s="1"/>
      <c r="C514" s="1"/>
      <c r="D514" s="1"/>
      <c r="E514" s="1"/>
      <c r="F514" s="1"/>
      <c r="G514" s="1"/>
      <c r="H514" s="1"/>
      <c r="I514" s="1"/>
      <c r="J514" s="1"/>
      <c r="U514" s="1"/>
      <c r="V514" s="1"/>
      <c r="W514" s="1"/>
      <c r="X514" s="1"/>
      <c r="Y514" s="1"/>
      <c r="Z514" s="1"/>
    </row>
    <row r="515" ht="15.75" customHeight="1">
      <c r="A515" s="1"/>
      <c r="B515" s="1"/>
      <c r="C515" s="1"/>
      <c r="D515" s="1"/>
      <c r="E515" s="1"/>
      <c r="F515" s="1"/>
      <c r="G515" s="1"/>
      <c r="H515" s="1"/>
      <c r="I515" s="1"/>
      <c r="J515" s="1"/>
      <c r="U515" s="1"/>
      <c r="V515" s="1"/>
      <c r="W515" s="1"/>
      <c r="X515" s="1"/>
      <c r="Y515" s="1"/>
      <c r="Z515" s="1"/>
    </row>
    <row r="516" ht="15.75" customHeight="1">
      <c r="A516" s="1"/>
      <c r="B516" s="1"/>
      <c r="C516" s="1"/>
      <c r="D516" s="1"/>
      <c r="E516" s="1"/>
      <c r="F516" s="1"/>
      <c r="G516" s="1"/>
      <c r="H516" s="1"/>
      <c r="I516" s="1"/>
      <c r="J516" s="1"/>
      <c r="U516" s="1"/>
      <c r="V516" s="1"/>
      <c r="W516" s="1"/>
      <c r="X516" s="1"/>
      <c r="Y516" s="1"/>
      <c r="Z516" s="1"/>
    </row>
    <row r="517" ht="15.75" customHeight="1">
      <c r="A517" s="1"/>
      <c r="B517" s="1"/>
      <c r="C517" s="1"/>
      <c r="D517" s="1"/>
      <c r="E517" s="1"/>
      <c r="F517" s="1"/>
      <c r="G517" s="1"/>
      <c r="H517" s="1"/>
      <c r="I517" s="1"/>
      <c r="J517" s="1"/>
      <c r="U517" s="1"/>
      <c r="V517" s="1"/>
      <c r="W517" s="1"/>
      <c r="X517" s="1"/>
      <c r="Y517" s="1"/>
      <c r="Z517" s="1"/>
    </row>
    <row r="518" ht="15.75" customHeight="1">
      <c r="A518" s="1"/>
      <c r="B518" s="1"/>
      <c r="C518" s="1"/>
      <c r="D518" s="1"/>
      <c r="E518" s="1"/>
      <c r="F518" s="1"/>
      <c r="G518" s="1"/>
      <c r="H518" s="1"/>
      <c r="I518" s="1"/>
      <c r="J518" s="1"/>
      <c r="U518" s="1"/>
      <c r="V518" s="1"/>
      <c r="W518" s="1"/>
      <c r="X518" s="1"/>
      <c r="Y518" s="1"/>
      <c r="Z518" s="1"/>
    </row>
    <row r="519" ht="15.75" customHeight="1">
      <c r="A519" s="1"/>
      <c r="B519" s="1"/>
      <c r="C519" s="1"/>
      <c r="D519" s="1"/>
      <c r="E519" s="1"/>
      <c r="F519" s="1"/>
      <c r="G519" s="1"/>
      <c r="H519" s="1"/>
      <c r="I519" s="1"/>
      <c r="J519" s="1"/>
      <c r="U519" s="1"/>
      <c r="V519" s="1"/>
      <c r="W519" s="1"/>
      <c r="X519" s="1"/>
      <c r="Y519" s="1"/>
      <c r="Z519" s="1"/>
    </row>
    <row r="520" ht="15.75" customHeight="1">
      <c r="A520" s="1"/>
      <c r="B520" s="1"/>
      <c r="C520" s="1"/>
      <c r="D520" s="1"/>
      <c r="E520" s="1"/>
      <c r="F520" s="1"/>
      <c r="G520" s="1"/>
      <c r="H520" s="1"/>
      <c r="I520" s="1"/>
      <c r="J520" s="1"/>
      <c r="U520" s="1"/>
      <c r="V520" s="1"/>
      <c r="W520" s="1"/>
      <c r="X520" s="1"/>
      <c r="Y520" s="1"/>
      <c r="Z520" s="1"/>
    </row>
    <row r="521" ht="15.75" customHeight="1">
      <c r="A521" s="1"/>
      <c r="B521" s="1"/>
      <c r="C521" s="1"/>
      <c r="D521" s="1"/>
      <c r="E521" s="1"/>
      <c r="F521" s="1"/>
      <c r="G521" s="1"/>
      <c r="H521" s="1"/>
      <c r="I521" s="1"/>
      <c r="J521" s="1"/>
      <c r="U521" s="1"/>
      <c r="V521" s="1"/>
      <c r="W521" s="1"/>
      <c r="X521" s="1"/>
      <c r="Y521" s="1"/>
      <c r="Z521" s="1"/>
    </row>
    <row r="522" ht="15.75" customHeight="1">
      <c r="A522" s="1"/>
      <c r="B522" s="1"/>
      <c r="C522" s="1"/>
      <c r="D522" s="1"/>
      <c r="E522" s="1"/>
      <c r="F522" s="1"/>
      <c r="G522" s="1"/>
      <c r="H522" s="1"/>
      <c r="I522" s="1"/>
      <c r="J522" s="1"/>
      <c r="U522" s="1"/>
      <c r="V522" s="1"/>
      <c r="W522" s="1"/>
      <c r="X522" s="1"/>
      <c r="Y522" s="1"/>
      <c r="Z522" s="1"/>
    </row>
    <row r="523" ht="15.75" customHeight="1">
      <c r="A523" s="1"/>
      <c r="B523" s="1"/>
      <c r="C523" s="1"/>
      <c r="D523" s="1"/>
      <c r="E523" s="1"/>
      <c r="F523" s="1"/>
      <c r="G523" s="1"/>
      <c r="H523" s="1"/>
      <c r="I523" s="1"/>
      <c r="J523" s="1"/>
      <c r="U523" s="1"/>
      <c r="V523" s="1"/>
      <c r="W523" s="1"/>
      <c r="X523" s="1"/>
      <c r="Y523" s="1"/>
      <c r="Z523" s="1"/>
    </row>
    <row r="524" ht="15.75" customHeight="1">
      <c r="A524" s="1"/>
      <c r="B524" s="1"/>
      <c r="C524" s="1"/>
      <c r="D524" s="1"/>
      <c r="E524" s="1"/>
      <c r="F524" s="1"/>
      <c r="G524" s="1"/>
      <c r="H524" s="1"/>
      <c r="I524" s="1"/>
      <c r="J524" s="1"/>
      <c r="U524" s="1"/>
      <c r="V524" s="1"/>
      <c r="W524" s="1"/>
      <c r="X524" s="1"/>
      <c r="Y524" s="1"/>
      <c r="Z524" s="1"/>
    </row>
    <row r="525" ht="15.75" customHeight="1">
      <c r="A525" s="1"/>
      <c r="B525" s="1"/>
      <c r="C525" s="1"/>
      <c r="D525" s="1"/>
      <c r="E525" s="1"/>
      <c r="F525" s="1"/>
      <c r="G525" s="1"/>
      <c r="H525" s="1"/>
      <c r="I525" s="1"/>
      <c r="J525" s="1"/>
      <c r="U525" s="1"/>
      <c r="V525" s="1"/>
      <c r="W525" s="1"/>
      <c r="X525" s="1"/>
      <c r="Y525" s="1"/>
      <c r="Z525" s="1"/>
    </row>
    <row r="526" ht="15.75" customHeight="1">
      <c r="A526" s="1"/>
      <c r="B526" s="1"/>
      <c r="C526" s="1"/>
      <c r="D526" s="1"/>
      <c r="E526" s="1"/>
      <c r="F526" s="1"/>
      <c r="G526" s="1"/>
      <c r="H526" s="1"/>
      <c r="I526" s="1"/>
      <c r="J526" s="1"/>
      <c r="U526" s="1"/>
      <c r="V526" s="1"/>
      <c r="W526" s="1"/>
      <c r="X526" s="1"/>
      <c r="Y526" s="1"/>
      <c r="Z526" s="1"/>
    </row>
    <row r="527" ht="15.75" customHeight="1">
      <c r="A527" s="1"/>
      <c r="B527" s="1"/>
      <c r="C527" s="1"/>
      <c r="D527" s="1"/>
      <c r="E527" s="1"/>
      <c r="F527" s="1"/>
      <c r="G527" s="1"/>
      <c r="H527" s="1"/>
      <c r="I527" s="1"/>
      <c r="J527" s="1"/>
      <c r="U527" s="1"/>
      <c r="V527" s="1"/>
      <c r="W527" s="1"/>
      <c r="X527" s="1"/>
      <c r="Y527" s="1"/>
      <c r="Z527" s="1"/>
    </row>
    <row r="528" ht="15.75" customHeight="1">
      <c r="A528" s="1"/>
      <c r="B528" s="1"/>
      <c r="C528" s="1"/>
      <c r="D528" s="1"/>
      <c r="E528" s="1"/>
      <c r="F528" s="1"/>
      <c r="G528" s="1"/>
      <c r="H528" s="1"/>
      <c r="I528" s="1"/>
      <c r="J528" s="1"/>
      <c r="U528" s="1"/>
      <c r="V528" s="1"/>
      <c r="W528" s="1"/>
      <c r="X528" s="1"/>
      <c r="Y528" s="1"/>
      <c r="Z528" s="1"/>
    </row>
    <row r="529" ht="15.75" customHeight="1">
      <c r="A529" s="1"/>
      <c r="B529" s="1"/>
      <c r="C529" s="1"/>
      <c r="D529" s="1"/>
      <c r="E529" s="1"/>
      <c r="F529" s="1"/>
      <c r="G529" s="1"/>
      <c r="H529" s="1"/>
      <c r="I529" s="1"/>
      <c r="J529" s="1"/>
      <c r="U529" s="1"/>
      <c r="V529" s="1"/>
      <c r="W529" s="1"/>
      <c r="X529" s="1"/>
      <c r="Y529" s="1"/>
      <c r="Z529" s="1"/>
    </row>
    <row r="530" ht="15.75" customHeight="1">
      <c r="A530" s="1"/>
      <c r="B530" s="1"/>
      <c r="C530" s="1"/>
      <c r="D530" s="1"/>
      <c r="E530" s="1"/>
      <c r="F530" s="1"/>
      <c r="G530" s="1"/>
      <c r="H530" s="1"/>
      <c r="I530" s="1"/>
      <c r="J530" s="1"/>
      <c r="U530" s="1"/>
      <c r="V530" s="1"/>
      <c r="W530" s="1"/>
      <c r="X530" s="1"/>
      <c r="Y530" s="1"/>
      <c r="Z530" s="1"/>
    </row>
    <row r="531" ht="15.75" customHeight="1">
      <c r="A531" s="1"/>
      <c r="B531" s="1"/>
      <c r="C531" s="1"/>
      <c r="D531" s="1"/>
      <c r="E531" s="1"/>
      <c r="F531" s="1"/>
      <c r="G531" s="1"/>
      <c r="H531" s="1"/>
      <c r="I531" s="1"/>
      <c r="J531" s="1"/>
      <c r="U531" s="1"/>
      <c r="V531" s="1"/>
      <c r="W531" s="1"/>
      <c r="X531" s="1"/>
      <c r="Y531" s="1"/>
      <c r="Z531" s="1"/>
    </row>
    <row r="532" ht="15.75" customHeight="1">
      <c r="A532" s="1"/>
      <c r="B532" s="1"/>
      <c r="C532" s="1"/>
      <c r="D532" s="1"/>
      <c r="E532" s="1"/>
      <c r="F532" s="1"/>
      <c r="G532" s="1"/>
      <c r="H532" s="1"/>
      <c r="I532" s="1"/>
      <c r="J532" s="1"/>
      <c r="U532" s="1"/>
      <c r="V532" s="1"/>
      <c r="W532" s="1"/>
      <c r="X532" s="1"/>
      <c r="Y532" s="1"/>
      <c r="Z532" s="1"/>
    </row>
    <row r="533" ht="15.75" customHeight="1">
      <c r="A533" s="1"/>
      <c r="B533" s="1"/>
      <c r="C533" s="1"/>
      <c r="D533" s="1"/>
      <c r="E533" s="1"/>
      <c r="F533" s="1"/>
      <c r="G533" s="1"/>
      <c r="H533" s="1"/>
      <c r="I533" s="1"/>
      <c r="J533" s="1"/>
      <c r="U533" s="1"/>
      <c r="V533" s="1"/>
      <c r="W533" s="1"/>
      <c r="X533" s="1"/>
      <c r="Y533" s="1"/>
      <c r="Z533" s="1"/>
    </row>
    <row r="534" ht="15.75" customHeight="1">
      <c r="A534" s="1"/>
      <c r="B534" s="1"/>
      <c r="C534" s="1"/>
      <c r="D534" s="1"/>
      <c r="E534" s="1"/>
      <c r="F534" s="1"/>
      <c r="G534" s="1"/>
      <c r="H534" s="1"/>
      <c r="I534" s="1"/>
      <c r="J534" s="1"/>
      <c r="U534" s="1"/>
      <c r="V534" s="1"/>
      <c r="W534" s="1"/>
      <c r="X534" s="1"/>
      <c r="Y534" s="1"/>
      <c r="Z534" s="1"/>
    </row>
    <row r="535" ht="15.75" customHeight="1">
      <c r="A535" s="1"/>
      <c r="B535" s="1"/>
      <c r="C535" s="1"/>
      <c r="D535" s="1"/>
      <c r="E535" s="1"/>
      <c r="F535" s="1"/>
      <c r="G535" s="1"/>
      <c r="H535" s="1"/>
      <c r="I535" s="1"/>
      <c r="J535" s="1"/>
      <c r="U535" s="1"/>
      <c r="V535" s="1"/>
      <c r="W535" s="1"/>
      <c r="X535" s="1"/>
      <c r="Y535" s="1"/>
      <c r="Z535" s="1"/>
    </row>
    <row r="536" ht="15.75" customHeight="1">
      <c r="A536" s="1"/>
      <c r="B536" s="1"/>
      <c r="C536" s="1"/>
      <c r="D536" s="1"/>
      <c r="E536" s="1"/>
      <c r="F536" s="1"/>
      <c r="G536" s="1"/>
      <c r="H536" s="1"/>
      <c r="I536" s="1"/>
      <c r="J536" s="1"/>
      <c r="U536" s="1"/>
      <c r="V536" s="1"/>
      <c r="W536" s="1"/>
      <c r="X536" s="1"/>
      <c r="Y536" s="1"/>
      <c r="Z536" s="1"/>
    </row>
    <row r="537" ht="15.75" customHeight="1">
      <c r="A537" s="1"/>
      <c r="B537" s="1"/>
      <c r="C537" s="1"/>
      <c r="D537" s="1"/>
      <c r="E537" s="1"/>
      <c r="F537" s="1"/>
      <c r="G537" s="1"/>
      <c r="H537" s="1"/>
      <c r="I537" s="1"/>
      <c r="J537" s="1"/>
      <c r="U537" s="1"/>
      <c r="V537" s="1"/>
      <c r="W537" s="1"/>
      <c r="X537" s="1"/>
      <c r="Y537" s="1"/>
      <c r="Z537" s="1"/>
    </row>
    <row r="538" ht="15.75" customHeight="1">
      <c r="A538" s="1"/>
      <c r="B538" s="1"/>
      <c r="C538" s="1"/>
      <c r="D538" s="1"/>
      <c r="E538" s="1"/>
      <c r="F538" s="1"/>
      <c r="G538" s="1"/>
      <c r="H538" s="1"/>
      <c r="I538" s="1"/>
      <c r="J538" s="1"/>
      <c r="U538" s="1"/>
      <c r="V538" s="1"/>
      <c r="W538" s="1"/>
      <c r="X538" s="1"/>
      <c r="Y538" s="1"/>
      <c r="Z538" s="1"/>
    </row>
    <row r="539" ht="15.75" customHeight="1">
      <c r="A539" s="1"/>
      <c r="B539" s="1"/>
      <c r="C539" s="1"/>
      <c r="D539" s="1"/>
      <c r="E539" s="1"/>
      <c r="F539" s="1"/>
      <c r="G539" s="1"/>
      <c r="H539" s="1"/>
      <c r="I539" s="1"/>
      <c r="J539" s="1"/>
      <c r="U539" s="1"/>
      <c r="V539" s="1"/>
      <c r="W539" s="1"/>
      <c r="X539" s="1"/>
      <c r="Y539" s="1"/>
      <c r="Z539" s="1"/>
    </row>
    <row r="540" ht="15.75" customHeight="1">
      <c r="A540" s="1"/>
      <c r="B540" s="1"/>
      <c r="C540" s="1"/>
      <c r="D540" s="1"/>
      <c r="E540" s="1"/>
      <c r="F540" s="1"/>
      <c r="G540" s="1"/>
      <c r="H540" s="1"/>
      <c r="I540" s="1"/>
      <c r="J540" s="1"/>
      <c r="U540" s="1"/>
      <c r="V540" s="1"/>
      <c r="W540" s="1"/>
      <c r="X540" s="1"/>
      <c r="Y540" s="1"/>
      <c r="Z540" s="1"/>
    </row>
    <row r="541" ht="15.75" customHeight="1">
      <c r="A541" s="1"/>
      <c r="B541" s="1"/>
      <c r="C541" s="1"/>
      <c r="D541" s="1"/>
      <c r="E541" s="1"/>
      <c r="F541" s="1"/>
      <c r="G541" s="1"/>
      <c r="H541" s="1"/>
      <c r="I541" s="1"/>
      <c r="J541" s="1"/>
      <c r="U541" s="1"/>
      <c r="V541" s="1"/>
      <c r="W541" s="1"/>
      <c r="X541" s="1"/>
      <c r="Y541" s="1"/>
      <c r="Z541" s="1"/>
    </row>
    <row r="542" ht="15.75" customHeight="1">
      <c r="A542" s="1"/>
      <c r="B542" s="1"/>
      <c r="C542" s="1"/>
      <c r="D542" s="1"/>
      <c r="E542" s="1"/>
      <c r="F542" s="1"/>
      <c r="G542" s="1"/>
      <c r="H542" s="1"/>
      <c r="I542" s="1"/>
      <c r="J542" s="1"/>
      <c r="U542" s="1"/>
      <c r="V542" s="1"/>
      <c r="W542" s="1"/>
      <c r="X542" s="1"/>
      <c r="Y542" s="1"/>
      <c r="Z542" s="1"/>
    </row>
    <row r="543" ht="15.75" customHeight="1">
      <c r="A543" s="1"/>
      <c r="B543" s="1"/>
      <c r="C543" s="1"/>
      <c r="D543" s="1"/>
      <c r="E543" s="1"/>
      <c r="F543" s="1"/>
      <c r="G543" s="1"/>
      <c r="H543" s="1"/>
      <c r="I543" s="1"/>
      <c r="J543" s="1"/>
      <c r="U543" s="1"/>
      <c r="V543" s="1"/>
      <c r="W543" s="1"/>
      <c r="X543" s="1"/>
      <c r="Y543" s="1"/>
      <c r="Z543" s="1"/>
    </row>
    <row r="544" ht="15.75" customHeight="1">
      <c r="A544" s="1"/>
      <c r="B544" s="1"/>
      <c r="C544" s="1"/>
      <c r="D544" s="1"/>
      <c r="E544" s="1"/>
      <c r="F544" s="1"/>
      <c r="G544" s="1"/>
      <c r="H544" s="1"/>
      <c r="I544" s="1"/>
      <c r="J544" s="1"/>
      <c r="U544" s="1"/>
      <c r="V544" s="1"/>
      <c r="W544" s="1"/>
      <c r="X544" s="1"/>
      <c r="Y544" s="1"/>
      <c r="Z544" s="1"/>
    </row>
    <row r="545" ht="15.75" customHeight="1">
      <c r="A545" s="1"/>
      <c r="B545" s="1"/>
      <c r="C545" s="1"/>
      <c r="D545" s="1"/>
      <c r="E545" s="1"/>
      <c r="F545" s="1"/>
      <c r="G545" s="1"/>
      <c r="H545" s="1"/>
      <c r="I545" s="1"/>
      <c r="J545" s="1"/>
      <c r="U545" s="1"/>
      <c r="V545" s="1"/>
      <c r="W545" s="1"/>
      <c r="X545" s="1"/>
      <c r="Y545" s="1"/>
      <c r="Z545" s="1"/>
    </row>
    <row r="546" ht="15.75" customHeight="1">
      <c r="A546" s="1"/>
      <c r="B546" s="1"/>
      <c r="C546" s="1"/>
      <c r="D546" s="1"/>
      <c r="E546" s="1"/>
      <c r="F546" s="1"/>
      <c r="G546" s="1"/>
      <c r="H546" s="1"/>
      <c r="I546" s="1"/>
      <c r="J546" s="1"/>
      <c r="U546" s="1"/>
      <c r="V546" s="1"/>
      <c r="W546" s="1"/>
      <c r="X546" s="1"/>
      <c r="Y546" s="1"/>
      <c r="Z546" s="1"/>
    </row>
    <row r="547" ht="15.75" customHeight="1">
      <c r="A547" s="1"/>
      <c r="B547" s="1"/>
      <c r="C547" s="1"/>
      <c r="D547" s="1"/>
      <c r="E547" s="1"/>
      <c r="F547" s="1"/>
      <c r="G547" s="1"/>
      <c r="H547" s="1"/>
      <c r="I547" s="1"/>
      <c r="J547" s="1"/>
      <c r="U547" s="1"/>
      <c r="V547" s="1"/>
      <c r="W547" s="1"/>
      <c r="X547" s="1"/>
      <c r="Y547" s="1"/>
      <c r="Z547" s="1"/>
    </row>
    <row r="548" ht="15.75" customHeight="1">
      <c r="A548" s="1"/>
      <c r="B548" s="1"/>
      <c r="C548" s="1"/>
      <c r="D548" s="1"/>
      <c r="E548" s="1"/>
      <c r="F548" s="1"/>
      <c r="G548" s="1"/>
      <c r="H548" s="1"/>
      <c r="I548" s="1"/>
      <c r="J548" s="1"/>
      <c r="U548" s="1"/>
      <c r="V548" s="1"/>
      <c r="W548" s="1"/>
      <c r="X548" s="1"/>
      <c r="Y548" s="1"/>
      <c r="Z548" s="1"/>
    </row>
    <row r="549" ht="15.75" customHeight="1">
      <c r="A549" s="1"/>
      <c r="B549" s="1"/>
      <c r="C549" s="1"/>
      <c r="D549" s="1"/>
      <c r="E549" s="1"/>
      <c r="F549" s="1"/>
      <c r="G549" s="1"/>
      <c r="H549" s="1"/>
      <c r="I549" s="1"/>
      <c r="J549" s="1"/>
      <c r="U549" s="1"/>
      <c r="V549" s="1"/>
      <c r="W549" s="1"/>
      <c r="X549" s="1"/>
      <c r="Y549" s="1"/>
      <c r="Z549" s="1"/>
    </row>
    <row r="550" ht="15.75" customHeight="1">
      <c r="A550" s="1"/>
      <c r="B550" s="1"/>
      <c r="C550" s="1"/>
      <c r="D550" s="1"/>
      <c r="E550" s="1"/>
      <c r="F550" s="1"/>
      <c r="G550" s="1"/>
      <c r="H550" s="1"/>
      <c r="I550" s="1"/>
      <c r="J550" s="1"/>
      <c r="U550" s="1"/>
      <c r="V550" s="1"/>
      <c r="W550" s="1"/>
      <c r="X550" s="1"/>
      <c r="Y550" s="1"/>
      <c r="Z550" s="1"/>
    </row>
    <row r="551" ht="15.75" customHeight="1">
      <c r="A551" s="1"/>
      <c r="B551" s="1"/>
      <c r="C551" s="1"/>
      <c r="D551" s="1"/>
      <c r="E551" s="1"/>
      <c r="F551" s="1"/>
      <c r="G551" s="1"/>
      <c r="H551" s="1"/>
      <c r="I551" s="1"/>
      <c r="J551" s="1"/>
      <c r="U551" s="1"/>
      <c r="V551" s="1"/>
      <c r="W551" s="1"/>
      <c r="X551" s="1"/>
      <c r="Y551" s="1"/>
      <c r="Z551" s="1"/>
    </row>
    <row r="552" ht="15.75" customHeight="1">
      <c r="A552" s="1"/>
      <c r="B552" s="1"/>
      <c r="C552" s="1"/>
      <c r="D552" s="1"/>
      <c r="E552" s="1"/>
      <c r="F552" s="1"/>
      <c r="G552" s="1"/>
      <c r="H552" s="1"/>
      <c r="I552" s="1"/>
      <c r="J552" s="1"/>
      <c r="U552" s="1"/>
      <c r="V552" s="1"/>
      <c r="W552" s="1"/>
      <c r="X552" s="1"/>
      <c r="Y552" s="1"/>
      <c r="Z552" s="1"/>
    </row>
    <row r="553" ht="15.75" customHeight="1">
      <c r="A553" s="1"/>
      <c r="B553" s="1"/>
      <c r="C553" s="1"/>
      <c r="D553" s="1"/>
      <c r="E553" s="1"/>
      <c r="F553" s="1"/>
      <c r="G553" s="1"/>
      <c r="H553" s="1"/>
      <c r="I553" s="1"/>
      <c r="J553" s="1"/>
      <c r="U553" s="1"/>
      <c r="V553" s="1"/>
      <c r="W553" s="1"/>
      <c r="X553" s="1"/>
      <c r="Y553" s="1"/>
      <c r="Z553" s="1"/>
    </row>
    <row r="554" ht="15.75" customHeight="1">
      <c r="A554" s="1"/>
      <c r="B554" s="1"/>
      <c r="C554" s="1"/>
      <c r="D554" s="1"/>
      <c r="E554" s="1"/>
      <c r="F554" s="1"/>
      <c r="G554" s="1"/>
      <c r="H554" s="1"/>
      <c r="I554" s="1"/>
      <c r="J554" s="1"/>
      <c r="U554" s="1"/>
      <c r="V554" s="1"/>
      <c r="W554" s="1"/>
      <c r="X554" s="1"/>
      <c r="Y554" s="1"/>
      <c r="Z554" s="1"/>
    </row>
    <row r="555" ht="15.75" customHeight="1">
      <c r="A555" s="1"/>
      <c r="B555" s="1"/>
      <c r="C555" s="1"/>
      <c r="D555" s="1"/>
      <c r="E555" s="1"/>
      <c r="F555" s="1"/>
      <c r="G555" s="1"/>
      <c r="H555" s="1"/>
      <c r="I555" s="1"/>
      <c r="J555" s="1"/>
      <c r="U555" s="1"/>
      <c r="V555" s="1"/>
      <c r="W555" s="1"/>
      <c r="X555" s="1"/>
      <c r="Y555" s="1"/>
      <c r="Z555" s="1"/>
    </row>
    <row r="556" ht="15.75" customHeight="1">
      <c r="A556" s="1"/>
      <c r="B556" s="1"/>
      <c r="C556" s="1"/>
      <c r="D556" s="1"/>
      <c r="E556" s="1"/>
      <c r="F556" s="1"/>
      <c r="G556" s="1"/>
      <c r="H556" s="1"/>
      <c r="I556" s="1"/>
      <c r="J556" s="1"/>
      <c r="U556" s="1"/>
      <c r="V556" s="1"/>
      <c r="W556" s="1"/>
      <c r="X556" s="1"/>
      <c r="Y556" s="1"/>
      <c r="Z556" s="1"/>
    </row>
    <row r="557" ht="15.75" customHeight="1">
      <c r="A557" s="1"/>
      <c r="B557" s="1"/>
      <c r="C557" s="1"/>
      <c r="D557" s="1"/>
      <c r="E557" s="1"/>
      <c r="F557" s="1"/>
      <c r="G557" s="1"/>
      <c r="H557" s="1"/>
      <c r="I557" s="1"/>
      <c r="J557" s="1"/>
      <c r="U557" s="1"/>
      <c r="V557" s="1"/>
      <c r="W557" s="1"/>
      <c r="X557" s="1"/>
      <c r="Y557" s="1"/>
      <c r="Z557" s="1"/>
    </row>
    <row r="558" ht="15.75" customHeight="1">
      <c r="A558" s="1"/>
      <c r="B558" s="1"/>
      <c r="C558" s="1"/>
      <c r="D558" s="1"/>
      <c r="E558" s="1"/>
      <c r="F558" s="1"/>
      <c r="G558" s="1"/>
      <c r="H558" s="1"/>
      <c r="I558" s="1"/>
      <c r="J558" s="1"/>
      <c r="U558" s="1"/>
      <c r="V558" s="1"/>
      <c r="W558" s="1"/>
      <c r="X558" s="1"/>
      <c r="Y558" s="1"/>
      <c r="Z558" s="1"/>
    </row>
    <row r="559" ht="15.75" customHeight="1">
      <c r="A559" s="1"/>
      <c r="B559" s="1"/>
      <c r="C559" s="1"/>
      <c r="D559" s="1"/>
      <c r="E559" s="1"/>
      <c r="F559" s="1"/>
      <c r="G559" s="1"/>
      <c r="H559" s="1"/>
      <c r="I559" s="1"/>
      <c r="J559" s="1"/>
      <c r="U559" s="1"/>
      <c r="V559" s="1"/>
      <c r="W559" s="1"/>
      <c r="X559" s="1"/>
      <c r="Y559" s="1"/>
      <c r="Z559" s="1"/>
    </row>
    <row r="560" ht="15.75" customHeight="1">
      <c r="A560" s="1"/>
      <c r="B560" s="1"/>
      <c r="C560" s="1"/>
      <c r="D560" s="1"/>
      <c r="E560" s="1"/>
      <c r="F560" s="1"/>
      <c r="G560" s="1"/>
      <c r="H560" s="1"/>
      <c r="I560" s="1"/>
      <c r="J560" s="1"/>
      <c r="U560" s="1"/>
      <c r="V560" s="1"/>
      <c r="W560" s="1"/>
      <c r="X560" s="1"/>
      <c r="Y560" s="1"/>
      <c r="Z560" s="1"/>
    </row>
    <row r="561" ht="15.75" customHeight="1">
      <c r="A561" s="1"/>
      <c r="B561" s="1"/>
      <c r="C561" s="1"/>
      <c r="D561" s="1"/>
      <c r="E561" s="1"/>
      <c r="F561" s="1"/>
      <c r="G561" s="1"/>
      <c r="H561" s="1"/>
      <c r="I561" s="1"/>
      <c r="J561" s="1"/>
      <c r="U561" s="1"/>
      <c r="V561" s="1"/>
      <c r="W561" s="1"/>
      <c r="X561" s="1"/>
      <c r="Y561" s="1"/>
      <c r="Z561" s="1"/>
    </row>
    <row r="562" ht="15.75" customHeight="1">
      <c r="A562" s="1"/>
      <c r="B562" s="1"/>
      <c r="C562" s="1"/>
      <c r="D562" s="1"/>
      <c r="E562" s="1"/>
      <c r="F562" s="1"/>
      <c r="G562" s="1"/>
      <c r="H562" s="1"/>
      <c r="I562" s="1"/>
      <c r="J562" s="1"/>
      <c r="U562" s="1"/>
      <c r="V562" s="1"/>
      <c r="W562" s="1"/>
      <c r="X562" s="1"/>
      <c r="Y562" s="1"/>
      <c r="Z562" s="1"/>
    </row>
    <row r="563" ht="15.75" customHeight="1">
      <c r="A563" s="1"/>
      <c r="B563" s="1"/>
      <c r="C563" s="1"/>
      <c r="D563" s="1"/>
      <c r="E563" s="1"/>
      <c r="F563" s="1"/>
      <c r="G563" s="1"/>
      <c r="H563" s="1"/>
      <c r="I563" s="1"/>
      <c r="J563" s="1"/>
      <c r="U563" s="1"/>
      <c r="V563" s="1"/>
      <c r="W563" s="1"/>
      <c r="X563" s="1"/>
      <c r="Y563" s="1"/>
      <c r="Z563" s="1"/>
    </row>
    <row r="564" ht="15.75" customHeight="1">
      <c r="A564" s="1"/>
      <c r="B564" s="1"/>
      <c r="C564" s="1"/>
      <c r="D564" s="1"/>
      <c r="E564" s="1"/>
      <c r="F564" s="1"/>
      <c r="G564" s="1"/>
      <c r="H564" s="1"/>
      <c r="I564" s="1"/>
      <c r="J564" s="1"/>
      <c r="U564" s="1"/>
      <c r="V564" s="1"/>
      <c r="W564" s="1"/>
      <c r="X564" s="1"/>
      <c r="Y564" s="1"/>
      <c r="Z564" s="1"/>
    </row>
    <row r="565" ht="15.75" customHeight="1">
      <c r="A565" s="1"/>
      <c r="B565" s="1"/>
      <c r="C565" s="1"/>
      <c r="D565" s="1"/>
      <c r="E565" s="1"/>
      <c r="F565" s="1"/>
      <c r="G565" s="1"/>
      <c r="H565" s="1"/>
      <c r="I565" s="1"/>
      <c r="J565" s="1"/>
      <c r="U565" s="1"/>
      <c r="V565" s="1"/>
      <c r="W565" s="1"/>
      <c r="X565" s="1"/>
      <c r="Y565" s="1"/>
      <c r="Z565" s="1"/>
    </row>
    <row r="566" ht="15.75" customHeight="1">
      <c r="A566" s="1"/>
      <c r="B566" s="1"/>
      <c r="C566" s="1"/>
      <c r="D566" s="1"/>
      <c r="E566" s="1"/>
      <c r="F566" s="1"/>
      <c r="G566" s="1"/>
      <c r="H566" s="1"/>
      <c r="I566" s="1"/>
      <c r="J566" s="1"/>
      <c r="U566" s="1"/>
      <c r="V566" s="1"/>
      <c r="W566" s="1"/>
      <c r="X566" s="1"/>
      <c r="Y566" s="1"/>
      <c r="Z566" s="1"/>
    </row>
    <row r="567" ht="15.75" customHeight="1">
      <c r="A567" s="1"/>
      <c r="B567" s="1"/>
      <c r="C567" s="1"/>
      <c r="D567" s="1"/>
      <c r="E567" s="1"/>
      <c r="F567" s="1"/>
      <c r="G567" s="1"/>
      <c r="H567" s="1"/>
      <c r="I567" s="1"/>
      <c r="J567" s="1"/>
      <c r="U567" s="1"/>
      <c r="V567" s="1"/>
      <c r="W567" s="1"/>
      <c r="X567" s="1"/>
      <c r="Y567" s="1"/>
      <c r="Z567" s="1"/>
    </row>
    <row r="568" ht="15.75" customHeight="1">
      <c r="A568" s="1"/>
      <c r="B568" s="1"/>
      <c r="C568" s="1"/>
      <c r="D568" s="1"/>
      <c r="E568" s="1"/>
      <c r="F568" s="1"/>
      <c r="G568" s="1"/>
      <c r="H568" s="1"/>
      <c r="I568" s="1"/>
      <c r="J568" s="1"/>
      <c r="U568" s="1"/>
      <c r="V568" s="1"/>
      <c r="W568" s="1"/>
      <c r="X568" s="1"/>
      <c r="Y568" s="1"/>
      <c r="Z568" s="1"/>
    </row>
    <row r="569" ht="15.75" customHeight="1">
      <c r="A569" s="1"/>
      <c r="B569" s="1"/>
      <c r="C569" s="1"/>
      <c r="D569" s="1"/>
      <c r="E569" s="1"/>
      <c r="F569" s="1"/>
      <c r="G569" s="1"/>
      <c r="H569" s="1"/>
      <c r="I569" s="1"/>
      <c r="J569" s="1"/>
      <c r="U569" s="1"/>
      <c r="V569" s="1"/>
      <c r="W569" s="1"/>
      <c r="X569" s="1"/>
      <c r="Y569" s="1"/>
      <c r="Z569" s="1"/>
    </row>
    <row r="570" ht="15.75" customHeight="1">
      <c r="A570" s="1"/>
      <c r="B570" s="1"/>
      <c r="C570" s="1"/>
      <c r="D570" s="1"/>
      <c r="E570" s="1"/>
      <c r="F570" s="1"/>
      <c r="G570" s="1"/>
      <c r="H570" s="1"/>
      <c r="I570" s="1"/>
      <c r="J570" s="1"/>
      <c r="U570" s="1"/>
      <c r="V570" s="1"/>
      <c r="W570" s="1"/>
      <c r="X570" s="1"/>
      <c r="Y570" s="1"/>
      <c r="Z570" s="1"/>
    </row>
    <row r="571" ht="15.75" customHeight="1">
      <c r="A571" s="1"/>
      <c r="B571" s="1"/>
      <c r="C571" s="1"/>
      <c r="D571" s="1"/>
      <c r="E571" s="1"/>
      <c r="F571" s="1"/>
      <c r="G571" s="1"/>
      <c r="H571" s="1"/>
      <c r="I571" s="1"/>
      <c r="J571" s="1"/>
      <c r="U571" s="1"/>
      <c r="V571" s="1"/>
      <c r="W571" s="1"/>
      <c r="X571" s="1"/>
      <c r="Y571" s="1"/>
      <c r="Z571" s="1"/>
    </row>
    <row r="572" ht="15.75" customHeight="1">
      <c r="A572" s="1"/>
      <c r="B572" s="1"/>
      <c r="C572" s="1"/>
      <c r="D572" s="1"/>
      <c r="E572" s="1"/>
      <c r="F572" s="1"/>
      <c r="G572" s="1"/>
      <c r="H572" s="1"/>
      <c r="I572" s="1"/>
      <c r="J572" s="1"/>
      <c r="U572" s="1"/>
      <c r="V572" s="1"/>
      <c r="W572" s="1"/>
      <c r="X572" s="1"/>
      <c r="Y572" s="1"/>
      <c r="Z572" s="1"/>
    </row>
    <row r="573" ht="15.75" customHeight="1">
      <c r="A573" s="1"/>
      <c r="B573" s="1"/>
      <c r="C573" s="1"/>
      <c r="D573" s="1"/>
      <c r="E573" s="1"/>
      <c r="F573" s="1"/>
      <c r="G573" s="1"/>
      <c r="H573" s="1"/>
      <c r="I573" s="1"/>
      <c r="J573" s="1"/>
      <c r="U573" s="1"/>
      <c r="V573" s="1"/>
      <c r="W573" s="1"/>
      <c r="X573" s="1"/>
      <c r="Y573" s="1"/>
      <c r="Z573" s="1"/>
    </row>
    <row r="574" ht="15.75" customHeight="1">
      <c r="A574" s="1"/>
      <c r="B574" s="1"/>
      <c r="C574" s="1"/>
      <c r="D574" s="1"/>
      <c r="E574" s="1"/>
      <c r="F574" s="1"/>
      <c r="G574" s="1"/>
      <c r="H574" s="1"/>
      <c r="I574" s="1"/>
      <c r="J574" s="1"/>
      <c r="U574" s="1"/>
      <c r="V574" s="1"/>
      <c r="W574" s="1"/>
      <c r="X574" s="1"/>
      <c r="Y574" s="1"/>
      <c r="Z574" s="1"/>
    </row>
    <row r="575" ht="15.75" customHeight="1">
      <c r="A575" s="1"/>
      <c r="B575" s="1"/>
      <c r="C575" s="1"/>
      <c r="D575" s="1"/>
      <c r="E575" s="1"/>
      <c r="F575" s="1"/>
      <c r="G575" s="1"/>
      <c r="H575" s="1"/>
      <c r="I575" s="1"/>
      <c r="J575" s="1"/>
      <c r="U575" s="1"/>
      <c r="V575" s="1"/>
      <c r="W575" s="1"/>
      <c r="X575" s="1"/>
      <c r="Y575" s="1"/>
      <c r="Z575" s="1"/>
    </row>
    <row r="576" ht="15.75" customHeight="1">
      <c r="A576" s="1"/>
      <c r="B576" s="1"/>
      <c r="C576" s="1"/>
      <c r="D576" s="1"/>
      <c r="E576" s="1"/>
      <c r="F576" s="1"/>
      <c r="G576" s="1"/>
      <c r="H576" s="1"/>
      <c r="I576" s="1"/>
      <c r="J576" s="1"/>
      <c r="U576" s="1"/>
      <c r="V576" s="1"/>
      <c r="W576" s="1"/>
      <c r="X576" s="1"/>
      <c r="Y576" s="1"/>
      <c r="Z576" s="1"/>
    </row>
    <row r="577" ht="15.75" customHeight="1">
      <c r="A577" s="1"/>
      <c r="B577" s="1"/>
      <c r="C577" s="1"/>
      <c r="D577" s="1"/>
      <c r="E577" s="1"/>
      <c r="F577" s="1"/>
      <c r="G577" s="1"/>
      <c r="H577" s="1"/>
      <c r="I577" s="1"/>
      <c r="J577" s="1"/>
      <c r="U577" s="1"/>
      <c r="V577" s="1"/>
      <c r="W577" s="1"/>
      <c r="X577" s="1"/>
      <c r="Y577" s="1"/>
      <c r="Z577" s="1"/>
    </row>
    <row r="578" ht="15.75" customHeight="1">
      <c r="A578" s="1"/>
      <c r="B578" s="1"/>
      <c r="C578" s="1"/>
      <c r="D578" s="1"/>
      <c r="E578" s="1"/>
      <c r="F578" s="1"/>
      <c r="G578" s="1"/>
      <c r="H578" s="1"/>
      <c r="I578" s="1"/>
      <c r="J578" s="1"/>
      <c r="U578" s="1"/>
      <c r="V578" s="1"/>
      <c r="W578" s="1"/>
      <c r="X578" s="1"/>
      <c r="Y578" s="1"/>
      <c r="Z578" s="1"/>
    </row>
    <row r="579" ht="15.75" customHeight="1">
      <c r="A579" s="1"/>
      <c r="B579" s="1"/>
      <c r="C579" s="1"/>
      <c r="D579" s="1"/>
      <c r="E579" s="1"/>
      <c r="F579" s="1"/>
      <c r="G579" s="1"/>
      <c r="H579" s="1"/>
      <c r="I579" s="1"/>
      <c r="J579" s="1"/>
      <c r="U579" s="1"/>
      <c r="V579" s="1"/>
      <c r="W579" s="1"/>
      <c r="X579" s="1"/>
      <c r="Y579" s="1"/>
      <c r="Z579" s="1"/>
    </row>
    <row r="580" ht="15.75" customHeight="1">
      <c r="A580" s="1"/>
      <c r="B580" s="1"/>
      <c r="C580" s="1"/>
      <c r="D580" s="1"/>
      <c r="E580" s="1"/>
      <c r="F580" s="1"/>
      <c r="G580" s="1"/>
      <c r="H580" s="1"/>
      <c r="I580" s="1"/>
      <c r="J580" s="1"/>
      <c r="U580" s="1"/>
      <c r="V580" s="1"/>
      <c r="W580" s="1"/>
      <c r="X580" s="1"/>
      <c r="Y580" s="1"/>
      <c r="Z580" s="1"/>
    </row>
    <row r="581" ht="15.75" customHeight="1">
      <c r="A581" s="1"/>
      <c r="B581" s="1"/>
      <c r="C581" s="1"/>
      <c r="D581" s="1"/>
      <c r="E581" s="1"/>
      <c r="F581" s="1"/>
      <c r="G581" s="1"/>
      <c r="H581" s="1"/>
      <c r="I581" s="1"/>
      <c r="J581" s="1"/>
      <c r="U581" s="1"/>
      <c r="V581" s="1"/>
      <c r="W581" s="1"/>
      <c r="X581" s="1"/>
      <c r="Y581" s="1"/>
      <c r="Z581" s="1"/>
    </row>
    <row r="582" ht="15.75" customHeight="1">
      <c r="A582" s="1"/>
      <c r="B582" s="1"/>
      <c r="C582" s="1"/>
      <c r="D582" s="1"/>
      <c r="E582" s="1"/>
      <c r="F582" s="1"/>
      <c r="G582" s="1"/>
      <c r="H582" s="1"/>
      <c r="I582" s="1"/>
      <c r="J582" s="1"/>
      <c r="U582" s="1"/>
      <c r="V582" s="1"/>
      <c r="W582" s="1"/>
      <c r="X582" s="1"/>
      <c r="Y582" s="1"/>
      <c r="Z582" s="1"/>
    </row>
    <row r="583" ht="15.75" customHeight="1">
      <c r="A583" s="1"/>
      <c r="B583" s="1"/>
      <c r="C583" s="1"/>
      <c r="D583" s="1"/>
      <c r="E583" s="1"/>
      <c r="F583" s="1"/>
      <c r="G583" s="1"/>
      <c r="H583" s="1"/>
      <c r="I583" s="1"/>
      <c r="J583" s="1"/>
      <c r="U583" s="1"/>
      <c r="V583" s="1"/>
      <c r="W583" s="1"/>
      <c r="X583" s="1"/>
      <c r="Y583" s="1"/>
      <c r="Z583" s="1"/>
    </row>
    <row r="584" ht="15.75" customHeight="1">
      <c r="A584" s="1"/>
      <c r="B584" s="1"/>
      <c r="C584" s="1"/>
      <c r="D584" s="1"/>
      <c r="E584" s="1"/>
      <c r="F584" s="1"/>
      <c r="G584" s="1"/>
      <c r="H584" s="1"/>
      <c r="I584" s="1"/>
      <c r="J584" s="1"/>
      <c r="U584" s="1"/>
      <c r="V584" s="1"/>
      <c r="W584" s="1"/>
      <c r="X584" s="1"/>
      <c r="Y584" s="1"/>
      <c r="Z584" s="1"/>
    </row>
    <row r="585" ht="15.75" customHeight="1">
      <c r="A585" s="1"/>
      <c r="B585" s="1"/>
      <c r="C585" s="1"/>
      <c r="D585" s="1"/>
      <c r="E585" s="1"/>
      <c r="F585" s="1"/>
      <c r="G585" s="1"/>
      <c r="H585" s="1"/>
      <c r="I585" s="1"/>
      <c r="J585" s="1"/>
      <c r="U585" s="1"/>
      <c r="V585" s="1"/>
      <c r="W585" s="1"/>
      <c r="X585" s="1"/>
      <c r="Y585" s="1"/>
      <c r="Z585" s="1"/>
    </row>
    <row r="586" ht="15.75" customHeight="1">
      <c r="A586" s="1"/>
      <c r="B586" s="1"/>
      <c r="C586" s="1"/>
      <c r="D586" s="1"/>
      <c r="E586" s="1"/>
      <c r="F586" s="1"/>
      <c r="G586" s="1"/>
      <c r="H586" s="1"/>
      <c r="I586" s="1"/>
      <c r="J586" s="1"/>
      <c r="U586" s="1"/>
      <c r="V586" s="1"/>
      <c r="W586" s="1"/>
      <c r="X586" s="1"/>
      <c r="Y586" s="1"/>
      <c r="Z586" s="1"/>
    </row>
    <row r="587" ht="15.75" customHeight="1">
      <c r="A587" s="1"/>
      <c r="B587" s="1"/>
      <c r="C587" s="1"/>
      <c r="D587" s="1"/>
      <c r="E587" s="1"/>
      <c r="F587" s="1"/>
      <c r="G587" s="1"/>
      <c r="H587" s="1"/>
      <c r="I587" s="1"/>
      <c r="J587" s="1"/>
      <c r="U587" s="1"/>
      <c r="V587" s="1"/>
      <c r="W587" s="1"/>
      <c r="X587" s="1"/>
      <c r="Y587" s="1"/>
      <c r="Z587" s="1"/>
    </row>
    <row r="588" ht="15.75" customHeight="1">
      <c r="A588" s="1"/>
      <c r="B588" s="1"/>
      <c r="C588" s="1"/>
      <c r="D588" s="1"/>
      <c r="E588" s="1"/>
      <c r="F588" s="1"/>
      <c r="G588" s="1"/>
      <c r="H588" s="1"/>
      <c r="I588" s="1"/>
      <c r="J588" s="1"/>
      <c r="U588" s="1"/>
      <c r="V588" s="1"/>
      <c r="W588" s="1"/>
      <c r="X588" s="1"/>
      <c r="Y588" s="1"/>
      <c r="Z588" s="1"/>
    </row>
    <row r="589" ht="15.75" customHeight="1">
      <c r="A589" s="1"/>
      <c r="B589" s="1"/>
      <c r="C589" s="1"/>
      <c r="D589" s="1"/>
      <c r="E589" s="1"/>
      <c r="F589" s="1"/>
      <c r="G589" s="1"/>
      <c r="H589" s="1"/>
      <c r="I589" s="1"/>
      <c r="J589" s="1"/>
      <c r="U589" s="1"/>
      <c r="V589" s="1"/>
      <c r="W589" s="1"/>
      <c r="X589" s="1"/>
      <c r="Y589" s="1"/>
      <c r="Z589" s="1"/>
    </row>
    <row r="590" ht="15.75" customHeight="1">
      <c r="A590" s="1"/>
      <c r="B590" s="1"/>
      <c r="C590" s="1"/>
      <c r="D590" s="1"/>
      <c r="E590" s="1"/>
      <c r="F590" s="1"/>
      <c r="G590" s="1"/>
      <c r="H590" s="1"/>
      <c r="I590" s="1"/>
      <c r="J590" s="1"/>
      <c r="U590" s="1"/>
      <c r="V590" s="1"/>
      <c r="W590" s="1"/>
      <c r="X590" s="1"/>
      <c r="Y590" s="1"/>
      <c r="Z590" s="1"/>
    </row>
    <row r="591" ht="15.75" customHeight="1">
      <c r="A591" s="1"/>
      <c r="B591" s="1"/>
      <c r="C591" s="1"/>
      <c r="D591" s="1"/>
      <c r="E591" s="1"/>
      <c r="F591" s="1"/>
      <c r="G591" s="1"/>
      <c r="H591" s="1"/>
      <c r="I591" s="1"/>
      <c r="J591" s="1"/>
      <c r="U591" s="1"/>
      <c r="V591" s="1"/>
      <c r="W591" s="1"/>
      <c r="X591" s="1"/>
      <c r="Y591" s="1"/>
      <c r="Z591" s="1"/>
    </row>
    <row r="592" ht="15.75" customHeight="1">
      <c r="A592" s="1"/>
      <c r="B592" s="1"/>
      <c r="C592" s="1"/>
      <c r="D592" s="1"/>
      <c r="E592" s="1"/>
      <c r="F592" s="1"/>
      <c r="G592" s="1"/>
      <c r="H592" s="1"/>
      <c r="I592" s="1"/>
      <c r="J592" s="1"/>
      <c r="U592" s="1"/>
      <c r="V592" s="1"/>
      <c r="W592" s="1"/>
      <c r="X592" s="1"/>
      <c r="Y592" s="1"/>
      <c r="Z592" s="1"/>
    </row>
    <row r="593" ht="15.75" customHeight="1">
      <c r="A593" s="1"/>
      <c r="B593" s="1"/>
      <c r="C593" s="1"/>
      <c r="D593" s="1"/>
      <c r="E593" s="1"/>
      <c r="F593" s="1"/>
      <c r="G593" s="1"/>
      <c r="H593" s="1"/>
      <c r="I593" s="1"/>
      <c r="J593" s="1"/>
      <c r="U593" s="1"/>
      <c r="V593" s="1"/>
      <c r="W593" s="1"/>
      <c r="X593" s="1"/>
      <c r="Y593" s="1"/>
      <c r="Z593" s="1"/>
    </row>
    <row r="594" ht="15.75" customHeight="1">
      <c r="A594" s="1"/>
      <c r="B594" s="1"/>
      <c r="C594" s="1"/>
      <c r="D594" s="1"/>
      <c r="E594" s="1"/>
      <c r="F594" s="1"/>
      <c r="G594" s="1"/>
      <c r="H594" s="1"/>
      <c r="I594" s="1"/>
      <c r="J594" s="1"/>
      <c r="U594" s="1"/>
      <c r="V594" s="1"/>
      <c r="W594" s="1"/>
      <c r="X594" s="1"/>
      <c r="Y594" s="1"/>
      <c r="Z594" s="1"/>
    </row>
    <row r="595" ht="15.75" customHeight="1">
      <c r="A595" s="1"/>
      <c r="B595" s="1"/>
      <c r="C595" s="1"/>
      <c r="D595" s="1"/>
      <c r="E595" s="1"/>
      <c r="F595" s="1"/>
      <c r="G595" s="1"/>
      <c r="H595" s="1"/>
      <c r="I595" s="1"/>
      <c r="J595" s="1"/>
      <c r="U595" s="1"/>
      <c r="V595" s="1"/>
      <c r="W595" s="1"/>
      <c r="X595" s="1"/>
      <c r="Y595" s="1"/>
      <c r="Z595" s="1"/>
    </row>
    <row r="596" ht="15.75" customHeight="1">
      <c r="A596" s="1"/>
      <c r="B596" s="1"/>
      <c r="C596" s="1"/>
      <c r="D596" s="1"/>
      <c r="E596" s="1"/>
      <c r="F596" s="1"/>
      <c r="G596" s="1"/>
      <c r="H596" s="1"/>
      <c r="I596" s="1"/>
      <c r="J596" s="1"/>
      <c r="U596" s="1"/>
      <c r="V596" s="1"/>
      <c r="W596" s="1"/>
      <c r="X596" s="1"/>
      <c r="Y596" s="1"/>
      <c r="Z596" s="1"/>
    </row>
    <row r="597" ht="15.75" customHeight="1">
      <c r="A597" s="1"/>
      <c r="B597" s="1"/>
      <c r="C597" s="1"/>
      <c r="D597" s="1"/>
      <c r="E597" s="1"/>
      <c r="F597" s="1"/>
      <c r="G597" s="1"/>
      <c r="H597" s="1"/>
      <c r="I597" s="1"/>
      <c r="J597" s="1"/>
      <c r="U597" s="1"/>
      <c r="V597" s="1"/>
      <c r="W597" s="1"/>
      <c r="X597" s="1"/>
      <c r="Y597" s="1"/>
      <c r="Z597" s="1"/>
    </row>
    <row r="598" ht="15.75" customHeight="1">
      <c r="A598" s="1"/>
      <c r="B598" s="1"/>
      <c r="C598" s="1"/>
      <c r="D598" s="1"/>
      <c r="E598" s="1"/>
      <c r="F598" s="1"/>
      <c r="G598" s="1"/>
      <c r="H598" s="1"/>
      <c r="I598" s="1"/>
      <c r="J598" s="1"/>
      <c r="U598" s="1"/>
      <c r="V598" s="1"/>
      <c r="W598" s="1"/>
      <c r="X598" s="1"/>
      <c r="Y598" s="1"/>
      <c r="Z598" s="1"/>
    </row>
    <row r="599" ht="15.75" customHeight="1">
      <c r="A599" s="1"/>
      <c r="B599" s="1"/>
      <c r="C599" s="1"/>
      <c r="D599" s="1"/>
      <c r="E599" s="1"/>
      <c r="F599" s="1"/>
      <c r="G599" s="1"/>
      <c r="H599" s="1"/>
      <c r="I599" s="1"/>
      <c r="J599" s="1"/>
      <c r="U599" s="1"/>
      <c r="V599" s="1"/>
      <c r="W599" s="1"/>
      <c r="X599" s="1"/>
      <c r="Y599" s="1"/>
      <c r="Z599" s="1"/>
    </row>
    <row r="600" ht="15.75" customHeight="1">
      <c r="A600" s="1"/>
      <c r="B600" s="1"/>
      <c r="C600" s="1"/>
      <c r="D600" s="1"/>
      <c r="E600" s="1"/>
      <c r="F600" s="1"/>
      <c r="G600" s="1"/>
      <c r="H600" s="1"/>
      <c r="I600" s="1"/>
      <c r="J600" s="1"/>
      <c r="U600" s="1"/>
      <c r="V600" s="1"/>
      <c r="W600" s="1"/>
      <c r="X600" s="1"/>
      <c r="Y600" s="1"/>
      <c r="Z600" s="1"/>
    </row>
    <row r="601" ht="15.75" customHeight="1">
      <c r="A601" s="1"/>
      <c r="B601" s="1"/>
      <c r="C601" s="1"/>
      <c r="D601" s="1"/>
      <c r="E601" s="1"/>
      <c r="F601" s="1"/>
      <c r="G601" s="1"/>
      <c r="H601" s="1"/>
      <c r="I601" s="1"/>
      <c r="J601" s="1"/>
      <c r="U601" s="1"/>
      <c r="V601" s="1"/>
      <c r="W601" s="1"/>
      <c r="X601" s="1"/>
      <c r="Y601" s="1"/>
      <c r="Z601" s="1"/>
    </row>
    <row r="602" ht="15.75" customHeight="1">
      <c r="A602" s="1"/>
      <c r="B602" s="1"/>
      <c r="C602" s="1"/>
      <c r="D602" s="1"/>
      <c r="E602" s="1"/>
      <c r="F602" s="1"/>
      <c r="G602" s="1"/>
      <c r="H602" s="1"/>
      <c r="I602" s="1"/>
      <c r="J602" s="1"/>
      <c r="U602" s="1"/>
      <c r="V602" s="1"/>
      <c r="W602" s="1"/>
      <c r="X602" s="1"/>
      <c r="Y602" s="1"/>
      <c r="Z602" s="1"/>
    </row>
    <row r="603" ht="15.75" customHeight="1">
      <c r="A603" s="1"/>
      <c r="B603" s="1"/>
      <c r="C603" s="1"/>
      <c r="D603" s="1"/>
      <c r="E603" s="1"/>
      <c r="F603" s="1"/>
      <c r="G603" s="1"/>
      <c r="H603" s="1"/>
      <c r="I603" s="1"/>
      <c r="J603" s="1"/>
      <c r="U603" s="1"/>
      <c r="V603" s="1"/>
      <c r="W603" s="1"/>
      <c r="X603" s="1"/>
      <c r="Y603" s="1"/>
      <c r="Z603" s="1"/>
    </row>
    <row r="604" ht="15.75" customHeight="1">
      <c r="A604" s="1"/>
      <c r="B604" s="1"/>
      <c r="C604" s="1"/>
      <c r="D604" s="1"/>
      <c r="E604" s="1"/>
      <c r="F604" s="1"/>
      <c r="G604" s="1"/>
      <c r="H604" s="1"/>
      <c r="I604" s="1"/>
      <c r="J604" s="1"/>
      <c r="U604" s="1"/>
      <c r="V604" s="1"/>
      <c r="W604" s="1"/>
      <c r="X604" s="1"/>
      <c r="Y604" s="1"/>
      <c r="Z604" s="1"/>
    </row>
    <row r="605" ht="15.75" customHeight="1">
      <c r="A605" s="1"/>
      <c r="B605" s="1"/>
      <c r="C605" s="1"/>
      <c r="D605" s="1"/>
      <c r="E605" s="1"/>
      <c r="F605" s="1"/>
      <c r="G605" s="1"/>
      <c r="H605" s="1"/>
      <c r="I605" s="1"/>
      <c r="J605" s="1"/>
      <c r="U605" s="1"/>
      <c r="V605" s="1"/>
      <c r="W605" s="1"/>
      <c r="X605" s="1"/>
      <c r="Y605" s="1"/>
      <c r="Z605" s="1"/>
    </row>
    <row r="606" ht="15.75" customHeight="1">
      <c r="A606" s="1"/>
      <c r="B606" s="1"/>
      <c r="C606" s="1"/>
      <c r="D606" s="1"/>
      <c r="E606" s="1"/>
      <c r="F606" s="1"/>
      <c r="G606" s="1"/>
      <c r="H606" s="1"/>
      <c r="I606" s="1"/>
      <c r="J606" s="1"/>
      <c r="U606" s="1"/>
      <c r="V606" s="1"/>
      <c r="W606" s="1"/>
      <c r="X606" s="1"/>
      <c r="Y606" s="1"/>
      <c r="Z606" s="1"/>
    </row>
    <row r="607" ht="15.75" customHeight="1">
      <c r="A607" s="1"/>
      <c r="B607" s="1"/>
      <c r="C607" s="1"/>
      <c r="D607" s="1"/>
      <c r="E607" s="1"/>
      <c r="F607" s="1"/>
      <c r="G607" s="1"/>
      <c r="H607" s="1"/>
      <c r="I607" s="1"/>
      <c r="J607" s="1"/>
      <c r="U607" s="1"/>
      <c r="V607" s="1"/>
      <c r="W607" s="1"/>
      <c r="X607" s="1"/>
      <c r="Y607" s="1"/>
      <c r="Z607" s="1"/>
    </row>
    <row r="608" ht="15.75" customHeight="1">
      <c r="A608" s="1"/>
      <c r="B608" s="1"/>
      <c r="C608" s="1"/>
      <c r="D608" s="1"/>
      <c r="E608" s="1"/>
      <c r="F608" s="1"/>
      <c r="G608" s="1"/>
      <c r="H608" s="1"/>
      <c r="I608" s="1"/>
      <c r="J608" s="1"/>
      <c r="U608" s="1"/>
      <c r="V608" s="1"/>
      <c r="W608" s="1"/>
      <c r="X608" s="1"/>
      <c r="Y608" s="1"/>
      <c r="Z608" s="1"/>
    </row>
    <row r="609" ht="15.75" customHeight="1">
      <c r="A609" s="1"/>
      <c r="B609" s="1"/>
      <c r="C609" s="1"/>
      <c r="D609" s="1"/>
      <c r="E609" s="1"/>
      <c r="F609" s="1"/>
      <c r="G609" s="1"/>
      <c r="H609" s="1"/>
      <c r="I609" s="1"/>
      <c r="J609" s="1"/>
      <c r="U609" s="1"/>
      <c r="V609" s="1"/>
      <c r="W609" s="1"/>
      <c r="X609" s="1"/>
      <c r="Y609" s="1"/>
      <c r="Z609" s="1"/>
    </row>
    <row r="610" ht="15.75" customHeight="1">
      <c r="A610" s="1"/>
      <c r="B610" s="1"/>
      <c r="C610" s="1"/>
      <c r="D610" s="1"/>
      <c r="E610" s="1"/>
      <c r="F610" s="1"/>
      <c r="G610" s="1"/>
      <c r="H610" s="1"/>
      <c r="I610" s="1"/>
      <c r="J610" s="1"/>
      <c r="U610" s="1"/>
      <c r="V610" s="1"/>
      <c r="W610" s="1"/>
      <c r="X610" s="1"/>
      <c r="Y610" s="1"/>
      <c r="Z610" s="1"/>
    </row>
    <row r="611" ht="15.75" customHeight="1">
      <c r="A611" s="1"/>
      <c r="B611" s="1"/>
      <c r="C611" s="1"/>
      <c r="D611" s="1"/>
      <c r="E611" s="1"/>
      <c r="F611" s="1"/>
      <c r="G611" s="1"/>
      <c r="H611" s="1"/>
      <c r="I611" s="1"/>
      <c r="J611" s="1"/>
      <c r="U611" s="1"/>
      <c r="V611" s="1"/>
      <c r="W611" s="1"/>
      <c r="X611" s="1"/>
      <c r="Y611" s="1"/>
      <c r="Z611" s="1"/>
    </row>
    <row r="612" ht="15.75" customHeight="1">
      <c r="A612" s="1"/>
      <c r="B612" s="1"/>
      <c r="C612" s="1"/>
      <c r="D612" s="1"/>
      <c r="E612" s="1"/>
      <c r="F612" s="1"/>
      <c r="G612" s="1"/>
      <c r="H612" s="1"/>
      <c r="I612" s="1"/>
      <c r="J612" s="1"/>
      <c r="U612" s="1"/>
      <c r="V612" s="1"/>
      <c r="W612" s="1"/>
      <c r="X612" s="1"/>
      <c r="Y612" s="1"/>
      <c r="Z612" s="1"/>
    </row>
    <row r="613" ht="15.75" customHeight="1">
      <c r="A613" s="1"/>
      <c r="B613" s="1"/>
      <c r="C613" s="1"/>
      <c r="D613" s="1"/>
      <c r="E613" s="1"/>
      <c r="F613" s="1"/>
      <c r="G613" s="1"/>
      <c r="H613" s="1"/>
      <c r="I613" s="1"/>
      <c r="J613" s="1"/>
      <c r="U613" s="1"/>
      <c r="V613" s="1"/>
      <c r="W613" s="1"/>
      <c r="X613" s="1"/>
      <c r="Y613" s="1"/>
      <c r="Z613" s="1"/>
    </row>
    <row r="614" ht="15.75" customHeight="1">
      <c r="A614" s="1"/>
      <c r="B614" s="1"/>
      <c r="C614" s="1"/>
      <c r="D614" s="1"/>
      <c r="E614" s="1"/>
      <c r="F614" s="1"/>
      <c r="G614" s="1"/>
      <c r="H614" s="1"/>
      <c r="I614" s="1"/>
      <c r="J614" s="1"/>
      <c r="U614" s="1"/>
      <c r="V614" s="1"/>
      <c r="W614" s="1"/>
      <c r="X614" s="1"/>
      <c r="Y614" s="1"/>
      <c r="Z614" s="1"/>
    </row>
    <row r="615" ht="15.75" customHeight="1">
      <c r="A615" s="1"/>
      <c r="B615" s="1"/>
      <c r="C615" s="1"/>
      <c r="D615" s="1"/>
      <c r="E615" s="1"/>
      <c r="F615" s="1"/>
      <c r="G615" s="1"/>
      <c r="H615" s="1"/>
      <c r="I615" s="1"/>
      <c r="J615" s="1"/>
      <c r="U615" s="1"/>
      <c r="V615" s="1"/>
      <c r="W615" s="1"/>
      <c r="X615" s="1"/>
      <c r="Y615" s="1"/>
      <c r="Z615" s="1"/>
    </row>
    <row r="616" ht="15.75" customHeight="1">
      <c r="A616" s="1"/>
      <c r="B616" s="1"/>
      <c r="C616" s="1"/>
      <c r="D616" s="1"/>
      <c r="E616" s="1"/>
      <c r="F616" s="1"/>
      <c r="G616" s="1"/>
      <c r="H616" s="1"/>
      <c r="I616" s="1"/>
      <c r="J616" s="1"/>
      <c r="U616" s="1"/>
      <c r="V616" s="1"/>
      <c r="W616" s="1"/>
      <c r="X616" s="1"/>
      <c r="Y616" s="1"/>
      <c r="Z616" s="1"/>
    </row>
    <row r="617" ht="15.75" customHeight="1">
      <c r="A617" s="1"/>
      <c r="B617" s="1"/>
      <c r="C617" s="1"/>
      <c r="D617" s="1"/>
      <c r="E617" s="1"/>
      <c r="F617" s="1"/>
      <c r="G617" s="1"/>
      <c r="H617" s="1"/>
      <c r="I617" s="1"/>
      <c r="J617" s="1"/>
      <c r="U617" s="1"/>
      <c r="V617" s="1"/>
      <c r="W617" s="1"/>
      <c r="X617" s="1"/>
      <c r="Y617" s="1"/>
      <c r="Z617" s="1"/>
    </row>
    <row r="618" ht="15.75" customHeight="1">
      <c r="A618" s="1"/>
      <c r="B618" s="1"/>
      <c r="C618" s="1"/>
      <c r="D618" s="1"/>
      <c r="E618" s="1"/>
      <c r="F618" s="1"/>
      <c r="G618" s="1"/>
      <c r="H618" s="1"/>
      <c r="I618" s="1"/>
      <c r="J618" s="1"/>
      <c r="U618" s="1"/>
      <c r="V618" s="1"/>
      <c r="W618" s="1"/>
      <c r="X618" s="1"/>
      <c r="Y618" s="1"/>
      <c r="Z618" s="1"/>
    </row>
    <row r="619" ht="15.75" customHeight="1">
      <c r="A619" s="1"/>
      <c r="B619" s="1"/>
      <c r="C619" s="1"/>
      <c r="D619" s="1"/>
      <c r="E619" s="1"/>
      <c r="F619" s="1"/>
      <c r="G619" s="1"/>
      <c r="H619" s="1"/>
      <c r="I619" s="1"/>
      <c r="J619" s="1"/>
      <c r="U619" s="1"/>
      <c r="V619" s="1"/>
      <c r="W619" s="1"/>
      <c r="X619" s="1"/>
      <c r="Y619" s="1"/>
      <c r="Z619" s="1"/>
    </row>
    <row r="620" ht="15.75" customHeight="1">
      <c r="A620" s="1"/>
      <c r="B620" s="1"/>
      <c r="C620" s="1"/>
      <c r="D620" s="1"/>
      <c r="E620" s="1"/>
      <c r="F620" s="1"/>
      <c r="G620" s="1"/>
      <c r="H620" s="1"/>
      <c r="I620" s="1"/>
      <c r="J620" s="1"/>
      <c r="U620" s="1"/>
      <c r="V620" s="1"/>
      <c r="W620" s="1"/>
      <c r="X620" s="1"/>
      <c r="Y620" s="1"/>
      <c r="Z620" s="1"/>
    </row>
    <row r="621" ht="15.75" customHeight="1">
      <c r="A621" s="1"/>
      <c r="B621" s="1"/>
      <c r="C621" s="1"/>
      <c r="D621" s="1"/>
      <c r="E621" s="1"/>
      <c r="F621" s="1"/>
      <c r="G621" s="1"/>
      <c r="H621" s="1"/>
      <c r="I621" s="1"/>
      <c r="J621" s="1"/>
      <c r="U621" s="1"/>
      <c r="V621" s="1"/>
      <c r="W621" s="1"/>
      <c r="X621" s="1"/>
      <c r="Y621" s="1"/>
      <c r="Z621" s="1"/>
    </row>
    <row r="622" ht="15.75" customHeight="1">
      <c r="A622" s="1"/>
      <c r="B622" s="1"/>
      <c r="C622" s="1"/>
      <c r="D622" s="1"/>
      <c r="E622" s="1"/>
      <c r="F622" s="1"/>
      <c r="G622" s="1"/>
      <c r="H622" s="1"/>
      <c r="I622" s="1"/>
      <c r="J622" s="1"/>
      <c r="U622" s="1"/>
      <c r="V622" s="1"/>
      <c r="W622" s="1"/>
      <c r="X622" s="1"/>
      <c r="Y622" s="1"/>
      <c r="Z622" s="1"/>
    </row>
    <row r="623" ht="15.75" customHeight="1">
      <c r="A623" s="1"/>
      <c r="B623" s="1"/>
      <c r="C623" s="1"/>
      <c r="D623" s="1"/>
      <c r="E623" s="1"/>
      <c r="F623" s="1"/>
      <c r="G623" s="1"/>
      <c r="H623" s="1"/>
      <c r="I623" s="1"/>
      <c r="J623" s="1"/>
      <c r="U623" s="1"/>
      <c r="V623" s="1"/>
      <c r="W623" s="1"/>
      <c r="X623" s="1"/>
      <c r="Y623" s="1"/>
      <c r="Z623" s="1"/>
    </row>
    <row r="624" ht="15.75" customHeight="1">
      <c r="A624" s="1"/>
      <c r="B624" s="1"/>
      <c r="C624" s="1"/>
      <c r="D624" s="1"/>
      <c r="E624" s="1"/>
      <c r="F624" s="1"/>
      <c r="G624" s="1"/>
      <c r="H624" s="1"/>
      <c r="I624" s="1"/>
      <c r="J624" s="1"/>
      <c r="U624" s="1"/>
      <c r="V624" s="1"/>
      <c r="W624" s="1"/>
      <c r="X624" s="1"/>
      <c r="Y624" s="1"/>
      <c r="Z624" s="1"/>
    </row>
    <row r="625" ht="15.75" customHeight="1">
      <c r="A625" s="1"/>
      <c r="B625" s="1"/>
      <c r="C625" s="1"/>
      <c r="D625" s="1"/>
      <c r="E625" s="1"/>
      <c r="F625" s="1"/>
      <c r="G625" s="1"/>
      <c r="H625" s="1"/>
      <c r="I625" s="1"/>
      <c r="J625" s="1"/>
      <c r="U625" s="1"/>
      <c r="V625" s="1"/>
      <c r="W625" s="1"/>
      <c r="X625" s="1"/>
      <c r="Y625" s="1"/>
      <c r="Z625" s="1"/>
    </row>
    <row r="626" ht="15.75" customHeight="1">
      <c r="A626" s="1"/>
      <c r="B626" s="1"/>
      <c r="C626" s="1"/>
      <c r="D626" s="1"/>
      <c r="E626" s="1"/>
      <c r="F626" s="1"/>
      <c r="G626" s="1"/>
      <c r="H626" s="1"/>
      <c r="I626" s="1"/>
      <c r="J626" s="1"/>
      <c r="U626" s="1"/>
      <c r="V626" s="1"/>
      <c r="W626" s="1"/>
      <c r="X626" s="1"/>
      <c r="Y626" s="1"/>
      <c r="Z626" s="1"/>
    </row>
    <row r="627" ht="15.75" customHeight="1">
      <c r="A627" s="1"/>
      <c r="B627" s="1"/>
      <c r="C627" s="1"/>
      <c r="D627" s="1"/>
      <c r="E627" s="1"/>
      <c r="F627" s="1"/>
      <c r="G627" s="1"/>
      <c r="H627" s="1"/>
      <c r="I627" s="1"/>
      <c r="J627" s="1"/>
      <c r="U627" s="1"/>
      <c r="V627" s="1"/>
      <c r="W627" s="1"/>
      <c r="X627" s="1"/>
      <c r="Y627" s="1"/>
      <c r="Z627" s="1"/>
    </row>
    <row r="628" ht="15.75" customHeight="1">
      <c r="A628" s="1"/>
      <c r="B628" s="1"/>
      <c r="C628" s="1"/>
      <c r="D628" s="1"/>
      <c r="E628" s="1"/>
      <c r="F628" s="1"/>
      <c r="G628" s="1"/>
      <c r="H628" s="1"/>
      <c r="I628" s="1"/>
      <c r="J628" s="1"/>
      <c r="U628" s="1"/>
      <c r="V628" s="1"/>
      <c r="W628" s="1"/>
      <c r="X628" s="1"/>
      <c r="Y628" s="1"/>
      <c r="Z628" s="1"/>
    </row>
    <row r="629" ht="15.75" customHeight="1">
      <c r="A629" s="1"/>
      <c r="B629" s="1"/>
      <c r="C629" s="1"/>
      <c r="D629" s="1"/>
      <c r="E629" s="1"/>
      <c r="F629" s="1"/>
      <c r="G629" s="1"/>
      <c r="H629" s="1"/>
      <c r="I629" s="1"/>
      <c r="J629" s="1"/>
      <c r="U629" s="1"/>
      <c r="V629" s="1"/>
      <c r="W629" s="1"/>
      <c r="X629" s="1"/>
      <c r="Y629" s="1"/>
      <c r="Z629" s="1"/>
    </row>
    <row r="630" ht="15.75" customHeight="1">
      <c r="A630" s="1"/>
      <c r="B630" s="1"/>
      <c r="C630" s="1"/>
      <c r="D630" s="1"/>
      <c r="E630" s="1"/>
      <c r="F630" s="1"/>
      <c r="G630" s="1"/>
      <c r="H630" s="1"/>
      <c r="I630" s="1"/>
      <c r="J630" s="1"/>
      <c r="U630" s="1"/>
      <c r="V630" s="1"/>
      <c r="W630" s="1"/>
      <c r="X630" s="1"/>
      <c r="Y630" s="1"/>
      <c r="Z630" s="1"/>
    </row>
    <row r="631" ht="15.75" customHeight="1">
      <c r="A631" s="1"/>
      <c r="B631" s="1"/>
      <c r="C631" s="1"/>
      <c r="D631" s="1"/>
      <c r="E631" s="1"/>
      <c r="F631" s="1"/>
      <c r="G631" s="1"/>
      <c r="H631" s="1"/>
      <c r="I631" s="1"/>
      <c r="J631" s="1"/>
      <c r="U631" s="1"/>
      <c r="V631" s="1"/>
      <c r="W631" s="1"/>
      <c r="X631" s="1"/>
      <c r="Y631" s="1"/>
      <c r="Z631" s="1"/>
    </row>
    <row r="632" ht="15.75" customHeight="1">
      <c r="A632" s="1"/>
      <c r="B632" s="1"/>
      <c r="C632" s="1"/>
      <c r="D632" s="1"/>
      <c r="E632" s="1"/>
      <c r="F632" s="1"/>
      <c r="G632" s="1"/>
      <c r="H632" s="1"/>
      <c r="I632" s="1"/>
      <c r="J632" s="1"/>
      <c r="U632" s="1"/>
      <c r="V632" s="1"/>
      <c r="W632" s="1"/>
      <c r="X632" s="1"/>
      <c r="Y632" s="1"/>
      <c r="Z632" s="1"/>
    </row>
    <row r="633" ht="15.75" customHeight="1">
      <c r="A633" s="1"/>
      <c r="B633" s="1"/>
      <c r="C633" s="1"/>
      <c r="D633" s="1"/>
      <c r="E633" s="1"/>
      <c r="F633" s="1"/>
      <c r="G633" s="1"/>
      <c r="H633" s="1"/>
      <c r="I633" s="1"/>
      <c r="J633" s="1"/>
      <c r="U633" s="1"/>
      <c r="V633" s="1"/>
      <c r="W633" s="1"/>
      <c r="X633" s="1"/>
      <c r="Y633" s="1"/>
      <c r="Z633" s="1"/>
    </row>
    <row r="634" ht="15.75" customHeight="1">
      <c r="A634" s="1"/>
      <c r="B634" s="1"/>
      <c r="C634" s="1"/>
      <c r="D634" s="1"/>
      <c r="E634" s="1"/>
      <c r="F634" s="1"/>
      <c r="G634" s="1"/>
      <c r="H634" s="1"/>
      <c r="I634" s="1"/>
      <c r="J634" s="1"/>
      <c r="U634" s="1"/>
      <c r="V634" s="1"/>
      <c r="W634" s="1"/>
      <c r="X634" s="1"/>
      <c r="Y634" s="1"/>
      <c r="Z634" s="1"/>
    </row>
    <row r="635" ht="15.75" customHeight="1">
      <c r="A635" s="1"/>
      <c r="B635" s="1"/>
      <c r="C635" s="1"/>
      <c r="D635" s="1"/>
      <c r="E635" s="1"/>
      <c r="F635" s="1"/>
      <c r="G635" s="1"/>
      <c r="H635" s="1"/>
      <c r="I635" s="1"/>
      <c r="J635" s="1"/>
      <c r="U635" s="1"/>
      <c r="V635" s="1"/>
      <c r="W635" s="1"/>
      <c r="X635" s="1"/>
      <c r="Y635" s="1"/>
      <c r="Z635" s="1"/>
    </row>
    <row r="636" ht="15.75" customHeight="1">
      <c r="A636" s="1"/>
      <c r="B636" s="1"/>
      <c r="C636" s="1"/>
      <c r="D636" s="1"/>
      <c r="E636" s="1"/>
      <c r="F636" s="1"/>
      <c r="G636" s="1"/>
      <c r="H636" s="1"/>
      <c r="I636" s="1"/>
      <c r="J636" s="1"/>
      <c r="U636" s="1"/>
      <c r="V636" s="1"/>
      <c r="W636" s="1"/>
      <c r="X636" s="1"/>
      <c r="Y636" s="1"/>
      <c r="Z636" s="1"/>
    </row>
    <row r="637" ht="15.75" customHeight="1">
      <c r="A637" s="1"/>
      <c r="B637" s="1"/>
      <c r="C637" s="1"/>
      <c r="D637" s="1"/>
      <c r="E637" s="1"/>
      <c r="F637" s="1"/>
      <c r="G637" s="1"/>
      <c r="H637" s="1"/>
      <c r="I637" s="1"/>
      <c r="J637" s="1"/>
      <c r="U637" s="1"/>
      <c r="V637" s="1"/>
      <c r="W637" s="1"/>
      <c r="X637" s="1"/>
      <c r="Y637" s="1"/>
      <c r="Z637" s="1"/>
    </row>
    <row r="638" ht="15.75" customHeight="1">
      <c r="A638" s="1"/>
      <c r="B638" s="1"/>
      <c r="C638" s="1"/>
      <c r="D638" s="1"/>
      <c r="E638" s="1"/>
      <c r="F638" s="1"/>
      <c r="G638" s="1"/>
      <c r="H638" s="1"/>
      <c r="I638" s="1"/>
      <c r="J638" s="1"/>
      <c r="U638" s="1"/>
      <c r="V638" s="1"/>
      <c r="W638" s="1"/>
      <c r="X638" s="1"/>
      <c r="Y638" s="1"/>
      <c r="Z638" s="1"/>
    </row>
    <row r="639" ht="15.75" customHeight="1">
      <c r="A639" s="1"/>
      <c r="B639" s="1"/>
      <c r="C639" s="1"/>
      <c r="D639" s="1"/>
      <c r="E639" s="1"/>
      <c r="F639" s="1"/>
      <c r="G639" s="1"/>
      <c r="H639" s="1"/>
      <c r="I639" s="1"/>
      <c r="J639" s="1"/>
      <c r="U639" s="1"/>
      <c r="V639" s="1"/>
      <c r="W639" s="1"/>
      <c r="X639" s="1"/>
      <c r="Y639" s="1"/>
      <c r="Z639" s="1"/>
    </row>
    <row r="640" ht="15.75" customHeight="1">
      <c r="A640" s="1"/>
      <c r="B640" s="1"/>
      <c r="C640" s="1"/>
      <c r="D640" s="1"/>
      <c r="E640" s="1"/>
      <c r="F640" s="1"/>
      <c r="G640" s="1"/>
      <c r="H640" s="1"/>
      <c r="I640" s="1"/>
      <c r="J640" s="1"/>
      <c r="U640" s="1"/>
      <c r="V640" s="1"/>
      <c r="W640" s="1"/>
      <c r="X640" s="1"/>
      <c r="Y640" s="1"/>
      <c r="Z640" s="1"/>
    </row>
    <row r="641" ht="15.75" customHeight="1">
      <c r="A641" s="1"/>
      <c r="B641" s="1"/>
      <c r="C641" s="1"/>
      <c r="D641" s="1"/>
      <c r="E641" s="1"/>
      <c r="F641" s="1"/>
      <c r="G641" s="1"/>
      <c r="H641" s="1"/>
      <c r="I641" s="1"/>
      <c r="J641" s="1"/>
      <c r="U641" s="1"/>
      <c r="V641" s="1"/>
      <c r="W641" s="1"/>
      <c r="X641" s="1"/>
      <c r="Y641" s="1"/>
      <c r="Z641" s="1"/>
    </row>
    <row r="642" ht="15.75" customHeight="1">
      <c r="A642" s="1"/>
      <c r="B642" s="1"/>
      <c r="C642" s="1"/>
      <c r="D642" s="1"/>
      <c r="E642" s="1"/>
      <c r="F642" s="1"/>
      <c r="G642" s="1"/>
      <c r="H642" s="1"/>
      <c r="I642" s="1"/>
      <c r="J642" s="1"/>
      <c r="U642" s="1"/>
      <c r="V642" s="1"/>
      <c r="W642" s="1"/>
      <c r="X642" s="1"/>
      <c r="Y642" s="1"/>
      <c r="Z642" s="1"/>
    </row>
    <row r="643" ht="15.75" customHeight="1">
      <c r="A643" s="1"/>
      <c r="B643" s="1"/>
      <c r="C643" s="1"/>
      <c r="D643" s="1"/>
      <c r="E643" s="1"/>
      <c r="F643" s="1"/>
      <c r="G643" s="1"/>
      <c r="H643" s="1"/>
      <c r="I643" s="1"/>
      <c r="J643" s="1"/>
      <c r="U643" s="1"/>
      <c r="V643" s="1"/>
      <c r="W643" s="1"/>
      <c r="X643" s="1"/>
      <c r="Y643" s="1"/>
      <c r="Z643" s="1"/>
    </row>
    <row r="644" ht="15.75" customHeight="1">
      <c r="A644" s="1"/>
      <c r="B644" s="1"/>
      <c r="C644" s="1"/>
      <c r="D644" s="1"/>
      <c r="E644" s="1"/>
      <c r="F644" s="1"/>
      <c r="G644" s="1"/>
      <c r="H644" s="1"/>
      <c r="I644" s="1"/>
      <c r="J644" s="1"/>
      <c r="U644" s="1"/>
      <c r="V644" s="1"/>
      <c r="W644" s="1"/>
      <c r="X644" s="1"/>
      <c r="Y644" s="1"/>
      <c r="Z644" s="1"/>
    </row>
    <row r="645" ht="15.75" customHeight="1">
      <c r="A645" s="1"/>
      <c r="B645" s="1"/>
      <c r="C645" s="1"/>
      <c r="D645" s="1"/>
      <c r="E645" s="1"/>
      <c r="F645" s="1"/>
      <c r="G645" s="1"/>
      <c r="H645" s="1"/>
      <c r="I645" s="1"/>
      <c r="J645" s="1"/>
      <c r="U645" s="1"/>
      <c r="V645" s="1"/>
      <c r="W645" s="1"/>
      <c r="X645" s="1"/>
      <c r="Y645" s="1"/>
      <c r="Z645" s="1"/>
    </row>
    <row r="646" ht="15.75" customHeight="1">
      <c r="A646" s="1"/>
      <c r="B646" s="1"/>
      <c r="C646" s="1"/>
      <c r="D646" s="1"/>
      <c r="E646" s="1"/>
      <c r="F646" s="1"/>
      <c r="G646" s="1"/>
      <c r="H646" s="1"/>
      <c r="I646" s="1"/>
      <c r="J646" s="1"/>
      <c r="U646" s="1"/>
      <c r="V646" s="1"/>
      <c r="W646" s="1"/>
      <c r="X646" s="1"/>
      <c r="Y646" s="1"/>
      <c r="Z646" s="1"/>
    </row>
    <row r="647" ht="15.75" customHeight="1">
      <c r="A647" s="1"/>
      <c r="B647" s="1"/>
      <c r="C647" s="1"/>
      <c r="D647" s="1"/>
      <c r="E647" s="1"/>
      <c r="F647" s="1"/>
      <c r="G647" s="1"/>
      <c r="H647" s="1"/>
      <c r="I647" s="1"/>
      <c r="J647" s="1"/>
      <c r="U647" s="1"/>
      <c r="V647" s="1"/>
      <c r="W647" s="1"/>
      <c r="X647" s="1"/>
      <c r="Y647" s="1"/>
      <c r="Z647" s="1"/>
    </row>
    <row r="648" ht="15.75" customHeight="1">
      <c r="A648" s="1"/>
      <c r="B648" s="1"/>
      <c r="C648" s="1"/>
      <c r="D648" s="1"/>
      <c r="E648" s="1"/>
      <c r="F648" s="1"/>
      <c r="G648" s="1"/>
      <c r="H648" s="1"/>
      <c r="I648" s="1"/>
      <c r="J648" s="1"/>
      <c r="U648" s="1"/>
      <c r="V648" s="1"/>
      <c r="W648" s="1"/>
      <c r="X648" s="1"/>
      <c r="Y648" s="1"/>
      <c r="Z648" s="1"/>
    </row>
    <row r="649" ht="15.75" customHeight="1">
      <c r="A649" s="1"/>
      <c r="B649" s="1"/>
      <c r="C649" s="1"/>
      <c r="D649" s="1"/>
      <c r="E649" s="1"/>
      <c r="F649" s="1"/>
      <c r="G649" s="1"/>
      <c r="H649" s="1"/>
      <c r="I649" s="1"/>
      <c r="J649" s="1"/>
      <c r="U649" s="1"/>
      <c r="V649" s="1"/>
      <c r="W649" s="1"/>
      <c r="X649" s="1"/>
      <c r="Y649" s="1"/>
      <c r="Z649" s="1"/>
    </row>
    <row r="650" ht="15.75" customHeight="1">
      <c r="A650" s="1"/>
      <c r="B650" s="1"/>
      <c r="C650" s="1"/>
      <c r="D650" s="1"/>
      <c r="E650" s="1"/>
      <c r="F650" s="1"/>
      <c r="G650" s="1"/>
      <c r="H650" s="1"/>
      <c r="I650" s="1"/>
      <c r="J650" s="1"/>
      <c r="U650" s="1"/>
      <c r="V650" s="1"/>
      <c r="W650" s="1"/>
      <c r="X650" s="1"/>
      <c r="Y650" s="1"/>
      <c r="Z650" s="1"/>
    </row>
    <row r="651" ht="15.75" customHeight="1">
      <c r="A651" s="1"/>
      <c r="B651" s="1"/>
      <c r="C651" s="1"/>
      <c r="D651" s="1"/>
      <c r="E651" s="1"/>
      <c r="F651" s="1"/>
      <c r="G651" s="1"/>
      <c r="H651" s="1"/>
      <c r="I651" s="1"/>
      <c r="J651" s="1"/>
      <c r="U651" s="1"/>
      <c r="V651" s="1"/>
      <c r="W651" s="1"/>
      <c r="X651" s="1"/>
      <c r="Y651" s="1"/>
      <c r="Z651" s="1"/>
    </row>
    <row r="652" ht="15.75" customHeight="1">
      <c r="A652" s="1"/>
      <c r="B652" s="1"/>
      <c r="C652" s="1"/>
      <c r="D652" s="1"/>
      <c r="E652" s="1"/>
      <c r="F652" s="1"/>
      <c r="G652" s="1"/>
      <c r="H652" s="1"/>
      <c r="I652" s="1"/>
      <c r="J652" s="1"/>
      <c r="U652" s="1"/>
      <c r="V652" s="1"/>
      <c r="W652" s="1"/>
      <c r="X652" s="1"/>
      <c r="Y652" s="1"/>
      <c r="Z652" s="1"/>
    </row>
    <row r="653" ht="15.75" customHeight="1">
      <c r="A653" s="1"/>
      <c r="B653" s="1"/>
      <c r="C653" s="1"/>
      <c r="D653" s="1"/>
      <c r="E653" s="1"/>
      <c r="F653" s="1"/>
      <c r="G653" s="1"/>
      <c r="H653" s="1"/>
      <c r="I653" s="1"/>
      <c r="J653" s="1"/>
      <c r="U653" s="1"/>
      <c r="V653" s="1"/>
      <c r="W653" s="1"/>
      <c r="X653" s="1"/>
      <c r="Y653" s="1"/>
      <c r="Z653" s="1"/>
    </row>
    <row r="654" ht="15.75" customHeight="1">
      <c r="A654" s="1"/>
      <c r="B654" s="1"/>
      <c r="C654" s="1"/>
      <c r="D654" s="1"/>
      <c r="E654" s="1"/>
      <c r="F654" s="1"/>
      <c r="G654" s="1"/>
      <c r="H654" s="1"/>
      <c r="I654" s="1"/>
      <c r="J654" s="1"/>
      <c r="U654" s="1"/>
      <c r="V654" s="1"/>
      <c r="W654" s="1"/>
      <c r="X654" s="1"/>
      <c r="Y654" s="1"/>
      <c r="Z654" s="1"/>
    </row>
    <row r="655" ht="15.75" customHeight="1">
      <c r="A655" s="1"/>
      <c r="B655" s="1"/>
      <c r="C655" s="1"/>
      <c r="D655" s="1"/>
      <c r="E655" s="1"/>
      <c r="F655" s="1"/>
      <c r="G655" s="1"/>
      <c r="H655" s="1"/>
      <c r="I655" s="1"/>
      <c r="J655" s="1"/>
      <c r="U655" s="1"/>
      <c r="V655" s="1"/>
      <c r="W655" s="1"/>
      <c r="X655" s="1"/>
      <c r="Y655" s="1"/>
      <c r="Z655" s="1"/>
    </row>
    <row r="656" ht="15.75" customHeight="1">
      <c r="A656" s="1"/>
      <c r="B656" s="1"/>
      <c r="C656" s="1"/>
      <c r="D656" s="1"/>
      <c r="E656" s="1"/>
      <c r="F656" s="1"/>
      <c r="G656" s="1"/>
      <c r="H656" s="1"/>
      <c r="I656" s="1"/>
      <c r="J656" s="1"/>
      <c r="U656" s="1"/>
      <c r="V656" s="1"/>
      <c r="W656" s="1"/>
      <c r="X656" s="1"/>
      <c r="Y656" s="1"/>
      <c r="Z656" s="1"/>
    </row>
    <row r="657" ht="15.75" customHeight="1">
      <c r="A657" s="1"/>
      <c r="B657" s="1"/>
      <c r="C657" s="1"/>
      <c r="D657" s="1"/>
      <c r="E657" s="1"/>
      <c r="F657" s="1"/>
      <c r="G657" s="1"/>
      <c r="H657" s="1"/>
      <c r="I657" s="1"/>
      <c r="J657" s="1"/>
      <c r="U657" s="1"/>
      <c r="V657" s="1"/>
      <c r="W657" s="1"/>
      <c r="X657" s="1"/>
      <c r="Y657" s="1"/>
      <c r="Z657" s="1"/>
    </row>
    <row r="658" ht="15.75" customHeight="1">
      <c r="A658" s="1"/>
      <c r="B658" s="1"/>
      <c r="C658" s="1"/>
      <c r="D658" s="1"/>
      <c r="E658" s="1"/>
      <c r="F658" s="1"/>
      <c r="G658" s="1"/>
      <c r="H658" s="1"/>
      <c r="I658" s="1"/>
      <c r="J658" s="1"/>
      <c r="U658" s="1"/>
      <c r="V658" s="1"/>
      <c r="W658" s="1"/>
      <c r="X658" s="1"/>
      <c r="Y658" s="1"/>
      <c r="Z658" s="1"/>
    </row>
    <row r="659" ht="15.75" customHeight="1">
      <c r="A659" s="1"/>
      <c r="B659" s="1"/>
      <c r="C659" s="1"/>
      <c r="D659" s="1"/>
      <c r="E659" s="1"/>
      <c r="F659" s="1"/>
      <c r="G659" s="1"/>
      <c r="H659" s="1"/>
      <c r="I659" s="1"/>
      <c r="J659" s="1"/>
      <c r="U659" s="1"/>
      <c r="V659" s="1"/>
      <c r="W659" s="1"/>
      <c r="X659" s="1"/>
      <c r="Y659" s="1"/>
      <c r="Z659" s="1"/>
    </row>
    <row r="660" ht="15.75" customHeight="1">
      <c r="A660" s="1"/>
      <c r="B660" s="1"/>
      <c r="C660" s="1"/>
      <c r="D660" s="1"/>
      <c r="E660" s="1"/>
      <c r="F660" s="1"/>
      <c r="G660" s="1"/>
      <c r="H660" s="1"/>
      <c r="I660" s="1"/>
      <c r="J660" s="1"/>
      <c r="U660" s="1"/>
      <c r="V660" s="1"/>
      <c r="W660" s="1"/>
      <c r="X660" s="1"/>
      <c r="Y660" s="1"/>
      <c r="Z660" s="1"/>
    </row>
    <row r="661" ht="15.75" customHeight="1">
      <c r="A661" s="1"/>
      <c r="B661" s="1"/>
      <c r="C661" s="1"/>
      <c r="D661" s="1"/>
      <c r="E661" s="1"/>
      <c r="F661" s="1"/>
      <c r="G661" s="1"/>
      <c r="H661" s="1"/>
      <c r="I661" s="1"/>
      <c r="J661" s="1"/>
      <c r="U661" s="1"/>
      <c r="V661" s="1"/>
      <c r="W661" s="1"/>
      <c r="X661" s="1"/>
      <c r="Y661" s="1"/>
      <c r="Z661" s="1"/>
    </row>
    <row r="662" ht="15.75" customHeight="1">
      <c r="A662" s="1"/>
      <c r="B662" s="1"/>
      <c r="C662" s="1"/>
      <c r="D662" s="1"/>
      <c r="E662" s="1"/>
      <c r="F662" s="1"/>
      <c r="G662" s="1"/>
      <c r="H662" s="1"/>
      <c r="I662" s="1"/>
      <c r="J662" s="1"/>
      <c r="U662" s="1"/>
      <c r="V662" s="1"/>
      <c r="W662" s="1"/>
      <c r="X662" s="1"/>
      <c r="Y662" s="1"/>
      <c r="Z662" s="1"/>
    </row>
    <row r="663" ht="15.75" customHeight="1">
      <c r="A663" s="1"/>
      <c r="B663" s="1"/>
      <c r="C663" s="1"/>
      <c r="D663" s="1"/>
      <c r="E663" s="1"/>
      <c r="F663" s="1"/>
      <c r="G663" s="1"/>
      <c r="H663" s="1"/>
      <c r="I663" s="1"/>
      <c r="J663" s="1"/>
      <c r="U663" s="1"/>
      <c r="V663" s="1"/>
      <c r="W663" s="1"/>
      <c r="X663" s="1"/>
      <c r="Y663" s="1"/>
      <c r="Z663" s="1"/>
    </row>
    <row r="664" ht="15.75" customHeight="1">
      <c r="A664" s="1"/>
      <c r="B664" s="1"/>
      <c r="C664" s="1"/>
      <c r="D664" s="1"/>
      <c r="E664" s="1"/>
      <c r="F664" s="1"/>
      <c r="G664" s="1"/>
      <c r="H664" s="1"/>
      <c r="I664" s="1"/>
      <c r="J664" s="1"/>
      <c r="U664" s="1"/>
      <c r="V664" s="1"/>
      <c r="W664" s="1"/>
      <c r="X664" s="1"/>
      <c r="Y664" s="1"/>
      <c r="Z664" s="1"/>
    </row>
    <row r="665" ht="15.75" customHeight="1">
      <c r="A665" s="1"/>
      <c r="B665" s="1"/>
      <c r="C665" s="1"/>
      <c r="D665" s="1"/>
      <c r="E665" s="1"/>
      <c r="F665" s="1"/>
      <c r="G665" s="1"/>
      <c r="H665" s="1"/>
      <c r="I665" s="1"/>
      <c r="J665" s="1"/>
      <c r="U665" s="1"/>
      <c r="V665" s="1"/>
      <c r="W665" s="1"/>
      <c r="X665" s="1"/>
      <c r="Y665" s="1"/>
      <c r="Z665" s="1"/>
    </row>
    <row r="666" ht="15.75" customHeight="1">
      <c r="A666" s="1"/>
      <c r="B666" s="1"/>
      <c r="C666" s="1"/>
      <c r="D666" s="1"/>
      <c r="E666" s="1"/>
      <c r="F666" s="1"/>
      <c r="G666" s="1"/>
      <c r="H666" s="1"/>
      <c r="I666" s="1"/>
      <c r="J666" s="1"/>
      <c r="U666" s="1"/>
      <c r="V666" s="1"/>
      <c r="W666" s="1"/>
      <c r="X666" s="1"/>
      <c r="Y666" s="1"/>
      <c r="Z666" s="1"/>
    </row>
    <row r="667" ht="15.75" customHeight="1">
      <c r="A667" s="1"/>
      <c r="B667" s="1"/>
      <c r="C667" s="1"/>
      <c r="D667" s="1"/>
      <c r="E667" s="1"/>
      <c r="F667" s="1"/>
      <c r="G667" s="1"/>
      <c r="H667" s="1"/>
      <c r="I667" s="1"/>
      <c r="J667" s="1"/>
      <c r="U667" s="1"/>
      <c r="V667" s="1"/>
      <c r="W667" s="1"/>
      <c r="X667" s="1"/>
      <c r="Y667" s="1"/>
      <c r="Z667" s="1"/>
    </row>
    <row r="668" ht="15.75" customHeight="1">
      <c r="A668" s="1"/>
      <c r="B668" s="1"/>
      <c r="C668" s="1"/>
      <c r="D668" s="1"/>
      <c r="E668" s="1"/>
      <c r="F668" s="1"/>
      <c r="G668" s="1"/>
      <c r="H668" s="1"/>
      <c r="I668" s="1"/>
      <c r="J668" s="1"/>
      <c r="U668" s="1"/>
      <c r="V668" s="1"/>
      <c r="W668" s="1"/>
      <c r="X668" s="1"/>
      <c r="Y668" s="1"/>
      <c r="Z668" s="1"/>
    </row>
    <row r="669" ht="15.75" customHeight="1">
      <c r="A669" s="1"/>
      <c r="B669" s="1"/>
      <c r="C669" s="1"/>
      <c r="D669" s="1"/>
      <c r="E669" s="1"/>
      <c r="F669" s="1"/>
      <c r="G669" s="1"/>
      <c r="H669" s="1"/>
      <c r="I669" s="1"/>
      <c r="J669" s="1"/>
      <c r="U669" s="1"/>
      <c r="V669" s="1"/>
      <c r="W669" s="1"/>
      <c r="X669" s="1"/>
      <c r="Y669" s="1"/>
      <c r="Z669" s="1"/>
    </row>
    <row r="670" ht="15.75" customHeight="1">
      <c r="A670" s="1"/>
      <c r="B670" s="1"/>
      <c r="C670" s="1"/>
      <c r="D670" s="1"/>
      <c r="E670" s="1"/>
      <c r="F670" s="1"/>
      <c r="G670" s="1"/>
      <c r="H670" s="1"/>
      <c r="I670" s="1"/>
      <c r="J670" s="1"/>
      <c r="U670" s="1"/>
      <c r="V670" s="1"/>
      <c r="W670" s="1"/>
      <c r="X670" s="1"/>
      <c r="Y670" s="1"/>
      <c r="Z670" s="1"/>
    </row>
    <row r="671" ht="15.75" customHeight="1">
      <c r="A671" s="1"/>
      <c r="B671" s="1"/>
      <c r="C671" s="1"/>
      <c r="D671" s="1"/>
      <c r="E671" s="1"/>
      <c r="F671" s="1"/>
      <c r="G671" s="1"/>
      <c r="H671" s="1"/>
      <c r="I671" s="1"/>
      <c r="J671" s="1"/>
      <c r="U671" s="1"/>
      <c r="V671" s="1"/>
      <c r="W671" s="1"/>
      <c r="X671" s="1"/>
      <c r="Y671" s="1"/>
      <c r="Z671" s="1"/>
    </row>
    <row r="672" ht="15.75" customHeight="1">
      <c r="A672" s="1"/>
      <c r="B672" s="1"/>
      <c r="C672" s="1"/>
      <c r="D672" s="1"/>
      <c r="E672" s="1"/>
      <c r="F672" s="1"/>
      <c r="G672" s="1"/>
      <c r="H672" s="1"/>
      <c r="I672" s="1"/>
      <c r="J672" s="1"/>
      <c r="U672" s="1"/>
      <c r="V672" s="1"/>
      <c r="W672" s="1"/>
      <c r="X672" s="1"/>
      <c r="Y672" s="1"/>
      <c r="Z672" s="1"/>
    </row>
    <row r="673" ht="15.75" customHeight="1">
      <c r="A673" s="1"/>
      <c r="B673" s="1"/>
      <c r="C673" s="1"/>
      <c r="D673" s="1"/>
      <c r="E673" s="1"/>
      <c r="F673" s="1"/>
      <c r="G673" s="1"/>
      <c r="H673" s="1"/>
      <c r="I673" s="1"/>
      <c r="J673" s="1"/>
      <c r="U673" s="1"/>
      <c r="V673" s="1"/>
      <c r="W673" s="1"/>
      <c r="X673" s="1"/>
      <c r="Y673" s="1"/>
      <c r="Z673" s="1"/>
    </row>
    <row r="674" ht="15.75" customHeight="1">
      <c r="A674" s="1"/>
      <c r="B674" s="1"/>
      <c r="C674" s="1"/>
      <c r="D674" s="1"/>
      <c r="E674" s="1"/>
      <c r="F674" s="1"/>
      <c r="G674" s="1"/>
      <c r="H674" s="1"/>
      <c r="I674" s="1"/>
      <c r="J674" s="1"/>
      <c r="U674" s="1"/>
      <c r="V674" s="1"/>
      <c r="W674" s="1"/>
      <c r="X674" s="1"/>
      <c r="Y674" s="1"/>
      <c r="Z674" s="1"/>
    </row>
    <row r="675" ht="15.75" customHeight="1">
      <c r="A675" s="1"/>
      <c r="B675" s="1"/>
      <c r="C675" s="1"/>
      <c r="D675" s="1"/>
      <c r="E675" s="1"/>
      <c r="F675" s="1"/>
      <c r="G675" s="1"/>
      <c r="H675" s="1"/>
      <c r="I675" s="1"/>
      <c r="J675" s="1"/>
      <c r="U675" s="1"/>
      <c r="V675" s="1"/>
      <c r="W675" s="1"/>
      <c r="X675" s="1"/>
      <c r="Y675" s="1"/>
      <c r="Z675" s="1"/>
    </row>
    <row r="676" ht="15.75" customHeight="1">
      <c r="A676" s="1"/>
      <c r="B676" s="1"/>
      <c r="C676" s="1"/>
      <c r="D676" s="1"/>
      <c r="E676" s="1"/>
      <c r="F676" s="1"/>
      <c r="G676" s="1"/>
      <c r="H676" s="1"/>
      <c r="I676" s="1"/>
      <c r="J676" s="1"/>
      <c r="U676" s="1"/>
      <c r="V676" s="1"/>
      <c r="W676" s="1"/>
      <c r="X676" s="1"/>
      <c r="Y676" s="1"/>
      <c r="Z676" s="1"/>
    </row>
    <row r="677" ht="15.75" customHeight="1">
      <c r="A677" s="1"/>
      <c r="B677" s="1"/>
      <c r="C677" s="1"/>
      <c r="D677" s="1"/>
      <c r="E677" s="1"/>
      <c r="F677" s="1"/>
      <c r="G677" s="1"/>
      <c r="H677" s="1"/>
      <c r="I677" s="1"/>
      <c r="J677" s="1"/>
      <c r="U677" s="1"/>
      <c r="V677" s="1"/>
      <c r="W677" s="1"/>
      <c r="X677" s="1"/>
      <c r="Y677" s="1"/>
      <c r="Z677" s="1"/>
    </row>
    <row r="678" ht="15.75" customHeight="1">
      <c r="A678" s="1"/>
      <c r="B678" s="1"/>
      <c r="C678" s="1"/>
      <c r="D678" s="1"/>
      <c r="E678" s="1"/>
      <c r="F678" s="1"/>
      <c r="G678" s="1"/>
      <c r="H678" s="1"/>
      <c r="I678" s="1"/>
      <c r="J678" s="1"/>
      <c r="U678" s="1"/>
      <c r="V678" s="1"/>
      <c r="W678" s="1"/>
      <c r="X678" s="1"/>
      <c r="Y678" s="1"/>
      <c r="Z678" s="1"/>
    </row>
    <row r="679" ht="15.75" customHeight="1">
      <c r="A679" s="1"/>
      <c r="B679" s="1"/>
      <c r="C679" s="1"/>
      <c r="D679" s="1"/>
      <c r="E679" s="1"/>
      <c r="F679" s="1"/>
      <c r="G679" s="1"/>
      <c r="H679" s="1"/>
      <c r="I679" s="1"/>
      <c r="J679" s="1"/>
      <c r="U679" s="1"/>
      <c r="V679" s="1"/>
      <c r="W679" s="1"/>
      <c r="X679" s="1"/>
      <c r="Y679" s="1"/>
      <c r="Z679" s="1"/>
    </row>
    <row r="680" ht="15.75" customHeight="1">
      <c r="A680" s="1"/>
      <c r="B680" s="1"/>
      <c r="C680" s="1"/>
      <c r="D680" s="1"/>
      <c r="E680" s="1"/>
      <c r="F680" s="1"/>
      <c r="G680" s="1"/>
      <c r="H680" s="1"/>
      <c r="I680" s="1"/>
      <c r="J680" s="1"/>
      <c r="U680" s="1"/>
      <c r="V680" s="1"/>
      <c r="W680" s="1"/>
      <c r="X680" s="1"/>
      <c r="Y680" s="1"/>
      <c r="Z680" s="1"/>
    </row>
    <row r="681" ht="15.75" customHeight="1">
      <c r="A681" s="1"/>
      <c r="B681" s="1"/>
      <c r="C681" s="1"/>
      <c r="D681" s="1"/>
      <c r="E681" s="1"/>
      <c r="F681" s="1"/>
      <c r="G681" s="1"/>
      <c r="H681" s="1"/>
      <c r="I681" s="1"/>
      <c r="J681" s="1"/>
      <c r="U681" s="1"/>
      <c r="V681" s="1"/>
      <c r="W681" s="1"/>
      <c r="X681" s="1"/>
      <c r="Y681" s="1"/>
      <c r="Z681" s="1"/>
    </row>
    <row r="682" ht="15.75" customHeight="1">
      <c r="A682" s="1"/>
      <c r="B682" s="1"/>
      <c r="C682" s="1"/>
      <c r="D682" s="1"/>
      <c r="E682" s="1"/>
      <c r="F682" s="1"/>
      <c r="G682" s="1"/>
      <c r="H682" s="1"/>
      <c r="I682" s="1"/>
      <c r="J682" s="1"/>
      <c r="U682" s="1"/>
      <c r="V682" s="1"/>
      <c r="W682" s="1"/>
      <c r="X682" s="1"/>
      <c r="Y682" s="1"/>
      <c r="Z682" s="1"/>
    </row>
    <row r="683" ht="15.75" customHeight="1">
      <c r="A683" s="1"/>
      <c r="B683" s="1"/>
      <c r="C683" s="1"/>
      <c r="D683" s="1"/>
      <c r="E683" s="1"/>
      <c r="F683" s="1"/>
      <c r="G683" s="1"/>
      <c r="H683" s="1"/>
      <c r="I683" s="1"/>
      <c r="J683" s="1"/>
      <c r="U683" s="1"/>
      <c r="V683" s="1"/>
      <c r="W683" s="1"/>
      <c r="X683" s="1"/>
      <c r="Y683" s="1"/>
      <c r="Z683" s="1"/>
    </row>
    <row r="684" ht="15.75" customHeight="1">
      <c r="A684" s="1"/>
      <c r="B684" s="1"/>
      <c r="C684" s="1"/>
      <c r="D684" s="1"/>
      <c r="E684" s="1"/>
      <c r="F684" s="1"/>
      <c r="G684" s="1"/>
      <c r="H684" s="1"/>
      <c r="I684" s="1"/>
      <c r="J684" s="1"/>
      <c r="U684" s="1"/>
      <c r="V684" s="1"/>
      <c r="W684" s="1"/>
      <c r="X684" s="1"/>
      <c r="Y684" s="1"/>
      <c r="Z684" s="1"/>
    </row>
    <row r="685" ht="15.75" customHeight="1">
      <c r="A685" s="1"/>
      <c r="B685" s="1"/>
      <c r="C685" s="1"/>
      <c r="D685" s="1"/>
      <c r="E685" s="1"/>
      <c r="F685" s="1"/>
      <c r="G685" s="1"/>
      <c r="H685" s="1"/>
      <c r="I685" s="1"/>
      <c r="J685" s="1"/>
      <c r="U685" s="1"/>
      <c r="V685" s="1"/>
      <c r="W685" s="1"/>
      <c r="X685" s="1"/>
      <c r="Y685" s="1"/>
      <c r="Z685" s="1"/>
    </row>
    <row r="686" ht="15.75" customHeight="1">
      <c r="A686" s="1"/>
      <c r="B686" s="1"/>
      <c r="C686" s="1"/>
      <c r="D686" s="1"/>
      <c r="E686" s="1"/>
      <c r="F686" s="1"/>
      <c r="G686" s="1"/>
      <c r="H686" s="1"/>
      <c r="I686" s="1"/>
      <c r="J686" s="1"/>
      <c r="U686" s="1"/>
      <c r="V686" s="1"/>
      <c r="W686" s="1"/>
      <c r="X686" s="1"/>
      <c r="Y686" s="1"/>
      <c r="Z686" s="1"/>
    </row>
    <row r="687" ht="15.75" customHeight="1">
      <c r="A687" s="1"/>
      <c r="B687" s="1"/>
      <c r="C687" s="1"/>
      <c r="D687" s="1"/>
      <c r="E687" s="1"/>
      <c r="F687" s="1"/>
      <c r="G687" s="1"/>
      <c r="H687" s="1"/>
      <c r="I687" s="1"/>
      <c r="J687" s="1"/>
      <c r="U687" s="1"/>
      <c r="V687" s="1"/>
      <c r="W687" s="1"/>
      <c r="X687" s="1"/>
      <c r="Y687" s="1"/>
      <c r="Z687" s="1"/>
    </row>
    <row r="688" ht="15.75" customHeight="1">
      <c r="A688" s="1"/>
      <c r="B688" s="1"/>
      <c r="C688" s="1"/>
      <c r="D688" s="1"/>
      <c r="E688" s="1"/>
      <c r="F688" s="1"/>
      <c r="G688" s="1"/>
      <c r="H688" s="1"/>
      <c r="I688" s="1"/>
      <c r="J688" s="1"/>
      <c r="U688" s="1"/>
      <c r="V688" s="1"/>
      <c r="W688" s="1"/>
      <c r="X688" s="1"/>
      <c r="Y688" s="1"/>
      <c r="Z688" s="1"/>
    </row>
    <row r="689" ht="15.75" customHeight="1">
      <c r="A689" s="1"/>
      <c r="B689" s="1"/>
      <c r="C689" s="1"/>
      <c r="D689" s="1"/>
      <c r="E689" s="1"/>
      <c r="F689" s="1"/>
      <c r="G689" s="1"/>
      <c r="H689" s="1"/>
      <c r="I689" s="1"/>
      <c r="J689" s="1"/>
      <c r="U689" s="1"/>
      <c r="V689" s="1"/>
      <c r="W689" s="1"/>
      <c r="X689" s="1"/>
      <c r="Y689" s="1"/>
      <c r="Z689" s="1"/>
    </row>
    <row r="690" ht="15.75" customHeight="1">
      <c r="A690" s="1"/>
      <c r="B690" s="1"/>
      <c r="C690" s="1"/>
      <c r="D690" s="1"/>
      <c r="E690" s="1"/>
      <c r="F690" s="1"/>
      <c r="G690" s="1"/>
      <c r="H690" s="1"/>
      <c r="I690" s="1"/>
      <c r="J690" s="1"/>
      <c r="U690" s="1"/>
      <c r="V690" s="1"/>
      <c r="W690" s="1"/>
      <c r="X690" s="1"/>
      <c r="Y690" s="1"/>
      <c r="Z690" s="1"/>
    </row>
    <row r="691" ht="15.75" customHeight="1">
      <c r="A691" s="1"/>
      <c r="B691" s="1"/>
      <c r="C691" s="1"/>
      <c r="D691" s="1"/>
      <c r="E691" s="1"/>
      <c r="F691" s="1"/>
      <c r="G691" s="1"/>
      <c r="H691" s="1"/>
      <c r="I691" s="1"/>
      <c r="J691" s="1"/>
      <c r="U691" s="1"/>
      <c r="V691" s="1"/>
      <c r="W691" s="1"/>
      <c r="X691" s="1"/>
      <c r="Y691" s="1"/>
      <c r="Z691" s="1"/>
    </row>
    <row r="692" ht="15.75" customHeight="1">
      <c r="A692" s="1"/>
      <c r="B692" s="1"/>
      <c r="C692" s="1"/>
      <c r="D692" s="1"/>
      <c r="E692" s="1"/>
      <c r="F692" s="1"/>
      <c r="G692" s="1"/>
      <c r="H692" s="1"/>
      <c r="I692" s="1"/>
      <c r="J692" s="1"/>
      <c r="U692" s="1"/>
      <c r="V692" s="1"/>
      <c r="W692" s="1"/>
      <c r="X692" s="1"/>
      <c r="Y692" s="1"/>
      <c r="Z692" s="1"/>
    </row>
    <row r="693" ht="15.75" customHeight="1">
      <c r="A693" s="1"/>
      <c r="B693" s="1"/>
      <c r="C693" s="1"/>
      <c r="D693" s="1"/>
      <c r="E693" s="1"/>
      <c r="F693" s="1"/>
      <c r="G693" s="1"/>
      <c r="H693" s="1"/>
      <c r="I693" s="1"/>
      <c r="J693" s="1"/>
      <c r="U693" s="1"/>
      <c r="V693" s="1"/>
      <c r="W693" s="1"/>
      <c r="X693" s="1"/>
      <c r="Y693" s="1"/>
      <c r="Z693" s="1"/>
    </row>
    <row r="694" ht="15.75" customHeight="1">
      <c r="A694" s="1"/>
      <c r="B694" s="1"/>
      <c r="C694" s="1"/>
      <c r="D694" s="1"/>
      <c r="E694" s="1"/>
      <c r="F694" s="1"/>
      <c r="G694" s="1"/>
      <c r="H694" s="1"/>
      <c r="I694" s="1"/>
      <c r="J694" s="1"/>
      <c r="U694" s="1"/>
      <c r="V694" s="1"/>
      <c r="W694" s="1"/>
      <c r="X694" s="1"/>
      <c r="Y694" s="1"/>
      <c r="Z694" s="1"/>
    </row>
    <row r="695" ht="15.75" customHeight="1">
      <c r="A695" s="1"/>
      <c r="B695" s="1"/>
      <c r="C695" s="1"/>
      <c r="D695" s="1"/>
      <c r="E695" s="1"/>
      <c r="F695" s="1"/>
      <c r="G695" s="1"/>
      <c r="H695" s="1"/>
      <c r="I695" s="1"/>
      <c r="J695" s="1"/>
      <c r="U695" s="1"/>
      <c r="V695" s="1"/>
      <c r="W695" s="1"/>
      <c r="X695" s="1"/>
      <c r="Y695" s="1"/>
      <c r="Z695" s="1"/>
    </row>
    <row r="696" ht="15.75" customHeight="1">
      <c r="A696" s="1"/>
      <c r="B696" s="1"/>
      <c r="C696" s="1"/>
      <c r="D696" s="1"/>
      <c r="E696" s="1"/>
      <c r="F696" s="1"/>
      <c r="G696" s="1"/>
      <c r="H696" s="1"/>
      <c r="I696" s="1"/>
      <c r="J696" s="1"/>
      <c r="U696" s="1"/>
      <c r="V696" s="1"/>
      <c r="W696" s="1"/>
      <c r="X696" s="1"/>
      <c r="Y696" s="1"/>
      <c r="Z696" s="1"/>
    </row>
    <row r="697" ht="15.75" customHeight="1">
      <c r="A697" s="1"/>
      <c r="B697" s="1"/>
      <c r="C697" s="1"/>
      <c r="D697" s="1"/>
      <c r="E697" s="1"/>
      <c r="F697" s="1"/>
      <c r="G697" s="1"/>
      <c r="H697" s="1"/>
      <c r="I697" s="1"/>
      <c r="J697" s="1"/>
      <c r="U697" s="1"/>
      <c r="V697" s="1"/>
      <c r="W697" s="1"/>
      <c r="X697" s="1"/>
      <c r="Y697" s="1"/>
      <c r="Z697" s="1"/>
    </row>
    <row r="698" ht="15.75" customHeight="1">
      <c r="A698" s="1"/>
      <c r="B698" s="1"/>
      <c r="C698" s="1"/>
      <c r="D698" s="1"/>
      <c r="E698" s="1"/>
      <c r="F698" s="1"/>
      <c r="G698" s="1"/>
      <c r="H698" s="1"/>
      <c r="I698" s="1"/>
      <c r="J698" s="1"/>
      <c r="U698" s="1"/>
      <c r="V698" s="1"/>
      <c r="W698" s="1"/>
      <c r="X698" s="1"/>
      <c r="Y698" s="1"/>
      <c r="Z698" s="1"/>
    </row>
    <row r="699" ht="15.75" customHeight="1">
      <c r="A699" s="1"/>
      <c r="B699" s="1"/>
      <c r="C699" s="1"/>
      <c r="D699" s="1"/>
      <c r="E699" s="1"/>
      <c r="F699" s="1"/>
      <c r="G699" s="1"/>
      <c r="H699" s="1"/>
      <c r="I699" s="1"/>
      <c r="J699" s="1"/>
      <c r="U699" s="1"/>
      <c r="V699" s="1"/>
      <c r="W699" s="1"/>
      <c r="X699" s="1"/>
      <c r="Y699" s="1"/>
      <c r="Z699" s="1"/>
    </row>
    <row r="700" ht="15.75" customHeight="1">
      <c r="A700" s="1"/>
      <c r="B700" s="1"/>
      <c r="C700" s="1"/>
      <c r="D700" s="1"/>
      <c r="E700" s="1"/>
      <c r="F700" s="1"/>
      <c r="G700" s="1"/>
      <c r="H700" s="1"/>
      <c r="I700" s="1"/>
      <c r="J700" s="1"/>
      <c r="U700" s="1"/>
      <c r="V700" s="1"/>
      <c r="W700" s="1"/>
      <c r="X700" s="1"/>
      <c r="Y700" s="1"/>
      <c r="Z700" s="1"/>
    </row>
    <row r="701" ht="15.75" customHeight="1">
      <c r="A701" s="1"/>
      <c r="B701" s="1"/>
      <c r="C701" s="1"/>
      <c r="D701" s="1"/>
      <c r="E701" s="1"/>
      <c r="F701" s="1"/>
      <c r="G701" s="1"/>
      <c r="H701" s="1"/>
      <c r="I701" s="1"/>
      <c r="J701" s="1"/>
      <c r="U701" s="1"/>
      <c r="V701" s="1"/>
      <c r="W701" s="1"/>
      <c r="X701" s="1"/>
      <c r="Y701" s="1"/>
      <c r="Z701" s="1"/>
    </row>
    <row r="702" ht="15.75" customHeight="1">
      <c r="A702" s="1"/>
      <c r="B702" s="1"/>
      <c r="C702" s="1"/>
      <c r="D702" s="1"/>
      <c r="E702" s="1"/>
      <c r="F702" s="1"/>
      <c r="G702" s="1"/>
      <c r="H702" s="1"/>
      <c r="I702" s="1"/>
      <c r="J702" s="1"/>
      <c r="U702" s="1"/>
      <c r="V702" s="1"/>
      <c r="W702" s="1"/>
      <c r="X702" s="1"/>
      <c r="Y702" s="1"/>
      <c r="Z702" s="1"/>
    </row>
    <row r="703" ht="15.75" customHeight="1">
      <c r="A703" s="1"/>
      <c r="B703" s="1"/>
      <c r="C703" s="1"/>
      <c r="D703" s="1"/>
      <c r="E703" s="1"/>
      <c r="F703" s="1"/>
      <c r="G703" s="1"/>
      <c r="H703" s="1"/>
      <c r="I703" s="1"/>
      <c r="J703" s="1"/>
      <c r="U703" s="1"/>
      <c r="V703" s="1"/>
      <c r="W703" s="1"/>
      <c r="X703" s="1"/>
      <c r="Y703" s="1"/>
      <c r="Z703" s="1"/>
    </row>
    <row r="704" ht="15.75" customHeight="1">
      <c r="A704" s="1"/>
      <c r="B704" s="1"/>
      <c r="C704" s="1"/>
      <c r="D704" s="1"/>
      <c r="E704" s="1"/>
      <c r="F704" s="1"/>
      <c r="G704" s="1"/>
      <c r="H704" s="1"/>
      <c r="I704" s="1"/>
      <c r="J704" s="1"/>
      <c r="U704" s="1"/>
      <c r="V704" s="1"/>
      <c r="W704" s="1"/>
      <c r="X704" s="1"/>
      <c r="Y704" s="1"/>
      <c r="Z704" s="1"/>
    </row>
    <row r="705" ht="15.75" customHeight="1">
      <c r="A705" s="1"/>
      <c r="B705" s="1"/>
      <c r="C705" s="1"/>
      <c r="D705" s="1"/>
      <c r="E705" s="1"/>
      <c r="F705" s="1"/>
      <c r="G705" s="1"/>
      <c r="H705" s="1"/>
      <c r="I705" s="1"/>
      <c r="J705" s="1"/>
      <c r="U705" s="1"/>
      <c r="V705" s="1"/>
      <c r="W705" s="1"/>
      <c r="X705" s="1"/>
      <c r="Y705" s="1"/>
      <c r="Z705" s="1"/>
    </row>
    <row r="706" ht="15.75" customHeight="1">
      <c r="A706" s="1"/>
      <c r="B706" s="1"/>
      <c r="C706" s="1"/>
      <c r="D706" s="1"/>
      <c r="E706" s="1"/>
      <c r="F706" s="1"/>
      <c r="G706" s="1"/>
      <c r="H706" s="1"/>
      <c r="I706" s="1"/>
      <c r="J706" s="1"/>
      <c r="U706" s="1"/>
      <c r="V706" s="1"/>
      <c r="W706" s="1"/>
      <c r="X706" s="1"/>
      <c r="Y706" s="1"/>
      <c r="Z706" s="1"/>
    </row>
    <row r="707" ht="15.75" customHeight="1">
      <c r="A707" s="1"/>
      <c r="B707" s="1"/>
      <c r="C707" s="1"/>
      <c r="D707" s="1"/>
      <c r="E707" s="1"/>
      <c r="F707" s="1"/>
      <c r="G707" s="1"/>
      <c r="H707" s="1"/>
      <c r="I707" s="1"/>
      <c r="J707" s="1"/>
      <c r="U707" s="1"/>
      <c r="V707" s="1"/>
      <c r="W707" s="1"/>
      <c r="X707" s="1"/>
      <c r="Y707" s="1"/>
      <c r="Z707" s="1"/>
    </row>
    <row r="708" ht="15.75" customHeight="1">
      <c r="A708" s="1"/>
      <c r="B708" s="1"/>
      <c r="C708" s="1"/>
      <c r="D708" s="1"/>
      <c r="E708" s="1"/>
      <c r="F708" s="1"/>
      <c r="G708" s="1"/>
      <c r="H708" s="1"/>
      <c r="I708" s="1"/>
      <c r="J708" s="1"/>
      <c r="U708" s="1"/>
      <c r="V708" s="1"/>
      <c r="W708" s="1"/>
      <c r="X708" s="1"/>
      <c r="Y708" s="1"/>
      <c r="Z708" s="1"/>
    </row>
    <row r="709" ht="15.75" customHeight="1">
      <c r="A709" s="1"/>
      <c r="B709" s="1"/>
      <c r="C709" s="1"/>
      <c r="D709" s="1"/>
      <c r="E709" s="1"/>
      <c r="F709" s="1"/>
      <c r="G709" s="1"/>
      <c r="H709" s="1"/>
      <c r="I709" s="1"/>
      <c r="J709" s="1"/>
      <c r="U709" s="1"/>
      <c r="V709" s="1"/>
      <c r="W709" s="1"/>
      <c r="X709" s="1"/>
      <c r="Y709" s="1"/>
      <c r="Z709" s="1"/>
    </row>
    <row r="710" ht="15.75" customHeight="1">
      <c r="A710" s="1"/>
      <c r="B710" s="1"/>
      <c r="C710" s="1"/>
      <c r="D710" s="1"/>
      <c r="E710" s="1"/>
      <c r="F710" s="1"/>
      <c r="G710" s="1"/>
      <c r="H710" s="1"/>
      <c r="I710" s="1"/>
      <c r="J710" s="1"/>
      <c r="U710" s="1"/>
      <c r="V710" s="1"/>
      <c r="W710" s="1"/>
      <c r="X710" s="1"/>
      <c r="Y710" s="1"/>
      <c r="Z710" s="1"/>
    </row>
    <row r="711" ht="15.75" customHeight="1">
      <c r="A711" s="1"/>
      <c r="B711" s="1"/>
      <c r="C711" s="1"/>
      <c r="D711" s="1"/>
      <c r="E711" s="1"/>
      <c r="F711" s="1"/>
      <c r="G711" s="1"/>
      <c r="H711" s="1"/>
      <c r="I711" s="1"/>
      <c r="J711" s="1"/>
      <c r="U711" s="1"/>
      <c r="V711" s="1"/>
      <c r="W711" s="1"/>
      <c r="X711" s="1"/>
      <c r="Y711" s="1"/>
      <c r="Z711" s="1"/>
    </row>
    <row r="712" ht="15.75" customHeight="1">
      <c r="A712" s="1"/>
      <c r="B712" s="1"/>
      <c r="C712" s="1"/>
      <c r="D712" s="1"/>
      <c r="E712" s="1"/>
      <c r="F712" s="1"/>
      <c r="G712" s="1"/>
      <c r="H712" s="1"/>
      <c r="I712" s="1"/>
      <c r="J712" s="1"/>
      <c r="U712" s="1"/>
      <c r="V712" s="1"/>
      <c r="W712" s="1"/>
      <c r="X712" s="1"/>
      <c r="Y712" s="1"/>
      <c r="Z712" s="1"/>
    </row>
    <row r="713" ht="15.75" customHeight="1">
      <c r="A713" s="1"/>
      <c r="B713" s="1"/>
      <c r="C713" s="1"/>
      <c r="D713" s="1"/>
      <c r="E713" s="1"/>
      <c r="F713" s="1"/>
      <c r="G713" s="1"/>
      <c r="H713" s="1"/>
      <c r="I713" s="1"/>
      <c r="J713" s="1"/>
      <c r="U713" s="1"/>
      <c r="V713" s="1"/>
      <c r="W713" s="1"/>
      <c r="X713" s="1"/>
      <c r="Y713" s="1"/>
      <c r="Z713" s="1"/>
    </row>
    <row r="714" ht="15.75" customHeight="1">
      <c r="A714" s="1"/>
      <c r="B714" s="1"/>
      <c r="C714" s="1"/>
      <c r="D714" s="1"/>
      <c r="E714" s="1"/>
      <c r="F714" s="1"/>
      <c r="G714" s="1"/>
      <c r="H714" s="1"/>
      <c r="I714" s="1"/>
      <c r="J714" s="1"/>
      <c r="U714" s="1"/>
      <c r="V714" s="1"/>
      <c r="W714" s="1"/>
      <c r="X714" s="1"/>
      <c r="Y714" s="1"/>
      <c r="Z714" s="1"/>
    </row>
    <row r="715" ht="15.75" customHeight="1">
      <c r="A715" s="1"/>
      <c r="B715" s="1"/>
      <c r="C715" s="1"/>
      <c r="D715" s="1"/>
      <c r="E715" s="1"/>
      <c r="F715" s="1"/>
      <c r="G715" s="1"/>
      <c r="H715" s="1"/>
      <c r="I715" s="1"/>
      <c r="J715" s="1"/>
      <c r="U715" s="1"/>
      <c r="V715" s="1"/>
      <c r="W715" s="1"/>
      <c r="X715" s="1"/>
      <c r="Y715" s="1"/>
      <c r="Z715" s="1"/>
    </row>
    <row r="716" ht="15.75" customHeight="1">
      <c r="A716" s="1"/>
      <c r="B716" s="1"/>
      <c r="C716" s="1"/>
      <c r="D716" s="1"/>
      <c r="E716" s="1"/>
      <c r="F716" s="1"/>
      <c r="G716" s="1"/>
      <c r="H716" s="1"/>
      <c r="I716" s="1"/>
      <c r="J716" s="1"/>
      <c r="U716" s="1"/>
      <c r="V716" s="1"/>
      <c r="W716" s="1"/>
      <c r="X716" s="1"/>
      <c r="Y716" s="1"/>
      <c r="Z716" s="1"/>
    </row>
    <row r="717" ht="15.75" customHeight="1">
      <c r="A717" s="1"/>
      <c r="B717" s="1"/>
      <c r="C717" s="1"/>
      <c r="D717" s="1"/>
      <c r="E717" s="1"/>
      <c r="F717" s="1"/>
      <c r="G717" s="1"/>
      <c r="H717" s="1"/>
      <c r="I717" s="1"/>
      <c r="J717" s="1"/>
      <c r="U717" s="1"/>
      <c r="V717" s="1"/>
      <c r="W717" s="1"/>
      <c r="X717" s="1"/>
      <c r="Y717" s="1"/>
      <c r="Z717" s="1"/>
    </row>
    <row r="718" ht="15.75" customHeight="1">
      <c r="A718" s="1"/>
      <c r="B718" s="1"/>
      <c r="C718" s="1"/>
      <c r="D718" s="1"/>
      <c r="E718" s="1"/>
      <c r="F718" s="1"/>
      <c r="G718" s="1"/>
      <c r="H718" s="1"/>
      <c r="I718" s="1"/>
      <c r="J718" s="1"/>
      <c r="U718" s="1"/>
      <c r="V718" s="1"/>
      <c r="W718" s="1"/>
      <c r="X718" s="1"/>
      <c r="Y718" s="1"/>
      <c r="Z718" s="1"/>
    </row>
    <row r="719" ht="15.75" customHeight="1">
      <c r="A719" s="1"/>
      <c r="B719" s="1"/>
      <c r="C719" s="1"/>
      <c r="D719" s="1"/>
      <c r="E719" s="1"/>
      <c r="F719" s="1"/>
      <c r="G719" s="1"/>
      <c r="H719" s="1"/>
      <c r="I719" s="1"/>
      <c r="J719" s="1"/>
      <c r="U719" s="1"/>
      <c r="V719" s="1"/>
      <c r="W719" s="1"/>
      <c r="X719" s="1"/>
      <c r="Y719" s="1"/>
      <c r="Z719" s="1"/>
    </row>
    <row r="720" ht="15.75" customHeight="1">
      <c r="A720" s="1"/>
      <c r="B720" s="1"/>
      <c r="C720" s="1"/>
      <c r="D720" s="1"/>
      <c r="E720" s="1"/>
      <c r="F720" s="1"/>
      <c r="G720" s="1"/>
      <c r="H720" s="1"/>
      <c r="I720" s="1"/>
      <c r="J720" s="1"/>
      <c r="U720" s="1"/>
      <c r="V720" s="1"/>
      <c r="W720" s="1"/>
      <c r="X720" s="1"/>
      <c r="Y720" s="1"/>
      <c r="Z720" s="1"/>
    </row>
    <row r="721" ht="15.75" customHeight="1">
      <c r="A721" s="1"/>
      <c r="B721" s="1"/>
      <c r="C721" s="1"/>
      <c r="D721" s="1"/>
      <c r="E721" s="1"/>
      <c r="F721" s="1"/>
      <c r="G721" s="1"/>
      <c r="H721" s="1"/>
      <c r="I721" s="1"/>
      <c r="J721" s="1"/>
      <c r="U721" s="1"/>
      <c r="V721" s="1"/>
      <c r="W721" s="1"/>
      <c r="X721" s="1"/>
      <c r="Y721" s="1"/>
      <c r="Z721" s="1"/>
    </row>
    <row r="722" ht="15.75" customHeight="1">
      <c r="A722" s="1"/>
      <c r="B722" s="1"/>
      <c r="C722" s="1"/>
      <c r="D722" s="1"/>
      <c r="E722" s="1"/>
      <c r="F722" s="1"/>
      <c r="G722" s="1"/>
      <c r="H722" s="1"/>
      <c r="I722" s="1"/>
      <c r="J722" s="1"/>
      <c r="U722" s="1"/>
      <c r="V722" s="1"/>
      <c r="W722" s="1"/>
      <c r="X722" s="1"/>
      <c r="Y722" s="1"/>
      <c r="Z722" s="1"/>
    </row>
    <row r="723" ht="15.75" customHeight="1">
      <c r="A723" s="1"/>
      <c r="B723" s="1"/>
      <c r="C723" s="1"/>
      <c r="D723" s="1"/>
      <c r="E723" s="1"/>
      <c r="F723" s="1"/>
      <c r="G723" s="1"/>
      <c r="H723" s="1"/>
      <c r="I723" s="1"/>
      <c r="J723" s="1"/>
      <c r="U723" s="1"/>
      <c r="V723" s="1"/>
      <c r="W723" s="1"/>
      <c r="X723" s="1"/>
      <c r="Y723" s="1"/>
      <c r="Z723" s="1"/>
    </row>
    <row r="724" ht="15.75" customHeight="1">
      <c r="A724" s="1"/>
      <c r="B724" s="1"/>
      <c r="C724" s="1"/>
      <c r="D724" s="1"/>
      <c r="E724" s="1"/>
      <c r="F724" s="1"/>
      <c r="G724" s="1"/>
      <c r="H724" s="1"/>
      <c r="I724" s="1"/>
      <c r="J724" s="1"/>
      <c r="U724" s="1"/>
      <c r="V724" s="1"/>
      <c r="W724" s="1"/>
      <c r="X724" s="1"/>
      <c r="Y724" s="1"/>
      <c r="Z724" s="1"/>
    </row>
    <row r="725" ht="15.75" customHeight="1">
      <c r="A725" s="1"/>
      <c r="B725" s="1"/>
      <c r="C725" s="1"/>
      <c r="D725" s="1"/>
      <c r="E725" s="1"/>
      <c r="F725" s="1"/>
      <c r="G725" s="1"/>
      <c r="H725" s="1"/>
      <c r="I725" s="1"/>
      <c r="J725" s="1"/>
      <c r="U725" s="1"/>
      <c r="V725" s="1"/>
      <c r="W725" s="1"/>
      <c r="X725" s="1"/>
      <c r="Y725" s="1"/>
      <c r="Z725" s="1"/>
    </row>
    <row r="726" ht="15.75" customHeight="1">
      <c r="A726" s="1"/>
      <c r="B726" s="1"/>
      <c r="C726" s="1"/>
      <c r="D726" s="1"/>
      <c r="E726" s="1"/>
      <c r="F726" s="1"/>
      <c r="G726" s="1"/>
      <c r="H726" s="1"/>
      <c r="I726" s="1"/>
      <c r="J726" s="1"/>
      <c r="U726" s="1"/>
      <c r="V726" s="1"/>
      <c r="W726" s="1"/>
      <c r="X726" s="1"/>
      <c r="Y726" s="1"/>
      <c r="Z726" s="1"/>
    </row>
    <row r="727" ht="15.75" customHeight="1">
      <c r="A727" s="1"/>
      <c r="B727" s="1"/>
      <c r="C727" s="1"/>
      <c r="D727" s="1"/>
      <c r="E727" s="1"/>
      <c r="F727" s="1"/>
      <c r="G727" s="1"/>
      <c r="H727" s="1"/>
      <c r="I727" s="1"/>
      <c r="J727" s="1"/>
      <c r="U727" s="1"/>
      <c r="V727" s="1"/>
      <c r="W727" s="1"/>
      <c r="X727" s="1"/>
      <c r="Y727" s="1"/>
      <c r="Z727" s="1"/>
    </row>
    <row r="728" ht="15.75" customHeight="1">
      <c r="A728" s="1"/>
      <c r="B728" s="1"/>
      <c r="C728" s="1"/>
      <c r="D728" s="1"/>
      <c r="E728" s="1"/>
      <c r="F728" s="1"/>
      <c r="G728" s="1"/>
      <c r="H728" s="1"/>
      <c r="I728" s="1"/>
      <c r="J728" s="1"/>
      <c r="U728" s="1"/>
      <c r="V728" s="1"/>
      <c r="W728" s="1"/>
      <c r="X728" s="1"/>
      <c r="Y728" s="1"/>
      <c r="Z728" s="1"/>
    </row>
    <row r="729" ht="15.75" customHeight="1">
      <c r="A729" s="1"/>
      <c r="B729" s="1"/>
      <c r="C729" s="1"/>
      <c r="D729" s="1"/>
      <c r="E729" s="1"/>
      <c r="F729" s="1"/>
      <c r="G729" s="1"/>
      <c r="H729" s="1"/>
      <c r="I729" s="1"/>
      <c r="J729" s="1"/>
      <c r="U729" s="1"/>
      <c r="V729" s="1"/>
      <c r="W729" s="1"/>
      <c r="X729" s="1"/>
      <c r="Y729" s="1"/>
      <c r="Z729" s="1"/>
    </row>
    <row r="730" ht="15.75" customHeight="1">
      <c r="A730" s="1"/>
      <c r="B730" s="1"/>
      <c r="C730" s="1"/>
      <c r="D730" s="1"/>
      <c r="E730" s="1"/>
      <c r="F730" s="1"/>
      <c r="G730" s="1"/>
      <c r="H730" s="1"/>
      <c r="I730" s="1"/>
      <c r="J730" s="1"/>
      <c r="U730" s="1"/>
      <c r="V730" s="1"/>
      <c r="W730" s="1"/>
      <c r="X730" s="1"/>
      <c r="Y730" s="1"/>
      <c r="Z730" s="1"/>
    </row>
    <row r="731" ht="15.75" customHeight="1">
      <c r="A731" s="1"/>
      <c r="B731" s="1"/>
      <c r="C731" s="1"/>
      <c r="D731" s="1"/>
      <c r="E731" s="1"/>
      <c r="F731" s="1"/>
      <c r="G731" s="1"/>
      <c r="H731" s="1"/>
      <c r="I731" s="1"/>
      <c r="J731" s="1"/>
      <c r="U731" s="1"/>
      <c r="V731" s="1"/>
      <c r="W731" s="1"/>
      <c r="X731" s="1"/>
      <c r="Y731" s="1"/>
      <c r="Z731" s="1"/>
    </row>
    <row r="732" ht="15.75" customHeight="1">
      <c r="A732" s="1"/>
      <c r="B732" s="1"/>
      <c r="C732" s="1"/>
      <c r="D732" s="1"/>
      <c r="E732" s="1"/>
      <c r="F732" s="1"/>
      <c r="G732" s="1"/>
      <c r="H732" s="1"/>
      <c r="I732" s="1"/>
      <c r="J732" s="1"/>
      <c r="U732" s="1"/>
      <c r="V732" s="1"/>
      <c r="W732" s="1"/>
      <c r="X732" s="1"/>
      <c r="Y732" s="1"/>
      <c r="Z732" s="1"/>
    </row>
    <row r="733" ht="15.75" customHeight="1">
      <c r="A733" s="1"/>
      <c r="B733" s="1"/>
      <c r="C733" s="1"/>
      <c r="D733" s="1"/>
      <c r="E733" s="1"/>
      <c r="F733" s="1"/>
      <c r="G733" s="1"/>
      <c r="H733" s="1"/>
      <c r="I733" s="1"/>
      <c r="J733" s="1"/>
      <c r="U733" s="1"/>
      <c r="V733" s="1"/>
      <c r="W733" s="1"/>
      <c r="X733" s="1"/>
      <c r="Y733" s="1"/>
      <c r="Z733" s="1"/>
    </row>
    <row r="734" ht="15.75" customHeight="1">
      <c r="A734" s="1"/>
      <c r="B734" s="1"/>
      <c r="C734" s="1"/>
      <c r="D734" s="1"/>
      <c r="E734" s="1"/>
      <c r="F734" s="1"/>
      <c r="G734" s="1"/>
      <c r="H734" s="1"/>
      <c r="I734" s="1"/>
      <c r="J734" s="1"/>
      <c r="U734" s="1"/>
      <c r="V734" s="1"/>
      <c r="W734" s="1"/>
      <c r="X734" s="1"/>
      <c r="Y734" s="1"/>
      <c r="Z734" s="1"/>
    </row>
    <row r="735" ht="15.75" customHeight="1">
      <c r="A735" s="1"/>
      <c r="B735" s="1"/>
      <c r="C735" s="1"/>
      <c r="D735" s="1"/>
      <c r="E735" s="1"/>
      <c r="F735" s="1"/>
      <c r="G735" s="1"/>
      <c r="H735" s="1"/>
      <c r="I735" s="1"/>
      <c r="J735" s="1"/>
      <c r="U735" s="1"/>
      <c r="V735" s="1"/>
      <c r="W735" s="1"/>
      <c r="X735" s="1"/>
      <c r="Y735" s="1"/>
      <c r="Z735" s="1"/>
    </row>
    <row r="736" ht="15.75" customHeight="1">
      <c r="A736" s="1"/>
      <c r="B736" s="1"/>
      <c r="C736" s="1"/>
      <c r="D736" s="1"/>
      <c r="E736" s="1"/>
      <c r="F736" s="1"/>
      <c r="G736" s="1"/>
      <c r="H736" s="1"/>
      <c r="I736" s="1"/>
      <c r="J736" s="1"/>
      <c r="U736" s="1"/>
      <c r="V736" s="1"/>
      <c r="W736" s="1"/>
      <c r="X736" s="1"/>
      <c r="Y736" s="1"/>
      <c r="Z736" s="1"/>
    </row>
    <row r="737" ht="15.75" customHeight="1">
      <c r="A737" s="1"/>
      <c r="B737" s="1"/>
      <c r="C737" s="1"/>
      <c r="D737" s="1"/>
      <c r="E737" s="1"/>
      <c r="F737" s="1"/>
      <c r="G737" s="1"/>
      <c r="H737" s="1"/>
      <c r="I737" s="1"/>
      <c r="J737" s="1"/>
      <c r="U737" s="1"/>
      <c r="V737" s="1"/>
      <c r="W737" s="1"/>
      <c r="X737" s="1"/>
      <c r="Y737" s="1"/>
      <c r="Z737" s="1"/>
    </row>
    <row r="738" ht="15.75" customHeight="1">
      <c r="A738" s="1"/>
      <c r="B738" s="1"/>
      <c r="C738" s="1"/>
      <c r="D738" s="1"/>
      <c r="E738" s="1"/>
      <c r="F738" s="1"/>
      <c r="G738" s="1"/>
      <c r="H738" s="1"/>
      <c r="I738" s="1"/>
      <c r="J738" s="1"/>
      <c r="U738" s="1"/>
      <c r="V738" s="1"/>
      <c r="W738" s="1"/>
      <c r="X738" s="1"/>
      <c r="Y738" s="1"/>
      <c r="Z738" s="1"/>
    </row>
    <row r="739" ht="15.75" customHeight="1">
      <c r="A739" s="1"/>
      <c r="B739" s="1"/>
      <c r="C739" s="1"/>
      <c r="D739" s="1"/>
      <c r="E739" s="1"/>
      <c r="F739" s="1"/>
      <c r="G739" s="1"/>
      <c r="H739" s="1"/>
      <c r="I739" s="1"/>
      <c r="J739" s="1"/>
      <c r="U739" s="1"/>
      <c r="V739" s="1"/>
      <c r="W739" s="1"/>
      <c r="X739" s="1"/>
      <c r="Y739" s="1"/>
      <c r="Z739" s="1"/>
    </row>
    <row r="740" ht="15.75" customHeight="1">
      <c r="A740" s="1"/>
      <c r="B740" s="1"/>
      <c r="C740" s="1"/>
      <c r="D740" s="1"/>
      <c r="E740" s="1"/>
      <c r="F740" s="1"/>
      <c r="G740" s="1"/>
      <c r="H740" s="1"/>
      <c r="I740" s="1"/>
      <c r="J740" s="1"/>
      <c r="U740" s="1"/>
      <c r="V740" s="1"/>
      <c r="W740" s="1"/>
      <c r="X740" s="1"/>
      <c r="Y740" s="1"/>
      <c r="Z740" s="1"/>
    </row>
    <row r="741" ht="15.75" customHeight="1">
      <c r="A741" s="1"/>
      <c r="B741" s="1"/>
      <c r="C741" s="1"/>
      <c r="D741" s="1"/>
      <c r="E741" s="1"/>
      <c r="F741" s="1"/>
      <c r="G741" s="1"/>
      <c r="H741" s="1"/>
      <c r="I741" s="1"/>
      <c r="J741" s="1"/>
      <c r="U741" s="1"/>
      <c r="V741" s="1"/>
      <c r="W741" s="1"/>
      <c r="X741" s="1"/>
      <c r="Y741" s="1"/>
      <c r="Z741" s="1"/>
    </row>
    <row r="742" ht="15.75" customHeight="1">
      <c r="A742" s="1"/>
      <c r="B742" s="1"/>
      <c r="C742" s="1"/>
      <c r="D742" s="1"/>
      <c r="E742" s="1"/>
      <c r="F742" s="1"/>
      <c r="G742" s="1"/>
      <c r="H742" s="1"/>
      <c r="I742" s="1"/>
      <c r="J742" s="1"/>
      <c r="U742" s="1"/>
      <c r="V742" s="1"/>
      <c r="W742" s="1"/>
      <c r="X742" s="1"/>
      <c r="Y742" s="1"/>
      <c r="Z742" s="1"/>
    </row>
    <row r="743" ht="15.75" customHeight="1">
      <c r="A743" s="1"/>
      <c r="B743" s="1"/>
      <c r="C743" s="1"/>
      <c r="D743" s="1"/>
      <c r="E743" s="1"/>
      <c r="F743" s="1"/>
      <c r="G743" s="1"/>
      <c r="H743" s="1"/>
      <c r="I743" s="1"/>
      <c r="J743" s="1"/>
      <c r="U743" s="1"/>
      <c r="V743" s="1"/>
      <c r="W743" s="1"/>
      <c r="X743" s="1"/>
      <c r="Y743" s="1"/>
      <c r="Z743" s="1"/>
    </row>
    <row r="744" ht="15.75" customHeight="1">
      <c r="A744" s="1"/>
      <c r="B744" s="1"/>
      <c r="C744" s="1"/>
      <c r="D744" s="1"/>
      <c r="E744" s="1"/>
      <c r="F744" s="1"/>
      <c r="G744" s="1"/>
      <c r="H744" s="1"/>
      <c r="I744" s="1"/>
      <c r="J744" s="1"/>
      <c r="U744" s="1"/>
      <c r="V744" s="1"/>
      <c r="W744" s="1"/>
      <c r="X744" s="1"/>
      <c r="Y744" s="1"/>
      <c r="Z744" s="1"/>
    </row>
    <row r="745" ht="15.75" customHeight="1">
      <c r="A745" s="1"/>
      <c r="B745" s="1"/>
      <c r="C745" s="1"/>
      <c r="D745" s="1"/>
      <c r="E745" s="1"/>
      <c r="F745" s="1"/>
      <c r="G745" s="1"/>
      <c r="H745" s="1"/>
      <c r="I745" s="1"/>
      <c r="J745" s="1"/>
      <c r="U745" s="1"/>
      <c r="V745" s="1"/>
      <c r="W745" s="1"/>
      <c r="X745" s="1"/>
      <c r="Y745" s="1"/>
      <c r="Z745" s="1"/>
    </row>
    <row r="746" ht="15.75" customHeight="1">
      <c r="A746" s="1"/>
      <c r="B746" s="1"/>
      <c r="C746" s="1"/>
      <c r="D746" s="1"/>
      <c r="E746" s="1"/>
      <c r="F746" s="1"/>
      <c r="G746" s="1"/>
      <c r="H746" s="1"/>
      <c r="I746" s="1"/>
      <c r="J746" s="1"/>
      <c r="U746" s="1"/>
      <c r="V746" s="1"/>
      <c r="W746" s="1"/>
      <c r="X746" s="1"/>
      <c r="Y746" s="1"/>
      <c r="Z746" s="1"/>
    </row>
    <row r="747" ht="15.75" customHeight="1">
      <c r="A747" s="1"/>
      <c r="B747" s="1"/>
      <c r="C747" s="1"/>
      <c r="D747" s="1"/>
      <c r="E747" s="1"/>
      <c r="F747" s="1"/>
      <c r="G747" s="1"/>
      <c r="H747" s="1"/>
      <c r="I747" s="1"/>
      <c r="J747" s="1"/>
      <c r="U747" s="1"/>
      <c r="V747" s="1"/>
      <c r="W747" s="1"/>
      <c r="X747" s="1"/>
      <c r="Y747" s="1"/>
      <c r="Z747" s="1"/>
    </row>
    <row r="748" ht="15.75" customHeight="1">
      <c r="A748" s="1"/>
      <c r="B748" s="1"/>
      <c r="C748" s="1"/>
      <c r="D748" s="1"/>
      <c r="E748" s="1"/>
      <c r="F748" s="1"/>
      <c r="G748" s="1"/>
      <c r="H748" s="1"/>
      <c r="I748" s="1"/>
      <c r="J748" s="1"/>
      <c r="U748" s="1"/>
      <c r="V748" s="1"/>
      <c r="W748" s="1"/>
      <c r="X748" s="1"/>
      <c r="Y748" s="1"/>
      <c r="Z748" s="1"/>
    </row>
    <row r="749" ht="15.75" customHeight="1">
      <c r="A749" s="1"/>
      <c r="B749" s="1"/>
      <c r="C749" s="1"/>
      <c r="D749" s="1"/>
      <c r="E749" s="1"/>
      <c r="F749" s="1"/>
      <c r="G749" s="1"/>
      <c r="H749" s="1"/>
      <c r="I749" s="1"/>
      <c r="J749" s="1"/>
      <c r="U749" s="1"/>
      <c r="V749" s="1"/>
      <c r="W749" s="1"/>
      <c r="X749" s="1"/>
      <c r="Y749" s="1"/>
      <c r="Z749" s="1"/>
    </row>
    <row r="750" ht="15.75" customHeight="1">
      <c r="A750" s="1"/>
      <c r="B750" s="1"/>
      <c r="C750" s="1"/>
      <c r="D750" s="1"/>
      <c r="E750" s="1"/>
      <c r="F750" s="1"/>
      <c r="G750" s="1"/>
      <c r="H750" s="1"/>
      <c r="I750" s="1"/>
      <c r="J750" s="1"/>
      <c r="U750" s="1"/>
      <c r="V750" s="1"/>
      <c r="W750" s="1"/>
      <c r="X750" s="1"/>
      <c r="Y750" s="1"/>
      <c r="Z750" s="1"/>
    </row>
    <row r="751" ht="15.75" customHeight="1">
      <c r="A751" s="1"/>
      <c r="B751" s="1"/>
      <c r="C751" s="1"/>
      <c r="D751" s="1"/>
      <c r="E751" s="1"/>
      <c r="F751" s="1"/>
      <c r="G751" s="1"/>
      <c r="H751" s="1"/>
      <c r="I751" s="1"/>
      <c r="J751" s="1"/>
      <c r="U751" s="1"/>
      <c r="V751" s="1"/>
      <c r="W751" s="1"/>
      <c r="X751" s="1"/>
      <c r="Y751" s="1"/>
      <c r="Z751" s="1"/>
    </row>
    <row r="752" ht="15.75" customHeight="1">
      <c r="A752" s="1"/>
      <c r="B752" s="1"/>
      <c r="C752" s="1"/>
      <c r="D752" s="1"/>
      <c r="E752" s="1"/>
      <c r="F752" s="1"/>
      <c r="G752" s="1"/>
      <c r="H752" s="1"/>
      <c r="I752" s="1"/>
      <c r="J752" s="1"/>
      <c r="U752" s="1"/>
      <c r="V752" s="1"/>
      <c r="W752" s="1"/>
      <c r="X752" s="1"/>
      <c r="Y752" s="1"/>
      <c r="Z752" s="1"/>
    </row>
    <row r="753" ht="15.75" customHeight="1">
      <c r="A753" s="1"/>
      <c r="B753" s="1"/>
      <c r="C753" s="1"/>
      <c r="D753" s="1"/>
      <c r="E753" s="1"/>
      <c r="F753" s="1"/>
      <c r="G753" s="1"/>
      <c r="H753" s="1"/>
      <c r="I753" s="1"/>
      <c r="J753" s="1"/>
      <c r="U753" s="1"/>
      <c r="V753" s="1"/>
      <c r="W753" s="1"/>
      <c r="X753" s="1"/>
      <c r="Y753" s="1"/>
      <c r="Z753" s="1"/>
    </row>
    <row r="754" ht="15.75" customHeight="1">
      <c r="A754" s="1"/>
      <c r="B754" s="1"/>
      <c r="C754" s="1"/>
      <c r="D754" s="1"/>
      <c r="E754" s="1"/>
      <c r="F754" s="1"/>
      <c r="G754" s="1"/>
      <c r="H754" s="1"/>
      <c r="I754" s="1"/>
      <c r="J754" s="1"/>
      <c r="U754" s="1"/>
      <c r="V754" s="1"/>
      <c r="W754" s="1"/>
      <c r="X754" s="1"/>
      <c r="Y754" s="1"/>
      <c r="Z754" s="1"/>
    </row>
    <row r="755" ht="15.75" customHeight="1">
      <c r="A755" s="1"/>
      <c r="B755" s="1"/>
      <c r="C755" s="1"/>
      <c r="D755" s="1"/>
      <c r="E755" s="1"/>
      <c r="F755" s="1"/>
      <c r="G755" s="1"/>
      <c r="H755" s="1"/>
      <c r="I755" s="1"/>
      <c r="J755" s="1"/>
      <c r="U755" s="1"/>
      <c r="V755" s="1"/>
      <c r="W755" s="1"/>
      <c r="X755" s="1"/>
      <c r="Y755" s="1"/>
      <c r="Z755" s="1"/>
    </row>
    <row r="756" ht="15.75" customHeight="1">
      <c r="A756" s="1"/>
      <c r="B756" s="1"/>
      <c r="C756" s="1"/>
      <c r="D756" s="1"/>
      <c r="E756" s="1"/>
      <c r="F756" s="1"/>
      <c r="G756" s="1"/>
      <c r="H756" s="1"/>
      <c r="I756" s="1"/>
      <c r="J756" s="1"/>
      <c r="U756" s="1"/>
      <c r="V756" s="1"/>
      <c r="W756" s="1"/>
      <c r="X756" s="1"/>
      <c r="Y756" s="1"/>
      <c r="Z756" s="1"/>
    </row>
    <row r="757" ht="15.75" customHeight="1">
      <c r="A757" s="1"/>
      <c r="B757" s="1"/>
      <c r="C757" s="1"/>
      <c r="D757" s="1"/>
      <c r="E757" s="1"/>
      <c r="F757" s="1"/>
      <c r="G757" s="1"/>
      <c r="H757" s="1"/>
      <c r="I757" s="1"/>
      <c r="J757" s="1"/>
      <c r="U757" s="1"/>
      <c r="V757" s="1"/>
      <c r="W757" s="1"/>
      <c r="X757" s="1"/>
      <c r="Y757" s="1"/>
      <c r="Z757" s="1"/>
    </row>
    <row r="758" ht="15.75" customHeight="1">
      <c r="A758" s="1"/>
      <c r="B758" s="1"/>
      <c r="C758" s="1"/>
      <c r="D758" s="1"/>
      <c r="E758" s="1"/>
      <c r="F758" s="1"/>
      <c r="G758" s="1"/>
      <c r="H758" s="1"/>
      <c r="I758" s="1"/>
      <c r="J758" s="1"/>
      <c r="U758" s="1"/>
      <c r="V758" s="1"/>
      <c r="W758" s="1"/>
      <c r="X758" s="1"/>
      <c r="Y758" s="1"/>
      <c r="Z758" s="1"/>
    </row>
    <row r="759" ht="15.75" customHeight="1">
      <c r="A759" s="1"/>
      <c r="B759" s="1"/>
      <c r="C759" s="1"/>
      <c r="D759" s="1"/>
      <c r="E759" s="1"/>
      <c r="F759" s="1"/>
      <c r="G759" s="1"/>
      <c r="H759" s="1"/>
      <c r="I759" s="1"/>
      <c r="J759" s="1"/>
      <c r="U759" s="1"/>
      <c r="V759" s="1"/>
      <c r="W759" s="1"/>
      <c r="X759" s="1"/>
      <c r="Y759" s="1"/>
      <c r="Z759" s="1"/>
    </row>
    <row r="760" ht="15.75" customHeight="1">
      <c r="A760" s="1"/>
      <c r="B760" s="1"/>
      <c r="C760" s="1"/>
      <c r="D760" s="1"/>
      <c r="E760" s="1"/>
      <c r="F760" s="1"/>
      <c r="G760" s="1"/>
      <c r="H760" s="1"/>
      <c r="I760" s="1"/>
      <c r="J760" s="1"/>
      <c r="U760" s="1"/>
      <c r="V760" s="1"/>
      <c r="W760" s="1"/>
      <c r="X760" s="1"/>
      <c r="Y760" s="1"/>
      <c r="Z760" s="1"/>
    </row>
    <row r="761" ht="15.75" customHeight="1">
      <c r="A761" s="1"/>
      <c r="B761" s="1"/>
      <c r="C761" s="1"/>
      <c r="D761" s="1"/>
      <c r="E761" s="1"/>
      <c r="F761" s="1"/>
      <c r="G761" s="1"/>
      <c r="H761" s="1"/>
      <c r="I761" s="1"/>
      <c r="J761" s="1"/>
      <c r="U761" s="1"/>
      <c r="V761" s="1"/>
      <c r="W761" s="1"/>
      <c r="X761" s="1"/>
      <c r="Y761" s="1"/>
      <c r="Z761" s="1"/>
    </row>
    <row r="762" ht="15.75" customHeight="1">
      <c r="A762" s="1"/>
      <c r="B762" s="1"/>
      <c r="C762" s="1"/>
      <c r="D762" s="1"/>
      <c r="E762" s="1"/>
      <c r="F762" s="1"/>
      <c r="G762" s="1"/>
      <c r="H762" s="1"/>
      <c r="I762" s="1"/>
      <c r="J762" s="1"/>
      <c r="U762" s="1"/>
      <c r="V762" s="1"/>
      <c r="W762" s="1"/>
      <c r="X762" s="1"/>
      <c r="Y762" s="1"/>
      <c r="Z762" s="1"/>
    </row>
    <row r="763" ht="15.75" customHeight="1">
      <c r="A763" s="1"/>
      <c r="B763" s="1"/>
      <c r="C763" s="1"/>
      <c r="D763" s="1"/>
      <c r="E763" s="1"/>
      <c r="F763" s="1"/>
      <c r="G763" s="1"/>
      <c r="H763" s="1"/>
      <c r="I763" s="1"/>
      <c r="J763" s="1"/>
      <c r="U763" s="1"/>
      <c r="V763" s="1"/>
      <c r="W763" s="1"/>
      <c r="X763" s="1"/>
      <c r="Y763" s="1"/>
      <c r="Z763" s="1"/>
    </row>
    <row r="764" ht="15.75" customHeight="1">
      <c r="A764" s="1"/>
      <c r="B764" s="1"/>
      <c r="C764" s="1"/>
      <c r="D764" s="1"/>
      <c r="E764" s="1"/>
      <c r="F764" s="1"/>
      <c r="G764" s="1"/>
      <c r="H764" s="1"/>
      <c r="I764" s="1"/>
      <c r="J764" s="1"/>
      <c r="U764" s="1"/>
      <c r="V764" s="1"/>
      <c r="W764" s="1"/>
      <c r="X764" s="1"/>
      <c r="Y764" s="1"/>
      <c r="Z764" s="1"/>
    </row>
    <row r="765" ht="15.75" customHeight="1">
      <c r="A765" s="1"/>
      <c r="B765" s="1"/>
      <c r="C765" s="1"/>
      <c r="D765" s="1"/>
      <c r="E765" s="1"/>
      <c r="F765" s="1"/>
      <c r="G765" s="1"/>
      <c r="H765" s="1"/>
      <c r="I765" s="1"/>
      <c r="J765" s="1"/>
      <c r="U765" s="1"/>
      <c r="V765" s="1"/>
      <c r="W765" s="1"/>
      <c r="X765" s="1"/>
      <c r="Y765" s="1"/>
      <c r="Z765" s="1"/>
    </row>
    <row r="766" ht="15.75" customHeight="1">
      <c r="A766" s="1"/>
      <c r="B766" s="1"/>
      <c r="C766" s="1"/>
      <c r="D766" s="1"/>
      <c r="E766" s="1"/>
      <c r="F766" s="1"/>
      <c r="G766" s="1"/>
      <c r="H766" s="1"/>
      <c r="I766" s="1"/>
      <c r="J766" s="1"/>
      <c r="U766" s="1"/>
      <c r="V766" s="1"/>
      <c r="W766" s="1"/>
      <c r="X766" s="1"/>
      <c r="Y766" s="1"/>
      <c r="Z766" s="1"/>
    </row>
    <row r="767" ht="15.75" customHeight="1">
      <c r="A767" s="1"/>
      <c r="B767" s="1"/>
      <c r="C767" s="1"/>
      <c r="D767" s="1"/>
      <c r="E767" s="1"/>
      <c r="F767" s="1"/>
      <c r="G767" s="1"/>
      <c r="H767" s="1"/>
      <c r="I767" s="1"/>
      <c r="J767" s="1"/>
      <c r="U767" s="1"/>
      <c r="V767" s="1"/>
      <c r="W767" s="1"/>
      <c r="X767" s="1"/>
      <c r="Y767" s="1"/>
      <c r="Z767" s="1"/>
    </row>
    <row r="768" ht="15.75" customHeight="1">
      <c r="A768" s="1"/>
      <c r="B768" s="1"/>
      <c r="C768" s="1"/>
      <c r="D768" s="1"/>
      <c r="E768" s="1"/>
      <c r="F768" s="1"/>
      <c r="G768" s="1"/>
      <c r="H768" s="1"/>
      <c r="I768" s="1"/>
      <c r="J768" s="1"/>
      <c r="U768" s="1"/>
      <c r="V768" s="1"/>
      <c r="W768" s="1"/>
      <c r="X768" s="1"/>
      <c r="Y768" s="1"/>
      <c r="Z768" s="1"/>
    </row>
    <row r="769" ht="15.75" customHeight="1">
      <c r="A769" s="1"/>
      <c r="B769" s="1"/>
      <c r="C769" s="1"/>
      <c r="D769" s="1"/>
      <c r="E769" s="1"/>
      <c r="F769" s="1"/>
      <c r="G769" s="1"/>
      <c r="H769" s="1"/>
      <c r="I769" s="1"/>
      <c r="J769" s="1"/>
      <c r="U769" s="1"/>
      <c r="V769" s="1"/>
      <c r="W769" s="1"/>
      <c r="X769" s="1"/>
      <c r="Y769" s="1"/>
      <c r="Z769" s="1"/>
    </row>
    <row r="770" ht="15.75" customHeight="1">
      <c r="A770" s="1"/>
      <c r="B770" s="1"/>
      <c r="C770" s="1"/>
      <c r="D770" s="1"/>
      <c r="E770" s="1"/>
      <c r="F770" s="1"/>
      <c r="G770" s="1"/>
      <c r="H770" s="1"/>
      <c r="I770" s="1"/>
      <c r="J770" s="1"/>
      <c r="U770" s="1"/>
      <c r="V770" s="1"/>
      <c r="W770" s="1"/>
      <c r="X770" s="1"/>
      <c r="Y770" s="1"/>
      <c r="Z770" s="1"/>
    </row>
    <row r="771" ht="15.75" customHeight="1">
      <c r="A771" s="1"/>
      <c r="B771" s="1"/>
      <c r="C771" s="1"/>
      <c r="D771" s="1"/>
      <c r="E771" s="1"/>
      <c r="F771" s="1"/>
      <c r="G771" s="1"/>
      <c r="H771" s="1"/>
      <c r="I771" s="1"/>
      <c r="J771" s="1"/>
      <c r="U771" s="1"/>
      <c r="V771" s="1"/>
      <c r="W771" s="1"/>
      <c r="X771" s="1"/>
      <c r="Y771" s="1"/>
      <c r="Z771" s="1"/>
    </row>
    <row r="772" ht="15.75" customHeight="1">
      <c r="A772" s="1"/>
      <c r="B772" s="1"/>
      <c r="C772" s="1"/>
      <c r="D772" s="1"/>
      <c r="E772" s="1"/>
      <c r="F772" s="1"/>
      <c r="G772" s="1"/>
      <c r="H772" s="1"/>
      <c r="I772" s="1"/>
      <c r="J772" s="1"/>
      <c r="U772" s="1"/>
      <c r="V772" s="1"/>
      <c r="W772" s="1"/>
      <c r="X772" s="1"/>
      <c r="Y772" s="1"/>
      <c r="Z772" s="1"/>
    </row>
    <row r="773" ht="15.75" customHeight="1">
      <c r="A773" s="1"/>
      <c r="B773" s="1"/>
      <c r="C773" s="1"/>
      <c r="D773" s="1"/>
      <c r="E773" s="1"/>
      <c r="F773" s="1"/>
      <c r="G773" s="1"/>
      <c r="H773" s="1"/>
      <c r="I773" s="1"/>
      <c r="J773" s="1"/>
      <c r="U773" s="1"/>
      <c r="V773" s="1"/>
      <c r="W773" s="1"/>
      <c r="X773" s="1"/>
      <c r="Y773" s="1"/>
      <c r="Z773" s="1"/>
    </row>
    <row r="774" ht="15.75" customHeight="1">
      <c r="A774" s="1"/>
      <c r="B774" s="1"/>
      <c r="C774" s="1"/>
      <c r="D774" s="1"/>
      <c r="E774" s="1"/>
      <c r="F774" s="1"/>
      <c r="G774" s="1"/>
      <c r="H774" s="1"/>
      <c r="I774" s="1"/>
      <c r="J774" s="1"/>
      <c r="U774" s="1"/>
      <c r="V774" s="1"/>
      <c r="W774" s="1"/>
      <c r="X774" s="1"/>
      <c r="Y774" s="1"/>
      <c r="Z774" s="1"/>
    </row>
    <row r="775" ht="15.75" customHeight="1">
      <c r="A775" s="1"/>
      <c r="B775" s="1"/>
      <c r="C775" s="1"/>
      <c r="D775" s="1"/>
      <c r="E775" s="1"/>
      <c r="F775" s="1"/>
      <c r="G775" s="1"/>
      <c r="H775" s="1"/>
      <c r="I775" s="1"/>
      <c r="J775" s="1"/>
      <c r="U775" s="1"/>
      <c r="V775" s="1"/>
      <c r="W775" s="1"/>
      <c r="X775" s="1"/>
      <c r="Y775" s="1"/>
      <c r="Z775" s="1"/>
    </row>
    <row r="776" ht="15.75" customHeight="1">
      <c r="A776" s="1"/>
      <c r="B776" s="1"/>
      <c r="C776" s="1"/>
      <c r="D776" s="1"/>
      <c r="E776" s="1"/>
      <c r="F776" s="1"/>
      <c r="G776" s="1"/>
      <c r="H776" s="1"/>
      <c r="I776" s="1"/>
      <c r="J776" s="1"/>
      <c r="U776" s="1"/>
      <c r="V776" s="1"/>
      <c r="W776" s="1"/>
      <c r="X776" s="1"/>
      <c r="Y776" s="1"/>
      <c r="Z776" s="1"/>
    </row>
    <row r="777" ht="15.75" customHeight="1">
      <c r="A777" s="1"/>
      <c r="B777" s="1"/>
      <c r="C777" s="1"/>
      <c r="D777" s="1"/>
      <c r="E777" s="1"/>
      <c r="F777" s="1"/>
      <c r="G777" s="1"/>
      <c r="H777" s="1"/>
      <c r="I777" s="1"/>
      <c r="J777" s="1"/>
      <c r="U777" s="1"/>
      <c r="V777" s="1"/>
      <c r="W777" s="1"/>
      <c r="X777" s="1"/>
      <c r="Y777" s="1"/>
      <c r="Z777" s="1"/>
    </row>
    <row r="778" ht="15.75" customHeight="1">
      <c r="A778" s="1"/>
      <c r="B778" s="1"/>
      <c r="C778" s="1"/>
      <c r="D778" s="1"/>
      <c r="E778" s="1"/>
      <c r="F778" s="1"/>
      <c r="G778" s="1"/>
      <c r="H778" s="1"/>
      <c r="I778" s="1"/>
      <c r="J778" s="1"/>
      <c r="U778" s="1"/>
      <c r="V778" s="1"/>
      <c r="W778" s="1"/>
      <c r="X778" s="1"/>
      <c r="Y778" s="1"/>
      <c r="Z778" s="1"/>
    </row>
    <row r="779" ht="15.75" customHeight="1">
      <c r="A779" s="1"/>
      <c r="B779" s="1"/>
      <c r="C779" s="1"/>
      <c r="D779" s="1"/>
      <c r="E779" s="1"/>
      <c r="F779" s="1"/>
      <c r="G779" s="1"/>
      <c r="H779" s="1"/>
      <c r="I779" s="1"/>
      <c r="J779" s="1"/>
      <c r="U779" s="1"/>
      <c r="V779" s="1"/>
      <c r="W779" s="1"/>
      <c r="X779" s="1"/>
      <c r="Y779" s="1"/>
      <c r="Z779" s="1"/>
    </row>
    <row r="780" ht="15.75" customHeight="1">
      <c r="A780" s="1"/>
      <c r="B780" s="1"/>
      <c r="C780" s="1"/>
      <c r="D780" s="1"/>
      <c r="E780" s="1"/>
      <c r="F780" s="1"/>
      <c r="G780" s="1"/>
      <c r="H780" s="1"/>
      <c r="I780" s="1"/>
      <c r="J780" s="1"/>
      <c r="U780" s="1"/>
      <c r="V780" s="1"/>
      <c r="W780" s="1"/>
      <c r="X780" s="1"/>
      <c r="Y780" s="1"/>
      <c r="Z780" s="1"/>
    </row>
    <row r="781" ht="15.75" customHeight="1">
      <c r="A781" s="1"/>
      <c r="B781" s="1"/>
      <c r="C781" s="1"/>
      <c r="D781" s="1"/>
      <c r="E781" s="1"/>
      <c r="F781" s="1"/>
      <c r="G781" s="1"/>
      <c r="H781" s="1"/>
      <c r="I781" s="1"/>
      <c r="J781" s="1"/>
      <c r="U781" s="1"/>
      <c r="V781" s="1"/>
      <c r="W781" s="1"/>
      <c r="X781" s="1"/>
      <c r="Y781" s="1"/>
      <c r="Z781" s="1"/>
    </row>
    <row r="782" ht="15.75" customHeight="1">
      <c r="A782" s="1"/>
      <c r="B782" s="1"/>
      <c r="C782" s="1"/>
      <c r="D782" s="1"/>
      <c r="E782" s="1"/>
      <c r="F782" s="1"/>
      <c r="G782" s="1"/>
      <c r="H782" s="1"/>
      <c r="I782" s="1"/>
      <c r="J782" s="1"/>
      <c r="U782" s="1"/>
      <c r="V782" s="1"/>
      <c r="W782" s="1"/>
      <c r="X782" s="1"/>
      <c r="Y782" s="1"/>
      <c r="Z782" s="1"/>
    </row>
    <row r="783" ht="15.75" customHeight="1">
      <c r="A783" s="1"/>
      <c r="B783" s="1"/>
      <c r="C783" s="1"/>
      <c r="D783" s="1"/>
      <c r="E783" s="1"/>
      <c r="F783" s="1"/>
      <c r="G783" s="1"/>
      <c r="H783" s="1"/>
      <c r="I783" s="1"/>
      <c r="J783" s="1"/>
      <c r="U783" s="1"/>
      <c r="V783" s="1"/>
      <c r="W783" s="1"/>
      <c r="X783" s="1"/>
      <c r="Y783" s="1"/>
      <c r="Z783" s="1"/>
    </row>
    <row r="784" ht="15.75" customHeight="1">
      <c r="A784" s="1"/>
      <c r="B784" s="1"/>
      <c r="C784" s="1"/>
      <c r="D784" s="1"/>
      <c r="E784" s="1"/>
      <c r="F784" s="1"/>
      <c r="G784" s="1"/>
      <c r="H784" s="1"/>
      <c r="I784" s="1"/>
      <c r="J784" s="1"/>
      <c r="U784" s="1"/>
      <c r="V784" s="1"/>
      <c r="W784" s="1"/>
      <c r="X784" s="1"/>
      <c r="Y784" s="1"/>
      <c r="Z784" s="1"/>
    </row>
    <row r="785" ht="15.75" customHeight="1">
      <c r="A785" s="1"/>
      <c r="B785" s="1"/>
      <c r="C785" s="1"/>
      <c r="D785" s="1"/>
      <c r="E785" s="1"/>
      <c r="F785" s="1"/>
      <c r="G785" s="1"/>
      <c r="H785" s="1"/>
      <c r="I785" s="1"/>
      <c r="J785" s="1"/>
      <c r="U785" s="1"/>
      <c r="V785" s="1"/>
      <c r="W785" s="1"/>
      <c r="X785" s="1"/>
      <c r="Y785" s="1"/>
      <c r="Z785" s="1"/>
    </row>
    <row r="786" ht="15.75" customHeight="1">
      <c r="A786" s="1"/>
      <c r="B786" s="1"/>
      <c r="C786" s="1"/>
      <c r="D786" s="1"/>
      <c r="E786" s="1"/>
      <c r="F786" s="1"/>
      <c r="G786" s="1"/>
      <c r="H786" s="1"/>
      <c r="I786" s="1"/>
      <c r="J786" s="1"/>
      <c r="U786" s="1"/>
      <c r="V786" s="1"/>
      <c r="W786" s="1"/>
      <c r="X786" s="1"/>
      <c r="Y786" s="1"/>
      <c r="Z786" s="1"/>
    </row>
    <row r="787" ht="15.75" customHeight="1">
      <c r="A787" s="1"/>
      <c r="B787" s="1"/>
      <c r="C787" s="1"/>
      <c r="D787" s="1"/>
      <c r="E787" s="1"/>
      <c r="F787" s="1"/>
      <c r="G787" s="1"/>
      <c r="H787" s="1"/>
      <c r="I787" s="1"/>
      <c r="J787" s="1"/>
      <c r="U787" s="1"/>
      <c r="V787" s="1"/>
      <c r="W787" s="1"/>
      <c r="X787" s="1"/>
      <c r="Y787" s="1"/>
      <c r="Z787" s="1"/>
    </row>
    <row r="788" ht="15.75" customHeight="1">
      <c r="A788" s="1"/>
      <c r="B788" s="1"/>
      <c r="C788" s="1"/>
      <c r="D788" s="1"/>
      <c r="E788" s="1"/>
      <c r="F788" s="1"/>
      <c r="G788" s="1"/>
      <c r="H788" s="1"/>
      <c r="I788" s="1"/>
      <c r="J788" s="1"/>
      <c r="U788" s="1"/>
      <c r="V788" s="1"/>
      <c r="W788" s="1"/>
      <c r="X788" s="1"/>
      <c r="Y788" s="1"/>
      <c r="Z788" s="1"/>
    </row>
    <row r="789" ht="15.75" customHeight="1">
      <c r="A789" s="1"/>
      <c r="B789" s="1"/>
      <c r="C789" s="1"/>
      <c r="D789" s="1"/>
      <c r="E789" s="1"/>
      <c r="F789" s="1"/>
      <c r="G789" s="1"/>
      <c r="H789" s="1"/>
      <c r="I789" s="1"/>
      <c r="J789" s="1"/>
      <c r="U789" s="1"/>
      <c r="V789" s="1"/>
      <c r="W789" s="1"/>
      <c r="X789" s="1"/>
      <c r="Y789" s="1"/>
      <c r="Z789" s="1"/>
    </row>
    <row r="790" ht="15.75" customHeight="1">
      <c r="A790" s="1"/>
      <c r="B790" s="1"/>
      <c r="C790" s="1"/>
      <c r="D790" s="1"/>
      <c r="E790" s="1"/>
      <c r="F790" s="1"/>
      <c r="G790" s="1"/>
      <c r="H790" s="1"/>
      <c r="I790" s="1"/>
      <c r="J790" s="1"/>
      <c r="U790" s="1"/>
      <c r="V790" s="1"/>
      <c r="W790" s="1"/>
      <c r="X790" s="1"/>
      <c r="Y790" s="1"/>
      <c r="Z790" s="1"/>
    </row>
    <row r="791" ht="15.75" customHeight="1">
      <c r="A791" s="1"/>
      <c r="B791" s="1"/>
      <c r="C791" s="1"/>
      <c r="D791" s="1"/>
      <c r="E791" s="1"/>
      <c r="F791" s="1"/>
      <c r="G791" s="1"/>
      <c r="H791" s="1"/>
      <c r="I791" s="1"/>
      <c r="J791" s="1"/>
      <c r="U791" s="1"/>
      <c r="V791" s="1"/>
      <c r="W791" s="1"/>
      <c r="X791" s="1"/>
      <c r="Y791" s="1"/>
      <c r="Z791" s="1"/>
    </row>
    <row r="792" ht="15.75" customHeight="1">
      <c r="A792" s="1"/>
      <c r="B792" s="1"/>
      <c r="C792" s="1"/>
      <c r="D792" s="1"/>
      <c r="E792" s="1"/>
      <c r="F792" s="1"/>
      <c r="G792" s="1"/>
      <c r="H792" s="1"/>
      <c r="I792" s="1"/>
      <c r="J792" s="1"/>
      <c r="U792" s="1"/>
      <c r="V792" s="1"/>
      <c r="W792" s="1"/>
      <c r="X792" s="1"/>
      <c r="Y792" s="1"/>
      <c r="Z792" s="1"/>
    </row>
    <row r="793" ht="15.75" customHeight="1">
      <c r="A793" s="1"/>
      <c r="B793" s="1"/>
      <c r="C793" s="1"/>
      <c r="D793" s="1"/>
      <c r="E793" s="1"/>
      <c r="F793" s="1"/>
      <c r="G793" s="1"/>
      <c r="H793" s="1"/>
      <c r="I793" s="1"/>
      <c r="J793" s="1"/>
      <c r="U793" s="1"/>
      <c r="V793" s="1"/>
      <c r="W793" s="1"/>
      <c r="X793" s="1"/>
      <c r="Y793" s="1"/>
      <c r="Z793" s="1"/>
    </row>
    <row r="794" ht="15.75" customHeight="1">
      <c r="A794" s="1"/>
      <c r="B794" s="1"/>
      <c r="C794" s="1"/>
      <c r="D794" s="1"/>
      <c r="E794" s="1"/>
      <c r="F794" s="1"/>
      <c r="G794" s="1"/>
      <c r="H794" s="1"/>
      <c r="I794" s="1"/>
      <c r="J794" s="1"/>
      <c r="U794" s="1"/>
      <c r="V794" s="1"/>
      <c r="W794" s="1"/>
      <c r="X794" s="1"/>
      <c r="Y794" s="1"/>
      <c r="Z794" s="1"/>
    </row>
    <row r="795" ht="15.75" customHeight="1">
      <c r="A795" s="1"/>
      <c r="B795" s="1"/>
      <c r="C795" s="1"/>
      <c r="D795" s="1"/>
      <c r="E795" s="1"/>
      <c r="F795" s="1"/>
      <c r="G795" s="1"/>
      <c r="H795" s="1"/>
      <c r="I795" s="1"/>
      <c r="J795" s="1"/>
      <c r="U795" s="1"/>
      <c r="V795" s="1"/>
      <c r="W795" s="1"/>
      <c r="X795" s="1"/>
      <c r="Y795" s="1"/>
      <c r="Z795" s="1"/>
    </row>
    <row r="796" ht="15.75" customHeight="1">
      <c r="A796" s="1"/>
      <c r="B796" s="1"/>
      <c r="C796" s="1"/>
      <c r="D796" s="1"/>
      <c r="E796" s="1"/>
      <c r="F796" s="1"/>
      <c r="G796" s="1"/>
      <c r="H796" s="1"/>
      <c r="I796" s="1"/>
      <c r="J796" s="1"/>
      <c r="U796" s="1"/>
      <c r="V796" s="1"/>
      <c r="W796" s="1"/>
      <c r="X796" s="1"/>
      <c r="Y796" s="1"/>
      <c r="Z796" s="1"/>
    </row>
    <row r="797" ht="15.75" customHeight="1">
      <c r="A797" s="1"/>
      <c r="B797" s="1"/>
      <c r="C797" s="1"/>
      <c r="D797" s="1"/>
      <c r="E797" s="1"/>
      <c r="F797" s="1"/>
      <c r="G797" s="1"/>
      <c r="H797" s="1"/>
      <c r="I797" s="1"/>
      <c r="J797" s="1"/>
      <c r="U797" s="1"/>
      <c r="V797" s="1"/>
      <c r="W797" s="1"/>
      <c r="X797" s="1"/>
      <c r="Y797" s="1"/>
      <c r="Z797" s="1"/>
    </row>
    <row r="798" ht="15.75" customHeight="1">
      <c r="A798" s="1"/>
      <c r="B798" s="1"/>
      <c r="C798" s="1"/>
      <c r="D798" s="1"/>
      <c r="E798" s="1"/>
      <c r="F798" s="1"/>
      <c r="G798" s="1"/>
      <c r="H798" s="1"/>
      <c r="I798" s="1"/>
      <c r="J798" s="1"/>
      <c r="U798" s="1"/>
      <c r="V798" s="1"/>
      <c r="W798" s="1"/>
      <c r="X798" s="1"/>
      <c r="Y798" s="1"/>
      <c r="Z798" s="1"/>
    </row>
    <row r="799" ht="15.75" customHeight="1">
      <c r="A799" s="1"/>
      <c r="B799" s="1"/>
      <c r="C799" s="1"/>
      <c r="D799" s="1"/>
      <c r="E799" s="1"/>
      <c r="F799" s="1"/>
      <c r="G799" s="1"/>
      <c r="H799" s="1"/>
      <c r="I799" s="1"/>
      <c r="J799" s="1"/>
      <c r="U799" s="1"/>
      <c r="V799" s="1"/>
      <c r="W799" s="1"/>
      <c r="X799" s="1"/>
      <c r="Y799" s="1"/>
      <c r="Z799" s="1"/>
    </row>
    <row r="800" ht="15.75" customHeight="1">
      <c r="A800" s="1"/>
      <c r="B800" s="1"/>
      <c r="C800" s="1"/>
      <c r="D800" s="1"/>
      <c r="E800" s="1"/>
      <c r="F800" s="1"/>
      <c r="G800" s="1"/>
      <c r="H800" s="1"/>
      <c r="I800" s="1"/>
      <c r="J800" s="1"/>
      <c r="U800" s="1"/>
      <c r="V800" s="1"/>
      <c r="W800" s="1"/>
      <c r="X800" s="1"/>
      <c r="Y800" s="1"/>
      <c r="Z800" s="1"/>
    </row>
    <row r="801" ht="15.75" customHeight="1">
      <c r="A801" s="1"/>
      <c r="B801" s="1"/>
      <c r="C801" s="1"/>
      <c r="D801" s="1"/>
      <c r="E801" s="1"/>
      <c r="F801" s="1"/>
      <c r="G801" s="1"/>
      <c r="H801" s="1"/>
      <c r="I801" s="1"/>
      <c r="J801" s="1"/>
      <c r="U801" s="1"/>
      <c r="V801" s="1"/>
      <c r="W801" s="1"/>
      <c r="X801" s="1"/>
      <c r="Y801" s="1"/>
      <c r="Z801" s="1"/>
    </row>
    <row r="802" ht="15.75" customHeight="1">
      <c r="A802" s="1"/>
      <c r="B802" s="1"/>
      <c r="C802" s="1"/>
      <c r="D802" s="1"/>
      <c r="E802" s="1"/>
      <c r="F802" s="1"/>
      <c r="G802" s="1"/>
      <c r="H802" s="1"/>
      <c r="I802" s="1"/>
      <c r="J802" s="1"/>
      <c r="U802" s="1"/>
      <c r="V802" s="1"/>
      <c r="W802" s="1"/>
      <c r="X802" s="1"/>
      <c r="Y802" s="1"/>
      <c r="Z802" s="1"/>
    </row>
    <row r="803" ht="15.75" customHeight="1">
      <c r="A803" s="1"/>
      <c r="B803" s="1"/>
      <c r="C803" s="1"/>
      <c r="D803" s="1"/>
      <c r="E803" s="1"/>
      <c r="F803" s="1"/>
      <c r="G803" s="1"/>
      <c r="H803" s="1"/>
      <c r="I803" s="1"/>
      <c r="J803" s="1"/>
      <c r="U803" s="1"/>
      <c r="V803" s="1"/>
      <c r="W803" s="1"/>
      <c r="X803" s="1"/>
      <c r="Y803" s="1"/>
      <c r="Z803" s="1"/>
    </row>
    <row r="804" ht="15.75" customHeight="1">
      <c r="A804" s="1"/>
      <c r="B804" s="1"/>
      <c r="C804" s="1"/>
      <c r="D804" s="1"/>
      <c r="E804" s="1"/>
      <c r="F804" s="1"/>
      <c r="G804" s="1"/>
      <c r="H804" s="1"/>
      <c r="I804" s="1"/>
      <c r="J804" s="1"/>
      <c r="U804" s="1"/>
      <c r="V804" s="1"/>
      <c r="W804" s="1"/>
      <c r="X804" s="1"/>
      <c r="Y804" s="1"/>
      <c r="Z804" s="1"/>
    </row>
    <row r="805" ht="15.75" customHeight="1">
      <c r="A805" s="1"/>
      <c r="B805" s="1"/>
      <c r="C805" s="1"/>
      <c r="D805" s="1"/>
      <c r="E805" s="1"/>
      <c r="F805" s="1"/>
      <c r="G805" s="1"/>
      <c r="H805" s="1"/>
      <c r="I805" s="1"/>
      <c r="J805" s="1"/>
      <c r="U805" s="1"/>
      <c r="V805" s="1"/>
      <c r="W805" s="1"/>
      <c r="X805" s="1"/>
      <c r="Y805" s="1"/>
      <c r="Z805" s="1"/>
    </row>
    <row r="806" ht="15.75" customHeight="1">
      <c r="A806" s="1"/>
      <c r="B806" s="1"/>
      <c r="C806" s="1"/>
      <c r="D806" s="1"/>
      <c r="E806" s="1"/>
      <c r="F806" s="1"/>
      <c r="G806" s="1"/>
      <c r="H806" s="1"/>
      <c r="I806" s="1"/>
      <c r="J806" s="1"/>
      <c r="U806" s="1"/>
      <c r="V806" s="1"/>
      <c r="W806" s="1"/>
      <c r="X806" s="1"/>
      <c r="Y806" s="1"/>
      <c r="Z806" s="1"/>
    </row>
    <row r="807" ht="15.75" customHeight="1">
      <c r="A807" s="1"/>
      <c r="B807" s="1"/>
      <c r="C807" s="1"/>
      <c r="D807" s="1"/>
      <c r="E807" s="1"/>
      <c r="F807" s="1"/>
      <c r="G807" s="1"/>
      <c r="H807" s="1"/>
      <c r="I807" s="1"/>
      <c r="J807" s="1"/>
      <c r="U807" s="1"/>
      <c r="V807" s="1"/>
      <c r="W807" s="1"/>
      <c r="X807" s="1"/>
      <c r="Y807" s="1"/>
      <c r="Z807" s="1"/>
    </row>
    <row r="808" ht="15.75" customHeight="1">
      <c r="A808" s="1"/>
      <c r="B808" s="1"/>
      <c r="C808" s="1"/>
      <c r="D808" s="1"/>
      <c r="E808" s="1"/>
      <c r="F808" s="1"/>
      <c r="G808" s="1"/>
      <c r="H808" s="1"/>
      <c r="I808" s="1"/>
      <c r="J808" s="1"/>
      <c r="U808" s="1"/>
      <c r="V808" s="1"/>
      <c r="W808" s="1"/>
      <c r="X808" s="1"/>
      <c r="Y808" s="1"/>
      <c r="Z808" s="1"/>
    </row>
    <row r="809" ht="15.75" customHeight="1">
      <c r="A809" s="1"/>
      <c r="B809" s="1"/>
      <c r="C809" s="1"/>
      <c r="D809" s="1"/>
      <c r="E809" s="1"/>
      <c r="F809" s="1"/>
      <c r="G809" s="1"/>
      <c r="H809" s="1"/>
      <c r="I809" s="1"/>
      <c r="J809" s="1"/>
      <c r="U809" s="1"/>
      <c r="V809" s="1"/>
      <c r="W809" s="1"/>
      <c r="X809" s="1"/>
      <c r="Y809" s="1"/>
      <c r="Z809" s="1"/>
    </row>
    <row r="810" ht="15.75" customHeight="1">
      <c r="A810" s="1"/>
      <c r="B810" s="1"/>
      <c r="C810" s="1"/>
      <c r="D810" s="1"/>
      <c r="E810" s="1"/>
      <c r="F810" s="1"/>
      <c r="G810" s="1"/>
      <c r="H810" s="1"/>
      <c r="I810" s="1"/>
      <c r="J810" s="1"/>
      <c r="U810" s="1"/>
      <c r="V810" s="1"/>
      <c r="W810" s="1"/>
      <c r="X810" s="1"/>
      <c r="Y810" s="1"/>
      <c r="Z810" s="1"/>
    </row>
    <row r="811" ht="15.75" customHeight="1">
      <c r="A811" s="1"/>
      <c r="B811" s="1"/>
      <c r="C811" s="1"/>
      <c r="D811" s="1"/>
      <c r="E811" s="1"/>
      <c r="F811" s="1"/>
      <c r="G811" s="1"/>
      <c r="H811" s="1"/>
      <c r="I811" s="1"/>
      <c r="J811" s="1"/>
      <c r="U811" s="1"/>
      <c r="V811" s="1"/>
      <c r="W811" s="1"/>
      <c r="X811" s="1"/>
      <c r="Y811" s="1"/>
      <c r="Z811" s="1"/>
    </row>
    <row r="812" ht="15.75" customHeight="1">
      <c r="A812" s="1"/>
      <c r="B812" s="1"/>
      <c r="C812" s="1"/>
      <c r="D812" s="1"/>
      <c r="E812" s="1"/>
      <c r="F812" s="1"/>
      <c r="G812" s="1"/>
      <c r="H812" s="1"/>
      <c r="I812" s="1"/>
      <c r="J812" s="1"/>
      <c r="U812" s="1"/>
      <c r="V812" s="1"/>
      <c r="W812" s="1"/>
      <c r="X812" s="1"/>
      <c r="Y812" s="1"/>
      <c r="Z812" s="1"/>
    </row>
    <row r="813" ht="15.75" customHeight="1">
      <c r="A813" s="1"/>
      <c r="B813" s="1"/>
      <c r="C813" s="1"/>
      <c r="D813" s="1"/>
      <c r="E813" s="1"/>
      <c r="F813" s="1"/>
      <c r="G813" s="1"/>
      <c r="H813" s="1"/>
      <c r="I813" s="1"/>
      <c r="J813" s="1"/>
      <c r="U813" s="1"/>
      <c r="V813" s="1"/>
      <c r="W813" s="1"/>
      <c r="X813" s="1"/>
      <c r="Y813" s="1"/>
      <c r="Z813" s="1"/>
    </row>
    <row r="814" ht="15.75" customHeight="1">
      <c r="A814" s="1"/>
      <c r="B814" s="1"/>
      <c r="C814" s="1"/>
      <c r="D814" s="1"/>
      <c r="E814" s="1"/>
      <c r="F814" s="1"/>
      <c r="G814" s="1"/>
      <c r="H814" s="1"/>
      <c r="I814" s="1"/>
      <c r="J814" s="1"/>
      <c r="U814" s="1"/>
      <c r="V814" s="1"/>
      <c r="W814" s="1"/>
      <c r="X814" s="1"/>
      <c r="Y814" s="1"/>
      <c r="Z814" s="1"/>
    </row>
    <row r="815" ht="15.75" customHeight="1">
      <c r="A815" s="1"/>
      <c r="B815" s="1"/>
      <c r="C815" s="1"/>
      <c r="D815" s="1"/>
      <c r="E815" s="1"/>
      <c r="F815" s="1"/>
      <c r="G815" s="1"/>
      <c r="H815" s="1"/>
      <c r="I815" s="1"/>
      <c r="J815" s="1"/>
      <c r="U815" s="1"/>
      <c r="V815" s="1"/>
      <c r="W815" s="1"/>
      <c r="X815" s="1"/>
      <c r="Y815" s="1"/>
      <c r="Z815" s="1"/>
    </row>
    <row r="816" ht="15.75" customHeight="1">
      <c r="A816" s="1"/>
      <c r="B816" s="1"/>
      <c r="C816" s="1"/>
      <c r="D816" s="1"/>
      <c r="E816" s="1"/>
      <c r="F816" s="1"/>
      <c r="G816" s="1"/>
      <c r="H816" s="1"/>
      <c r="I816" s="1"/>
      <c r="J816" s="1"/>
      <c r="U816" s="1"/>
      <c r="V816" s="1"/>
      <c r="W816" s="1"/>
      <c r="X816" s="1"/>
      <c r="Y816" s="1"/>
      <c r="Z816" s="1"/>
    </row>
    <row r="817" ht="15.75" customHeight="1">
      <c r="A817" s="1"/>
      <c r="B817" s="1"/>
      <c r="C817" s="1"/>
      <c r="D817" s="1"/>
      <c r="E817" s="1"/>
      <c r="F817" s="1"/>
      <c r="G817" s="1"/>
      <c r="H817" s="1"/>
      <c r="I817" s="1"/>
      <c r="J817" s="1"/>
      <c r="U817" s="1"/>
      <c r="V817" s="1"/>
      <c r="W817" s="1"/>
      <c r="X817" s="1"/>
      <c r="Y817" s="1"/>
      <c r="Z817" s="1"/>
    </row>
    <row r="818" ht="15.75" customHeight="1">
      <c r="A818" s="1"/>
      <c r="B818" s="1"/>
      <c r="C818" s="1"/>
      <c r="D818" s="1"/>
      <c r="E818" s="1"/>
      <c r="F818" s="1"/>
      <c r="G818" s="1"/>
      <c r="H818" s="1"/>
      <c r="I818" s="1"/>
      <c r="J818" s="1"/>
      <c r="U818" s="1"/>
      <c r="V818" s="1"/>
      <c r="W818" s="1"/>
      <c r="X818" s="1"/>
      <c r="Y818" s="1"/>
      <c r="Z818" s="1"/>
    </row>
    <row r="819" ht="15.75" customHeight="1">
      <c r="A819" s="1"/>
      <c r="B819" s="1"/>
      <c r="C819" s="1"/>
      <c r="D819" s="1"/>
      <c r="E819" s="1"/>
      <c r="F819" s="1"/>
      <c r="G819" s="1"/>
      <c r="H819" s="1"/>
      <c r="I819" s="1"/>
      <c r="J819" s="1"/>
      <c r="U819" s="1"/>
      <c r="V819" s="1"/>
      <c r="W819" s="1"/>
      <c r="X819" s="1"/>
      <c r="Y819" s="1"/>
      <c r="Z819" s="1"/>
    </row>
    <row r="820" ht="15.75" customHeight="1">
      <c r="A820" s="1"/>
      <c r="B820" s="1"/>
      <c r="C820" s="1"/>
      <c r="D820" s="1"/>
      <c r="E820" s="1"/>
      <c r="F820" s="1"/>
      <c r="G820" s="1"/>
      <c r="H820" s="1"/>
      <c r="I820" s="1"/>
      <c r="J820" s="1"/>
      <c r="U820" s="1"/>
      <c r="V820" s="1"/>
      <c r="W820" s="1"/>
      <c r="X820" s="1"/>
      <c r="Y820" s="1"/>
      <c r="Z820" s="1"/>
    </row>
    <row r="821" ht="15.75" customHeight="1">
      <c r="A821" s="1"/>
      <c r="B821" s="1"/>
      <c r="C821" s="1"/>
      <c r="D821" s="1"/>
      <c r="E821" s="1"/>
      <c r="F821" s="1"/>
      <c r="G821" s="1"/>
      <c r="H821" s="1"/>
      <c r="I821" s="1"/>
      <c r="J821" s="1"/>
      <c r="U821" s="1"/>
      <c r="V821" s="1"/>
      <c r="W821" s="1"/>
      <c r="X821" s="1"/>
      <c r="Y821" s="1"/>
      <c r="Z821" s="1"/>
    </row>
    <row r="822" ht="15.75" customHeight="1">
      <c r="A822" s="1"/>
      <c r="B822" s="1"/>
      <c r="C822" s="1"/>
      <c r="D822" s="1"/>
      <c r="E822" s="1"/>
      <c r="F822" s="1"/>
      <c r="G822" s="1"/>
      <c r="H822" s="1"/>
      <c r="I822" s="1"/>
      <c r="J822" s="1"/>
      <c r="U822" s="1"/>
      <c r="V822" s="1"/>
      <c r="W822" s="1"/>
      <c r="X822" s="1"/>
      <c r="Y822" s="1"/>
      <c r="Z822" s="1"/>
    </row>
    <row r="823" ht="15.75" customHeight="1">
      <c r="A823" s="1"/>
      <c r="B823" s="1"/>
      <c r="C823" s="1"/>
      <c r="D823" s="1"/>
      <c r="E823" s="1"/>
      <c r="F823" s="1"/>
      <c r="G823" s="1"/>
      <c r="H823" s="1"/>
      <c r="I823" s="1"/>
      <c r="J823" s="1"/>
      <c r="U823" s="1"/>
      <c r="V823" s="1"/>
      <c r="W823" s="1"/>
      <c r="X823" s="1"/>
      <c r="Y823" s="1"/>
      <c r="Z823" s="1"/>
    </row>
    <row r="824" ht="15.75" customHeight="1">
      <c r="A824" s="1"/>
      <c r="B824" s="1"/>
      <c r="C824" s="1"/>
      <c r="D824" s="1"/>
      <c r="E824" s="1"/>
      <c r="F824" s="1"/>
      <c r="G824" s="1"/>
      <c r="H824" s="1"/>
      <c r="I824" s="1"/>
      <c r="J824" s="1"/>
      <c r="U824" s="1"/>
      <c r="V824" s="1"/>
      <c r="W824" s="1"/>
      <c r="X824" s="1"/>
      <c r="Y824" s="1"/>
      <c r="Z824" s="1"/>
    </row>
    <row r="825" ht="15.75" customHeight="1">
      <c r="A825" s="1"/>
      <c r="B825" s="1"/>
      <c r="C825" s="1"/>
      <c r="D825" s="1"/>
      <c r="E825" s="1"/>
      <c r="F825" s="1"/>
      <c r="G825" s="1"/>
      <c r="H825" s="1"/>
      <c r="I825" s="1"/>
      <c r="J825" s="1"/>
      <c r="U825" s="1"/>
      <c r="V825" s="1"/>
      <c r="W825" s="1"/>
      <c r="X825" s="1"/>
      <c r="Y825" s="1"/>
      <c r="Z825" s="1"/>
    </row>
    <row r="826" ht="15.75" customHeight="1">
      <c r="A826" s="1"/>
      <c r="B826" s="1"/>
      <c r="C826" s="1"/>
      <c r="D826" s="1"/>
      <c r="E826" s="1"/>
      <c r="F826" s="1"/>
      <c r="G826" s="1"/>
      <c r="H826" s="1"/>
      <c r="I826" s="1"/>
      <c r="J826" s="1"/>
      <c r="U826" s="1"/>
      <c r="V826" s="1"/>
      <c r="W826" s="1"/>
      <c r="X826" s="1"/>
      <c r="Y826" s="1"/>
      <c r="Z826" s="1"/>
    </row>
    <row r="827" ht="15.75" customHeight="1">
      <c r="A827" s="1"/>
      <c r="B827" s="1"/>
      <c r="C827" s="1"/>
      <c r="D827" s="1"/>
      <c r="E827" s="1"/>
      <c r="F827" s="1"/>
      <c r="G827" s="1"/>
      <c r="H827" s="1"/>
      <c r="I827" s="1"/>
      <c r="J827" s="1"/>
      <c r="U827" s="1"/>
      <c r="V827" s="1"/>
      <c r="W827" s="1"/>
      <c r="X827" s="1"/>
      <c r="Y827" s="1"/>
      <c r="Z827" s="1"/>
    </row>
    <row r="828" ht="15.75" customHeight="1">
      <c r="A828" s="1"/>
      <c r="B828" s="1"/>
      <c r="C828" s="1"/>
      <c r="D828" s="1"/>
      <c r="E828" s="1"/>
      <c r="F828" s="1"/>
      <c r="G828" s="1"/>
      <c r="H828" s="1"/>
      <c r="I828" s="1"/>
      <c r="J828" s="1"/>
      <c r="U828" s="1"/>
      <c r="V828" s="1"/>
      <c r="W828" s="1"/>
      <c r="X828" s="1"/>
      <c r="Y828" s="1"/>
      <c r="Z828" s="1"/>
    </row>
    <row r="829" ht="15.75" customHeight="1">
      <c r="A829" s="1"/>
      <c r="B829" s="1"/>
      <c r="C829" s="1"/>
      <c r="D829" s="1"/>
      <c r="E829" s="1"/>
      <c r="F829" s="1"/>
      <c r="G829" s="1"/>
      <c r="H829" s="1"/>
      <c r="I829" s="1"/>
      <c r="J829" s="1"/>
      <c r="U829" s="1"/>
      <c r="V829" s="1"/>
      <c r="W829" s="1"/>
      <c r="X829" s="1"/>
      <c r="Y829" s="1"/>
      <c r="Z829" s="1"/>
    </row>
    <row r="830" ht="15.75" customHeight="1">
      <c r="A830" s="1"/>
      <c r="B830" s="1"/>
      <c r="C830" s="1"/>
      <c r="D830" s="1"/>
      <c r="E830" s="1"/>
      <c r="F830" s="1"/>
      <c r="G830" s="1"/>
      <c r="H830" s="1"/>
      <c r="I830" s="1"/>
      <c r="J830" s="1"/>
      <c r="U830" s="1"/>
      <c r="V830" s="1"/>
      <c r="W830" s="1"/>
      <c r="X830" s="1"/>
      <c r="Y830" s="1"/>
      <c r="Z830" s="1"/>
    </row>
    <row r="831" ht="15.75" customHeight="1">
      <c r="A831" s="1"/>
      <c r="B831" s="1"/>
      <c r="C831" s="1"/>
      <c r="D831" s="1"/>
      <c r="E831" s="1"/>
      <c r="F831" s="1"/>
      <c r="G831" s="1"/>
      <c r="H831" s="1"/>
      <c r="I831" s="1"/>
      <c r="J831" s="1"/>
      <c r="U831" s="1"/>
      <c r="V831" s="1"/>
      <c r="W831" s="1"/>
      <c r="X831" s="1"/>
      <c r="Y831" s="1"/>
      <c r="Z831" s="1"/>
    </row>
    <row r="832" ht="15.75" customHeight="1">
      <c r="A832" s="1"/>
      <c r="B832" s="1"/>
      <c r="C832" s="1"/>
      <c r="D832" s="1"/>
      <c r="E832" s="1"/>
      <c r="F832" s="1"/>
      <c r="G832" s="1"/>
      <c r="H832" s="1"/>
      <c r="I832" s="1"/>
      <c r="J832" s="1"/>
      <c r="U832" s="1"/>
      <c r="V832" s="1"/>
      <c r="W832" s="1"/>
      <c r="X832" s="1"/>
      <c r="Y832" s="1"/>
      <c r="Z832" s="1"/>
    </row>
    <row r="833" ht="15.75" customHeight="1">
      <c r="A833" s="1"/>
      <c r="B833" s="1"/>
      <c r="C833" s="1"/>
      <c r="D833" s="1"/>
      <c r="E833" s="1"/>
      <c r="F833" s="1"/>
      <c r="G833" s="1"/>
      <c r="H833" s="1"/>
      <c r="I833" s="1"/>
      <c r="J833" s="1"/>
      <c r="U833" s="1"/>
      <c r="V833" s="1"/>
      <c r="W833" s="1"/>
      <c r="X833" s="1"/>
      <c r="Y833" s="1"/>
      <c r="Z833" s="1"/>
    </row>
    <row r="834" ht="15.75" customHeight="1">
      <c r="A834" s="1"/>
      <c r="B834" s="1"/>
      <c r="C834" s="1"/>
      <c r="D834" s="1"/>
      <c r="E834" s="1"/>
      <c r="F834" s="1"/>
      <c r="G834" s="1"/>
      <c r="H834" s="1"/>
      <c r="I834" s="1"/>
      <c r="J834" s="1"/>
      <c r="U834" s="1"/>
      <c r="V834" s="1"/>
      <c r="W834" s="1"/>
      <c r="X834" s="1"/>
      <c r="Y834" s="1"/>
      <c r="Z834" s="1"/>
    </row>
    <row r="835" ht="15.75" customHeight="1">
      <c r="A835" s="1"/>
      <c r="B835" s="1"/>
      <c r="C835" s="1"/>
      <c r="D835" s="1"/>
      <c r="E835" s="1"/>
      <c r="F835" s="1"/>
      <c r="G835" s="1"/>
      <c r="H835" s="1"/>
      <c r="I835" s="1"/>
      <c r="J835" s="1"/>
      <c r="U835" s="1"/>
      <c r="V835" s="1"/>
      <c r="W835" s="1"/>
      <c r="X835" s="1"/>
      <c r="Y835" s="1"/>
      <c r="Z835" s="1"/>
    </row>
    <row r="836" ht="15.75" customHeight="1">
      <c r="A836" s="1"/>
      <c r="B836" s="1"/>
      <c r="C836" s="1"/>
      <c r="D836" s="1"/>
      <c r="E836" s="1"/>
      <c r="F836" s="1"/>
      <c r="G836" s="1"/>
      <c r="H836" s="1"/>
      <c r="I836" s="1"/>
      <c r="J836" s="1"/>
      <c r="U836" s="1"/>
      <c r="V836" s="1"/>
      <c r="W836" s="1"/>
      <c r="X836" s="1"/>
      <c r="Y836" s="1"/>
      <c r="Z836" s="1"/>
    </row>
    <row r="837" ht="15.75" customHeight="1">
      <c r="A837" s="1"/>
      <c r="B837" s="1"/>
      <c r="C837" s="1"/>
      <c r="D837" s="1"/>
      <c r="E837" s="1"/>
      <c r="F837" s="1"/>
      <c r="G837" s="1"/>
      <c r="H837" s="1"/>
      <c r="I837" s="1"/>
      <c r="J837" s="1"/>
      <c r="U837" s="1"/>
      <c r="V837" s="1"/>
      <c r="W837" s="1"/>
      <c r="X837" s="1"/>
      <c r="Y837" s="1"/>
      <c r="Z837" s="1"/>
    </row>
    <row r="838" ht="15.75" customHeight="1">
      <c r="A838" s="1"/>
      <c r="B838" s="1"/>
      <c r="C838" s="1"/>
      <c r="D838" s="1"/>
      <c r="E838" s="1"/>
      <c r="F838" s="1"/>
      <c r="G838" s="1"/>
      <c r="H838" s="1"/>
      <c r="I838" s="1"/>
      <c r="J838" s="1"/>
      <c r="U838" s="1"/>
      <c r="V838" s="1"/>
      <c r="W838" s="1"/>
      <c r="X838" s="1"/>
      <c r="Y838" s="1"/>
      <c r="Z838" s="1"/>
    </row>
    <row r="839" ht="15.75" customHeight="1">
      <c r="A839" s="1"/>
      <c r="B839" s="1"/>
      <c r="C839" s="1"/>
      <c r="D839" s="1"/>
      <c r="E839" s="1"/>
      <c r="F839" s="1"/>
      <c r="G839" s="1"/>
      <c r="H839" s="1"/>
      <c r="I839" s="1"/>
      <c r="J839" s="1"/>
      <c r="U839" s="1"/>
      <c r="V839" s="1"/>
      <c r="W839" s="1"/>
      <c r="X839" s="1"/>
      <c r="Y839" s="1"/>
      <c r="Z839" s="1"/>
    </row>
    <row r="840" ht="15.75" customHeight="1">
      <c r="A840" s="1"/>
      <c r="B840" s="1"/>
      <c r="C840" s="1"/>
      <c r="D840" s="1"/>
      <c r="E840" s="1"/>
      <c r="F840" s="1"/>
      <c r="G840" s="1"/>
      <c r="H840" s="1"/>
      <c r="I840" s="1"/>
      <c r="J840" s="1"/>
      <c r="U840" s="1"/>
      <c r="V840" s="1"/>
      <c r="W840" s="1"/>
      <c r="X840" s="1"/>
      <c r="Y840" s="1"/>
      <c r="Z840" s="1"/>
    </row>
    <row r="841" ht="15.75" customHeight="1">
      <c r="A841" s="1"/>
      <c r="B841" s="1"/>
      <c r="C841" s="1"/>
      <c r="D841" s="1"/>
      <c r="E841" s="1"/>
      <c r="F841" s="1"/>
      <c r="G841" s="1"/>
      <c r="H841" s="1"/>
      <c r="I841" s="1"/>
      <c r="J841" s="1"/>
      <c r="U841" s="1"/>
      <c r="V841" s="1"/>
      <c r="W841" s="1"/>
      <c r="X841" s="1"/>
      <c r="Y841" s="1"/>
      <c r="Z841" s="1"/>
    </row>
    <row r="842" ht="15.75" customHeight="1">
      <c r="A842" s="1"/>
      <c r="B842" s="1"/>
      <c r="C842" s="1"/>
      <c r="D842" s="1"/>
      <c r="E842" s="1"/>
      <c r="F842" s="1"/>
      <c r="G842" s="1"/>
      <c r="H842" s="1"/>
      <c r="I842" s="1"/>
      <c r="J842" s="1"/>
      <c r="U842" s="1"/>
      <c r="V842" s="1"/>
      <c r="W842" s="1"/>
      <c r="X842" s="1"/>
      <c r="Y842" s="1"/>
      <c r="Z842" s="1"/>
    </row>
    <row r="843" ht="15.75" customHeight="1">
      <c r="A843" s="1"/>
      <c r="B843" s="1"/>
      <c r="C843" s="1"/>
      <c r="D843" s="1"/>
      <c r="E843" s="1"/>
      <c r="F843" s="1"/>
      <c r="G843" s="1"/>
      <c r="H843" s="1"/>
      <c r="I843" s="1"/>
      <c r="J843" s="1"/>
      <c r="U843" s="1"/>
      <c r="V843" s="1"/>
      <c r="W843" s="1"/>
      <c r="X843" s="1"/>
      <c r="Y843" s="1"/>
      <c r="Z843" s="1"/>
    </row>
    <row r="844" ht="15.75" customHeight="1">
      <c r="A844" s="1"/>
      <c r="B844" s="1"/>
      <c r="C844" s="1"/>
      <c r="D844" s="1"/>
      <c r="E844" s="1"/>
      <c r="F844" s="1"/>
      <c r="G844" s="1"/>
      <c r="H844" s="1"/>
      <c r="I844" s="1"/>
      <c r="J844" s="1"/>
      <c r="U844" s="1"/>
      <c r="V844" s="1"/>
      <c r="W844" s="1"/>
      <c r="X844" s="1"/>
      <c r="Y844" s="1"/>
      <c r="Z844" s="1"/>
    </row>
    <row r="845" ht="15.75" customHeight="1">
      <c r="A845" s="1"/>
      <c r="B845" s="1"/>
      <c r="C845" s="1"/>
      <c r="D845" s="1"/>
      <c r="E845" s="1"/>
      <c r="F845" s="1"/>
      <c r="G845" s="1"/>
      <c r="H845" s="1"/>
      <c r="I845" s="1"/>
      <c r="J845" s="1"/>
      <c r="U845" s="1"/>
      <c r="V845" s="1"/>
      <c r="W845" s="1"/>
      <c r="X845" s="1"/>
      <c r="Y845" s="1"/>
      <c r="Z845" s="1"/>
    </row>
    <row r="846" ht="15.75" customHeight="1">
      <c r="A846" s="1"/>
      <c r="B846" s="1"/>
      <c r="C846" s="1"/>
      <c r="D846" s="1"/>
      <c r="E846" s="1"/>
      <c r="F846" s="1"/>
      <c r="G846" s="1"/>
      <c r="H846" s="1"/>
      <c r="I846" s="1"/>
      <c r="J846" s="1"/>
      <c r="U846" s="1"/>
      <c r="V846" s="1"/>
      <c r="W846" s="1"/>
      <c r="X846" s="1"/>
      <c r="Y846" s="1"/>
      <c r="Z846" s="1"/>
    </row>
    <row r="847" ht="15.75" customHeight="1">
      <c r="A847" s="1"/>
      <c r="B847" s="1"/>
      <c r="C847" s="1"/>
      <c r="D847" s="1"/>
      <c r="E847" s="1"/>
      <c r="F847" s="1"/>
      <c r="G847" s="1"/>
      <c r="H847" s="1"/>
      <c r="I847" s="1"/>
      <c r="J847" s="1"/>
      <c r="U847" s="1"/>
      <c r="V847" s="1"/>
      <c r="W847" s="1"/>
      <c r="X847" s="1"/>
      <c r="Y847" s="1"/>
      <c r="Z847" s="1"/>
    </row>
    <row r="848" ht="15.75" customHeight="1">
      <c r="A848" s="1"/>
      <c r="B848" s="1"/>
      <c r="C848" s="1"/>
      <c r="D848" s="1"/>
      <c r="E848" s="1"/>
      <c r="F848" s="1"/>
      <c r="G848" s="1"/>
      <c r="H848" s="1"/>
      <c r="I848" s="1"/>
      <c r="J848" s="1"/>
      <c r="U848" s="1"/>
      <c r="V848" s="1"/>
      <c r="W848" s="1"/>
      <c r="X848" s="1"/>
      <c r="Y848" s="1"/>
      <c r="Z848" s="1"/>
    </row>
    <row r="849" ht="15.75" customHeight="1">
      <c r="A849" s="1"/>
      <c r="B849" s="1"/>
      <c r="C849" s="1"/>
      <c r="D849" s="1"/>
      <c r="E849" s="1"/>
      <c r="F849" s="1"/>
      <c r="G849" s="1"/>
      <c r="H849" s="1"/>
      <c r="I849" s="1"/>
      <c r="J849" s="1"/>
      <c r="U849" s="1"/>
      <c r="V849" s="1"/>
      <c r="W849" s="1"/>
      <c r="X849" s="1"/>
      <c r="Y849" s="1"/>
      <c r="Z849" s="1"/>
    </row>
    <row r="850" ht="15.75" customHeight="1">
      <c r="A850" s="1"/>
      <c r="B850" s="1"/>
      <c r="C850" s="1"/>
      <c r="D850" s="1"/>
      <c r="E850" s="1"/>
      <c r="F850" s="1"/>
      <c r="G850" s="1"/>
      <c r="H850" s="1"/>
      <c r="I850" s="1"/>
      <c r="J850" s="1"/>
      <c r="U850" s="1"/>
      <c r="V850" s="1"/>
      <c r="W850" s="1"/>
      <c r="X850" s="1"/>
      <c r="Y850" s="1"/>
      <c r="Z850" s="1"/>
    </row>
    <row r="851" ht="15.75" customHeight="1">
      <c r="A851" s="1"/>
      <c r="B851" s="1"/>
      <c r="C851" s="1"/>
      <c r="D851" s="1"/>
      <c r="E851" s="1"/>
      <c r="F851" s="1"/>
      <c r="G851" s="1"/>
      <c r="H851" s="1"/>
      <c r="I851" s="1"/>
      <c r="J851" s="1"/>
      <c r="U851" s="1"/>
      <c r="V851" s="1"/>
      <c r="W851" s="1"/>
      <c r="X851" s="1"/>
      <c r="Y851" s="1"/>
      <c r="Z851" s="1"/>
    </row>
    <row r="852" ht="15.75" customHeight="1">
      <c r="A852" s="1"/>
      <c r="B852" s="1"/>
      <c r="C852" s="1"/>
      <c r="D852" s="1"/>
      <c r="E852" s="1"/>
      <c r="F852" s="1"/>
      <c r="G852" s="1"/>
      <c r="H852" s="1"/>
      <c r="I852" s="1"/>
      <c r="J852" s="1"/>
      <c r="U852" s="1"/>
      <c r="V852" s="1"/>
      <c r="W852" s="1"/>
      <c r="X852" s="1"/>
      <c r="Y852" s="1"/>
      <c r="Z852" s="1"/>
    </row>
    <row r="853" ht="15.75" customHeight="1">
      <c r="A853" s="1"/>
      <c r="B853" s="1"/>
      <c r="C853" s="1"/>
      <c r="D853" s="1"/>
      <c r="E853" s="1"/>
      <c r="F853" s="1"/>
      <c r="G853" s="1"/>
      <c r="H853" s="1"/>
      <c r="I853" s="1"/>
      <c r="J853" s="1"/>
      <c r="U853" s="1"/>
      <c r="V853" s="1"/>
      <c r="W853" s="1"/>
      <c r="X853" s="1"/>
      <c r="Y853" s="1"/>
      <c r="Z853" s="1"/>
    </row>
    <row r="854" ht="15.75" customHeight="1">
      <c r="A854" s="1"/>
      <c r="B854" s="1"/>
      <c r="C854" s="1"/>
      <c r="D854" s="1"/>
      <c r="E854" s="1"/>
      <c r="F854" s="1"/>
      <c r="G854" s="1"/>
      <c r="H854" s="1"/>
      <c r="I854" s="1"/>
      <c r="J854" s="1"/>
      <c r="U854" s="1"/>
      <c r="V854" s="1"/>
      <c r="W854" s="1"/>
      <c r="X854" s="1"/>
      <c r="Y854" s="1"/>
      <c r="Z854" s="1"/>
    </row>
    <row r="855" ht="15.75" customHeight="1">
      <c r="A855" s="1"/>
      <c r="B855" s="1"/>
      <c r="C855" s="1"/>
      <c r="D855" s="1"/>
      <c r="E855" s="1"/>
      <c r="F855" s="1"/>
      <c r="G855" s="1"/>
      <c r="H855" s="1"/>
      <c r="I855" s="1"/>
      <c r="J855" s="1"/>
      <c r="U855" s="1"/>
      <c r="V855" s="1"/>
      <c r="W855" s="1"/>
      <c r="X855" s="1"/>
      <c r="Y855" s="1"/>
      <c r="Z855" s="1"/>
    </row>
    <row r="856" ht="15.75" customHeight="1">
      <c r="A856" s="1"/>
      <c r="B856" s="1"/>
      <c r="C856" s="1"/>
      <c r="D856" s="1"/>
      <c r="E856" s="1"/>
      <c r="F856" s="1"/>
      <c r="G856" s="1"/>
      <c r="H856" s="1"/>
      <c r="I856" s="1"/>
      <c r="J856" s="1"/>
      <c r="U856" s="1"/>
      <c r="V856" s="1"/>
      <c r="W856" s="1"/>
      <c r="X856" s="1"/>
      <c r="Y856" s="1"/>
      <c r="Z856" s="1"/>
    </row>
    <row r="857" ht="15.75" customHeight="1">
      <c r="A857" s="1"/>
      <c r="B857" s="1"/>
      <c r="C857" s="1"/>
      <c r="D857" s="1"/>
      <c r="E857" s="1"/>
      <c r="F857" s="1"/>
      <c r="G857" s="1"/>
      <c r="H857" s="1"/>
      <c r="I857" s="1"/>
      <c r="J857" s="1"/>
      <c r="U857" s="1"/>
      <c r="V857" s="1"/>
      <c r="W857" s="1"/>
      <c r="X857" s="1"/>
      <c r="Y857" s="1"/>
      <c r="Z857" s="1"/>
    </row>
    <row r="858" ht="15.75" customHeight="1">
      <c r="A858" s="1"/>
      <c r="B858" s="1"/>
      <c r="C858" s="1"/>
      <c r="D858" s="1"/>
      <c r="E858" s="1"/>
      <c r="F858" s="1"/>
      <c r="G858" s="1"/>
      <c r="H858" s="1"/>
      <c r="I858" s="1"/>
      <c r="J858" s="1"/>
      <c r="U858" s="1"/>
      <c r="V858" s="1"/>
      <c r="W858" s="1"/>
      <c r="X858" s="1"/>
      <c r="Y858" s="1"/>
      <c r="Z858" s="1"/>
    </row>
    <row r="859" ht="15.75" customHeight="1">
      <c r="A859" s="1"/>
      <c r="B859" s="1"/>
      <c r="C859" s="1"/>
      <c r="D859" s="1"/>
      <c r="E859" s="1"/>
      <c r="F859" s="1"/>
      <c r="G859" s="1"/>
      <c r="H859" s="1"/>
      <c r="I859" s="1"/>
      <c r="J859" s="1"/>
      <c r="U859" s="1"/>
      <c r="V859" s="1"/>
      <c r="W859" s="1"/>
      <c r="X859" s="1"/>
      <c r="Y859" s="1"/>
      <c r="Z859" s="1"/>
    </row>
    <row r="860" ht="15.75" customHeight="1">
      <c r="A860" s="1"/>
      <c r="B860" s="1"/>
      <c r="C860" s="1"/>
      <c r="D860" s="1"/>
      <c r="E860" s="1"/>
      <c r="F860" s="1"/>
      <c r="G860" s="1"/>
      <c r="H860" s="1"/>
      <c r="I860" s="1"/>
      <c r="J860" s="1"/>
      <c r="U860" s="1"/>
      <c r="V860" s="1"/>
      <c r="W860" s="1"/>
      <c r="X860" s="1"/>
      <c r="Y860" s="1"/>
      <c r="Z860" s="1"/>
    </row>
    <row r="861" ht="15.75" customHeight="1">
      <c r="A861" s="1"/>
      <c r="B861" s="1"/>
      <c r="C861" s="1"/>
      <c r="D861" s="1"/>
      <c r="E861" s="1"/>
      <c r="F861" s="1"/>
      <c r="G861" s="1"/>
      <c r="H861" s="1"/>
      <c r="I861" s="1"/>
      <c r="J861" s="1"/>
      <c r="U861" s="1"/>
      <c r="V861" s="1"/>
      <c r="W861" s="1"/>
      <c r="X861" s="1"/>
      <c r="Y861" s="1"/>
      <c r="Z861" s="1"/>
    </row>
    <row r="862" ht="15.75" customHeight="1">
      <c r="A862" s="1"/>
      <c r="B862" s="1"/>
      <c r="C862" s="1"/>
      <c r="D862" s="1"/>
      <c r="E862" s="1"/>
      <c r="F862" s="1"/>
      <c r="G862" s="1"/>
      <c r="H862" s="1"/>
      <c r="I862" s="1"/>
      <c r="J862" s="1"/>
      <c r="U862" s="1"/>
      <c r="V862" s="1"/>
      <c r="W862" s="1"/>
      <c r="X862" s="1"/>
      <c r="Y862" s="1"/>
      <c r="Z862" s="1"/>
    </row>
    <row r="863" ht="15.75" customHeight="1">
      <c r="A863" s="1"/>
      <c r="B863" s="1"/>
      <c r="C863" s="1"/>
      <c r="D863" s="1"/>
      <c r="E863" s="1"/>
      <c r="F863" s="1"/>
      <c r="G863" s="1"/>
      <c r="H863" s="1"/>
      <c r="I863" s="1"/>
      <c r="J863" s="1"/>
      <c r="U863" s="1"/>
      <c r="V863" s="1"/>
      <c r="W863" s="1"/>
      <c r="X863" s="1"/>
      <c r="Y863" s="1"/>
      <c r="Z863" s="1"/>
    </row>
    <row r="864" ht="15.75" customHeight="1">
      <c r="A864" s="1"/>
      <c r="B864" s="1"/>
      <c r="C864" s="1"/>
      <c r="D864" s="1"/>
      <c r="E864" s="1"/>
      <c r="F864" s="1"/>
      <c r="G864" s="1"/>
      <c r="H864" s="1"/>
      <c r="I864" s="1"/>
      <c r="J864" s="1"/>
      <c r="U864" s="1"/>
      <c r="V864" s="1"/>
      <c r="W864" s="1"/>
      <c r="X864" s="1"/>
      <c r="Y864" s="1"/>
      <c r="Z864" s="1"/>
    </row>
    <row r="865" ht="15.75" customHeight="1">
      <c r="A865" s="1"/>
      <c r="B865" s="1"/>
      <c r="C865" s="1"/>
      <c r="D865" s="1"/>
      <c r="E865" s="1"/>
      <c r="F865" s="1"/>
      <c r="G865" s="1"/>
      <c r="H865" s="1"/>
      <c r="I865" s="1"/>
      <c r="J865" s="1"/>
      <c r="U865" s="1"/>
      <c r="V865" s="1"/>
      <c r="W865" s="1"/>
      <c r="X865" s="1"/>
      <c r="Y865" s="1"/>
      <c r="Z865" s="1"/>
    </row>
    <row r="866" ht="15.75" customHeight="1">
      <c r="A866" s="1"/>
      <c r="B866" s="1"/>
      <c r="C866" s="1"/>
      <c r="D866" s="1"/>
      <c r="E866" s="1"/>
      <c r="F866" s="1"/>
      <c r="G866" s="1"/>
      <c r="H866" s="1"/>
      <c r="I866" s="1"/>
      <c r="J866" s="1"/>
      <c r="U866" s="1"/>
      <c r="V866" s="1"/>
      <c r="W866" s="1"/>
      <c r="X866" s="1"/>
      <c r="Y866" s="1"/>
      <c r="Z866" s="1"/>
    </row>
    <row r="867" ht="15.75" customHeight="1">
      <c r="A867" s="1"/>
      <c r="B867" s="1"/>
      <c r="C867" s="1"/>
      <c r="D867" s="1"/>
      <c r="E867" s="1"/>
      <c r="F867" s="1"/>
      <c r="G867" s="1"/>
      <c r="H867" s="1"/>
      <c r="I867" s="1"/>
      <c r="J867" s="1"/>
      <c r="U867" s="1"/>
      <c r="V867" s="1"/>
      <c r="W867" s="1"/>
      <c r="X867" s="1"/>
      <c r="Y867" s="1"/>
      <c r="Z867" s="1"/>
    </row>
    <row r="868" ht="15.75" customHeight="1">
      <c r="A868" s="1"/>
      <c r="B868" s="1"/>
      <c r="C868" s="1"/>
      <c r="D868" s="1"/>
      <c r="E868" s="1"/>
      <c r="F868" s="1"/>
      <c r="G868" s="1"/>
      <c r="H868" s="1"/>
      <c r="I868" s="1"/>
      <c r="J868" s="1"/>
      <c r="U868" s="1"/>
      <c r="V868" s="1"/>
      <c r="W868" s="1"/>
      <c r="X868" s="1"/>
      <c r="Y868" s="1"/>
      <c r="Z868" s="1"/>
    </row>
    <row r="869" ht="15.75" customHeight="1">
      <c r="A869" s="1"/>
      <c r="B869" s="1"/>
      <c r="C869" s="1"/>
      <c r="D869" s="1"/>
      <c r="E869" s="1"/>
      <c r="F869" s="1"/>
      <c r="G869" s="1"/>
      <c r="H869" s="1"/>
      <c r="I869" s="1"/>
      <c r="J869" s="1"/>
      <c r="U869" s="1"/>
      <c r="V869" s="1"/>
      <c r="W869" s="1"/>
      <c r="X869" s="1"/>
      <c r="Y869" s="1"/>
      <c r="Z869" s="1"/>
    </row>
    <row r="870" ht="15.75" customHeight="1">
      <c r="A870" s="1"/>
      <c r="B870" s="1"/>
      <c r="C870" s="1"/>
      <c r="D870" s="1"/>
      <c r="E870" s="1"/>
      <c r="F870" s="1"/>
      <c r="G870" s="1"/>
      <c r="H870" s="1"/>
      <c r="I870" s="1"/>
      <c r="J870" s="1"/>
      <c r="U870" s="1"/>
      <c r="V870" s="1"/>
      <c r="W870" s="1"/>
      <c r="X870" s="1"/>
      <c r="Y870" s="1"/>
      <c r="Z870" s="1"/>
    </row>
    <row r="871" ht="15.75" customHeight="1">
      <c r="A871" s="1"/>
      <c r="B871" s="1"/>
      <c r="C871" s="1"/>
      <c r="D871" s="1"/>
      <c r="E871" s="1"/>
      <c r="F871" s="1"/>
      <c r="G871" s="1"/>
      <c r="H871" s="1"/>
      <c r="I871" s="1"/>
      <c r="J871" s="1"/>
      <c r="U871" s="1"/>
      <c r="V871" s="1"/>
      <c r="W871" s="1"/>
      <c r="X871" s="1"/>
      <c r="Y871" s="1"/>
      <c r="Z871" s="1"/>
    </row>
    <row r="872" ht="15.75" customHeight="1">
      <c r="A872" s="1"/>
      <c r="B872" s="1"/>
      <c r="C872" s="1"/>
      <c r="D872" s="1"/>
      <c r="E872" s="1"/>
      <c r="F872" s="1"/>
      <c r="G872" s="1"/>
      <c r="H872" s="1"/>
      <c r="I872" s="1"/>
      <c r="J872" s="1"/>
      <c r="U872" s="1"/>
      <c r="V872" s="1"/>
      <c r="W872" s="1"/>
      <c r="X872" s="1"/>
      <c r="Y872" s="1"/>
      <c r="Z872" s="1"/>
    </row>
    <row r="873" ht="15.75" customHeight="1">
      <c r="A873" s="1"/>
      <c r="B873" s="1"/>
      <c r="C873" s="1"/>
      <c r="D873" s="1"/>
      <c r="E873" s="1"/>
      <c r="F873" s="1"/>
      <c r="G873" s="1"/>
      <c r="H873" s="1"/>
      <c r="I873" s="1"/>
      <c r="J873" s="1"/>
      <c r="U873" s="1"/>
      <c r="V873" s="1"/>
      <c r="W873" s="1"/>
      <c r="X873" s="1"/>
      <c r="Y873" s="1"/>
      <c r="Z873" s="1"/>
    </row>
    <row r="874" ht="15.75" customHeight="1">
      <c r="A874" s="1"/>
      <c r="B874" s="1"/>
      <c r="C874" s="1"/>
      <c r="D874" s="1"/>
      <c r="E874" s="1"/>
      <c r="F874" s="1"/>
      <c r="G874" s="1"/>
      <c r="H874" s="1"/>
      <c r="I874" s="1"/>
      <c r="J874" s="1"/>
      <c r="U874" s="1"/>
      <c r="V874" s="1"/>
      <c r="W874" s="1"/>
      <c r="X874" s="1"/>
      <c r="Y874" s="1"/>
      <c r="Z874" s="1"/>
    </row>
    <row r="875" ht="15.75" customHeight="1">
      <c r="A875" s="1"/>
      <c r="B875" s="1"/>
      <c r="C875" s="1"/>
      <c r="D875" s="1"/>
      <c r="E875" s="1"/>
      <c r="F875" s="1"/>
      <c r="G875" s="1"/>
      <c r="H875" s="1"/>
      <c r="I875" s="1"/>
      <c r="J875" s="1"/>
      <c r="U875" s="1"/>
      <c r="V875" s="1"/>
      <c r="W875" s="1"/>
      <c r="X875" s="1"/>
      <c r="Y875" s="1"/>
      <c r="Z875" s="1"/>
    </row>
    <row r="876" ht="15.75" customHeight="1">
      <c r="A876" s="1"/>
      <c r="B876" s="1"/>
      <c r="C876" s="1"/>
      <c r="D876" s="1"/>
      <c r="E876" s="1"/>
      <c r="F876" s="1"/>
      <c r="G876" s="1"/>
      <c r="H876" s="1"/>
      <c r="I876" s="1"/>
      <c r="J876" s="1"/>
      <c r="U876" s="1"/>
      <c r="V876" s="1"/>
      <c r="W876" s="1"/>
      <c r="X876" s="1"/>
      <c r="Y876" s="1"/>
      <c r="Z876" s="1"/>
    </row>
    <row r="877" ht="15.75" customHeight="1">
      <c r="A877" s="1"/>
      <c r="B877" s="1"/>
      <c r="C877" s="1"/>
      <c r="D877" s="1"/>
      <c r="E877" s="1"/>
      <c r="F877" s="1"/>
      <c r="G877" s="1"/>
      <c r="H877" s="1"/>
      <c r="I877" s="1"/>
      <c r="J877" s="1"/>
      <c r="U877" s="1"/>
      <c r="V877" s="1"/>
      <c r="W877" s="1"/>
      <c r="X877" s="1"/>
      <c r="Y877" s="1"/>
      <c r="Z877" s="1"/>
    </row>
    <row r="878" ht="15.75" customHeight="1">
      <c r="A878" s="1"/>
      <c r="B878" s="1"/>
      <c r="C878" s="1"/>
      <c r="D878" s="1"/>
      <c r="E878" s="1"/>
      <c r="F878" s="1"/>
      <c r="G878" s="1"/>
      <c r="H878" s="1"/>
      <c r="I878" s="1"/>
      <c r="J878" s="1"/>
      <c r="U878" s="1"/>
      <c r="V878" s="1"/>
      <c r="W878" s="1"/>
      <c r="X878" s="1"/>
      <c r="Y878" s="1"/>
      <c r="Z878" s="1"/>
    </row>
    <row r="879" ht="15.75" customHeight="1">
      <c r="A879" s="1"/>
      <c r="B879" s="1"/>
      <c r="C879" s="1"/>
      <c r="D879" s="1"/>
      <c r="E879" s="1"/>
      <c r="F879" s="1"/>
      <c r="G879" s="1"/>
      <c r="H879" s="1"/>
      <c r="I879" s="1"/>
      <c r="J879" s="1"/>
      <c r="U879" s="1"/>
      <c r="V879" s="1"/>
      <c r="W879" s="1"/>
      <c r="X879" s="1"/>
      <c r="Y879" s="1"/>
      <c r="Z879" s="1"/>
    </row>
    <row r="880" ht="15.75" customHeight="1">
      <c r="A880" s="1"/>
      <c r="B880" s="1"/>
      <c r="C880" s="1"/>
      <c r="D880" s="1"/>
      <c r="E880" s="1"/>
      <c r="F880" s="1"/>
      <c r="G880" s="1"/>
      <c r="H880" s="1"/>
      <c r="I880" s="1"/>
      <c r="J880" s="1"/>
      <c r="U880" s="1"/>
      <c r="V880" s="1"/>
      <c r="W880" s="1"/>
      <c r="X880" s="1"/>
      <c r="Y880" s="1"/>
      <c r="Z880" s="1"/>
    </row>
    <row r="881" ht="15.75" customHeight="1">
      <c r="A881" s="1"/>
      <c r="B881" s="1"/>
      <c r="C881" s="1"/>
      <c r="D881" s="1"/>
      <c r="E881" s="1"/>
      <c r="F881" s="1"/>
      <c r="G881" s="1"/>
      <c r="H881" s="1"/>
      <c r="I881" s="1"/>
      <c r="J881" s="1"/>
      <c r="U881" s="1"/>
      <c r="V881" s="1"/>
      <c r="W881" s="1"/>
      <c r="X881" s="1"/>
      <c r="Y881" s="1"/>
      <c r="Z881" s="1"/>
    </row>
    <row r="882" ht="15.75" customHeight="1">
      <c r="A882" s="1"/>
      <c r="B882" s="1"/>
      <c r="C882" s="1"/>
      <c r="D882" s="1"/>
      <c r="E882" s="1"/>
      <c r="F882" s="1"/>
      <c r="G882" s="1"/>
      <c r="H882" s="1"/>
      <c r="I882" s="1"/>
      <c r="J882" s="1"/>
      <c r="U882" s="1"/>
      <c r="V882" s="1"/>
      <c r="W882" s="1"/>
      <c r="X882" s="1"/>
      <c r="Y882" s="1"/>
      <c r="Z882" s="1"/>
    </row>
    <row r="883" ht="15.75" customHeight="1">
      <c r="A883" s="1"/>
      <c r="B883" s="1"/>
      <c r="C883" s="1"/>
      <c r="D883" s="1"/>
      <c r="E883" s="1"/>
      <c r="F883" s="1"/>
      <c r="G883" s="1"/>
      <c r="H883" s="1"/>
      <c r="I883" s="1"/>
      <c r="J883" s="1"/>
      <c r="U883" s="1"/>
      <c r="V883" s="1"/>
      <c r="W883" s="1"/>
      <c r="X883" s="1"/>
      <c r="Y883" s="1"/>
      <c r="Z883" s="1"/>
    </row>
    <row r="884" ht="15.75" customHeight="1">
      <c r="A884" s="1"/>
      <c r="B884" s="1"/>
      <c r="C884" s="1"/>
      <c r="D884" s="1"/>
      <c r="E884" s="1"/>
      <c r="F884" s="1"/>
      <c r="G884" s="1"/>
      <c r="H884" s="1"/>
      <c r="I884" s="1"/>
      <c r="J884" s="1"/>
      <c r="U884" s="1"/>
      <c r="V884" s="1"/>
      <c r="W884" s="1"/>
      <c r="X884" s="1"/>
      <c r="Y884" s="1"/>
      <c r="Z884" s="1"/>
    </row>
    <row r="885" ht="15.75" customHeight="1">
      <c r="A885" s="1"/>
      <c r="B885" s="1"/>
      <c r="C885" s="1"/>
      <c r="D885" s="1"/>
      <c r="E885" s="1"/>
      <c r="F885" s="1"/>
      <c r="G885" s="1"/>
      <c r="H885" s="1"/>
      <c r="I885" s="1"/>
      <c r="J885" s="1"/>
      <c r="U885" s="1"/>
      <c r="V885" s="1"/>
      <c r="W885" s="1"/>
      <c r="X885" s="1"/>
      <c r="Y885" s="1"/>
      <c r="Z885" s="1"/>
    </row>
    <row r="886" ht="15.75" customHeight="1">
      <c r="A886" s="1"/>
      <c r="B886" s="1"/>
      <c r="C886" s="1"/>
      <c r="D886" s="1"/>
      <c r="E886" s="1"/>
      <c r="F886" s="1"/>
      <c r="G886" s="1"/>
      <c r="H886" s="1"/>
      <c r="I886" s="1"/>
      <c r="J886" s="1"/>
      <c r="U886" s="1"/>
      <c r="V886" s="1"/>
      <c r="W886" s="1"/>
      <c r="X886" s="1"/>
      <c r="Y886" s="1"/>
      <c r="Z886" s="1"/>
    </row>
    <row r="887" ht="15.75" customHeight="1">
      <c r="A887" s="1"/>
      <c r="B887" s="1"/>
      <c r="C887" s="1"/>
      <c r="D887" s="1"/>
      <c r="E887" s="1"/>
      <c r="F887" s="1"/>
      <c r="G887" s="1"/>
      <c r="H887" s="1"/>
      <c r="I887" s="1"/>
      <c r="J887" s="1"/>
      <c r="U887" s="1"/>
      <c r="V887" s="1"/>
      <c r="W887" s="1"/>
      <c r="X887" s="1"/>
      <c r="Y887" s="1"/>
      <c r="Z887" s="1"/>
    </row>
    <row r="888" ht="15.75" customHeight="1">
      <c r="A888" s="1"/>
      <c r="B888" s="1"/>
      <c r="C888" s="1"/>
      <c r="D888" s="1"/>
      <c r="E888" s="1"/>
      <c r="F888" s="1"/>
      <c r="G888" s="1"/>
      <c r="H888" s="1"/>
      <c r="I888" s="1"/>
      <c r="J888" s="1"/>
      <c r="U888" s="1"/>
      <c r="V888" s="1"/>
      <c r="W888" s="1"/>
      <c r="X888" s="1"/>
      <c r="Y888" s="1"/>
      <c r="Z888" s="1"/>
    </row>
    <row r="889" ht="15.75" customHeight="1">
      <c r="A889" s="1"/>
      <c r="B889" s="1"/>
      <c r="C889" s="1"/>
      <c r="D889" s="1"/>
      <c r="E889" s="1"/>
      <c r="F889" s="1"/>
      <c r="G889" s="1"/>
      <c r="H889" s="1"/>
      <c r="I889" s="1"/>
      <c r="J889" s="1"/>
      <c r="U889" s="1"/>
      <c r="V889" s="1"/>
      <c r="W889" s="1"/>
      <c r="X889" s="1"/>
      <c r="Y889" s="1"/>
      <c r="Z889" s="1"/>
    </row>
    <row r="890" ht="15.75" customHeight="1">
      <c r="A890" s="1"/>
      <c r="B890" s="1"/>
      <c r="C890" s="1"/>
      <c r="D890" s="1"/>
      <c r="E890" s="1"/>
      <c r="F890" s="1"/>
      <c r="G890" s="1"/>
      <c r="H890" s="1"/>
      <c r="I890" s="1"/>
      <c r="J890" s="1"/>
      <c r="U890" s="1"/>
      <c r="V890" s="1"/>
      <c r="W890" s="1"/>
      <c r="X890" s="1"/>
      <c r="Y890" s="1"/>
      <c r="Z890" s="1"/>
    </row>
    <row r="891" ht="15.75" customHeight="1">
      <c r="A891" s="1"/>
      <c r="B891" s="1"/>
      <c r="C891" s="1"/>
      <c r="D891" s="1"/>
      <c r="E891" s="1"/>
      <c r="F891" s="1"/>
      <c r="G891" s="1"/>
      <c r="H891" s="1"/>
      <c r="I891" s="1"/>
      <c r="J891" s="1"/>
      <c r="U891" s="1"/>
      <c r="V891" s="1"/>
      <c r="W891" s="1"/>
      <c r="X891" s="1"/>
      <c r="Y891" s="1"/>
      <c r="Z891" s="1"/>
    </row>
    <row r="892" ht="15.75" customHeight="1">
      <c r="A892" s="1"/>
      <c r="B892" s="1"/>
      <c r="C892" s="1"/>
      <c r="D892" s="1"/>
      <c r="E892" s="1"/>
      <c r="F892" s="1"/>
      <c r="G892" s="1"/>
      <c r="H892" s="1"/>
      <c r="I892" s="1"/>
      <c r="J892" s="1"/>
      <c r="U892" s="1"/>
      <c r="V892" s="1"/>
      <c r="W892" s="1"/>
      <c r="X892" s="1"/>
      <c r="Y892" s="1"/>
      <c r="Z892" s="1"/>
    </row>
    <row r="893" ht="15.75" customHeight="1">
      <c r="A893" s="1"/>
      <c r="B893" s="1"/>
      <c r="C893" s="1"/>
      <c r="D893" s="1"/>
      <c r="E893" s="1"/>
      <c r="F893" s="1"/>
      <c r="G893" s="1"/>
      <c r="H893" s="1"/>
      <c r="I893" s="1"/>
      <c r="J893" s="1"/>
      <c r="U893" s="1"/>
      <c r="V893" s="1"/>
      <c r="W893" s="1"/>
      <c r="X893" s="1"/>
      <c r="Y893" s="1"/>
      <c r="Z893" s="1"/>
    </row>
    <row r="894" ht="15.75" customHeight="1">
      <c r="A894" s="1"/>
      <c r="B894" s="1"/>
      <c r="C894" s="1"/>
      <c r="D894" s="1"/>
      <c r="E894" s="1"/>
      <c r="F894" s="1"/>
      <c r="G894" s="1"/>
      <c r="H894" s="1"/>
      <c r="I894" s="1"/>
      <c r="J894" s="1"/>
      <c r="U894" s="1"/>
      <c r="V894" s="1"/>
      <c r="W894" s="1"/>
      <c r="X894" s="1"/>
      <c r="Y894" s="1"/>
      <c r="Z894" s="1"/>
    </row>
    <row r="895" ht="15.75" customHeight="1">
      <c r="A895" s="1"/>
      <c r="B895" s="1"/>
      <c r="C895" s="1"/>
      <c r="D895" s="1"/>
      <c r="E895" s="1"/>
      <c r="F895" s="1"/>
      <c r="G895" s="1"/>
      <c r="H895" s="1"/>
      <c r="I895" s="1"/>
      <c r="J895" s="1"/>
      <c r="U895" s="1"/>
      <c r="V895" s="1"/>
      <c r="W895" s="1"/>
      <c r="X895" s="1"/>
      <c r="Y895" s="1"/>
      <c r="Z895" s="1"/>
    </row>
    <row r="896" ht="15.75" customHeight="1">
      <c r="A896" s="1"/>
      <c r="B896" s="1"/>
      <c r="C896" s="1"/>
      <c r="D896" s="1"/>
      <c r="E896" s="1"/>
      <c r="F896" s="1"/>
      <c r="G896" s="1"/>
      <c r="H896" s="1"/>
      <c r="I896" s="1"/>
      <c r="J896" s="1"/>
      <c r="U896" s="1"/>
      <c r="V896" s="1"/>
      <c r="W896" s="1"/>
      <c r="X896" s="1"/>
      <c r="Y896" s="1"/>
      <c r="Z896" s="1"/>
    </row>
    <row r="897" ht="15.75" customHeight="1">
      <c r="A897" s="1"/>
      <c r="B897" s="1"/>
      <c r="C897" s="1"/>
      <c r="D897" s="1"/>
      <c r="E897" s="1"/>
      <c r="F897" s="1"/>
      <c r="G897" s="1"/>
      <c r="H897" s="1"/>
      <c r="I897" s="1"/>
      <c r="J897" s="1"/>
      <c r="U897" s="1"/>
      <c r="V897" s="1"/>
      <c r="W897" s="1"/>
      <c r="X897" s="1"/>
      <c r="Y897" s="1"/>
      <c r="Z897" s="1"/>
    </row>
    <row r="898" ht="15.75" customHeight="1">
      <c r="A898" s="1"/>
      <c r="B898" s="1"/>
      <c r="C898" s="1"/>
      <c r="D898" s="1"/>
      <c r="E898" s="1"/>
      <c r="F898" s="1"/>
      <c r="G898" s="1"/>
      <c r="H898" s="1"/>
      <c r="I898" s="1"/>
      <c r="J898" s="1"/>
      <c r="U898" s="1"/>
      <c r="V898" s="1"/>
      <c r="W898" s="1"/>
      <c r="X898" s="1"/>
      <c r="Y898" s="1"/>
      <c r="Z898" s="1"/>
    </row>
    <row r="899" ht="15.75" customHeight="1">
      <c r="A899" s="1"/>
      <c r="B899" s="1"/>
      <c r="C899" s="1"/>
      <c r="D899" s="1"/>
      <c r="E899" s="1"/>
      <c r="F899" s="1"/>
      <c r="G899" s="1"/>
      <c r="H899" s="1"/>
      <c r="I899" s="1"/>
      <c r="J899" s="1"/>
      <c r="U899" s="1"/>
      <c r="V899" s="1"/>
      <c r="W899" s="1"/>
      <c r="X899" s="1"/>
      <c r="Y899" s="1"/>
      <c r="Z899" s="1"/>
    </row>
    <row r="900" ht="15.75" customHeight="1">
      <c r="A900" s="1"/>
      <c r="B900" s="1"/>
      <c r="C900" s="1"/>
      <c r="D900" s="1"/>
      <c r="E900" s="1"/>
      <c r="F900" s="1"/>
      <c r="G900" s="1"/>
      <c r="H900" s="1"/>
      <c r="I900" s="1"/>
      <c r="J900" s="1"/>
      <c r="U900" s="1"/>
      <c r="V900" s="1"/>
      <c r="W900" s="1"/>
      <c r="X900" s="1"/>
      <c r="Y900" s="1"/>
      <c r="Z900" s="1"/>
    </row>
    <row r="901" ht="15.75" customHeight="1">
      <c r="A901" s="1"/>
      <c r="B901" s="1"/>
      <c r="C901" s="1"/>
      <c r="D901" s="1"/>
      <c r="E901" s="1"/>
      <c r="F901" s="1"/>
      <c r="G901" s="1"/>
      <c r="H901" s="1"/>
      <c r="I901" s="1"/>
      <c r="J901" s="1"/>
      <c r="U901" s="1"/>
      <c r="V901" s="1"/>
      <c r="W901" s="1"/>
      <c r="X901" s="1"/>
      <c r="Y901" s="1"/>
      <c r="Z901" s="1"/>
    </row>
    <row r="902" ht="15.75" customHeight="1">
      <c r="A902" s="1"/>
      <c r="B902" s="1"/>
      <c r="C902" s="1"/>
      <c r="D902" s="1"/>
      <c r="E902" s="1"/>
      <c r="F902" s="1"/>
      <c r="G902" s="1"/>
      <c r="H902" s="1"/>
      <c r="I902" s="1"/>
      <c r="J902" s="1"/>
      <c r="U902" s="1"/>
      <c r="V902" s="1"/>
      <c r="W902" s="1"/>
      <c r="X902" s="1"/>
      <c r="Y902" s="1"/>
      <c r="Z902" s="1"/>
    </row>
    <row r="903" ht="15.75" customHeight="1">
      <c r="A903" s="1"/>
      <c r="B903" s="1"/>
      <c r="C903" s="1"/>
      <c r="D903" s="1"/>
      <c r="E903" s="1"/>
      <c r="F903" s="1"/>
      <c r="G903" s="1"/>
      <c r="H903" s="1"/>
      <c r="I903" s="1"/>
      <c r="J903" s="1"/>
      <c r="U903" s="1"/>
      <c r="V903" s="1"/>
      <c r="W903" s="1"/>
      <c r="X903" s="1"/>
      <c r="Y903" s="1"/>
      <c r="Z903" s="1"/>
    </row>
    <row r="904" ht="15.75" customHeight="1">
      <c r="A904" s="1"/>
      <c r="B904" s="1"/>
      <c r="C904" s="1"/>
      <c r="D904" s="1"/>
      <c r="E904" s="1"/>
      <c r="F904" s="1"/>
      <c r="G904" s="1"/>
      <c r="H904" s="1"/>
      <c r="I904" s="1"/>
      <c r="J904" s="1"/>
      <c r="U904" s="1"/>
      <c r="V904" s="1"/>
      <c r="W904" s="1"/>
      <c r="X904" s="1"/>
      <c r="Y904" s="1"/>
      <c r="Z904" s="1"/>
    </row>
    <row r="905" ht="15.75" customHeight="1">
      <c r="A905" s="1"/>
      <c r="B905" s="1"/>
      <c r="C905" s="1"/>
      <c r="D905" s="1"/>
      <c r="E905" s="1"/>
      <c r="F905" s="1"/>
      <c r="G905" s="1"/>
      <c r="H905" s="1"/>
      <c r="I905" s="1"/>
      <c r="J905" s="1"/>
      <c r="U905" s="1"/>
      <c r="V905" s="1"/>
      <c r="W905" s="1"/>
      <c r="X905" s="1"/>
      <c r="Y905" s="1"/>
      <c r="Z905" s="1"/>
    </row>
    <row r="906" ht="15.75" customHeight="1">
      <c r="A906" s="1"/>
      <c r="B906" s="1"/>
      <c r="C906" s="1"/>
      <c r="D906" s="1"/>
      <c r="E906" s="1"/>
      <c r="F906" s="1"/>
      <c r="G906" s="1"/>
      <c r="H906" s="1"/>
      <c r="I906" s="1"/>
      <c r="J906" s="1"/>
      <c r="U906" s="1"/>
      <c r="V906" s="1"/>
      <c r="W906" s="1"/>
      <c r="X906" s="1"/>
      <c r="Y906" s="1"/>
      <c r="Z906" s="1"/>
    </row>
    <row r="907" ht="15.75" customHeight="1">
      <c r="A907" s="1"/>
      <c r="B907" s="1"/>
      <c r="C907" s="1"/>
      <c r="D907" s="1"/>
      <c r="E907" s="1"/>
      <c r="F907" s="1"/>
      <c r="G907" s="1"/>
      <c r="H907" s="1"/>
      <c r="I907" s="1"/>
      <c r="J907" s="1"/>
      <c r="U907" s="1"/>
      <c r="V907" s="1"/>
      <c r="W907" s="1"/>
      <c r="X907" s="1"/>
      <c r="Y907" s="1"/>
      <c r="Z907" s="1"/>
    </row>
    <row r="908" ht="15.75" customHeight="1">
      <c r="A908" s="1"/>
      <c r="B908" s="1"/>
      <c r="C908" s="1"/>
      <c r="D908" s="1"/>
      <c r="E908" s="1"/>
      <c r="F908" s="1"/>
      <c r="G908" s="1"/>
      <c r="H908" s="1"/>
      <c r="I908" s="1"/>
      <c r="J908" s="1"/>
      <c r="U908" s="1"/>
      <c r="V908" s="1"/>
      <c r="W908" s="1"/>
      <c r="X908" s="1"/>
      <c r="Y908" s="1"/>
      <c r="Z908" s="1"/>
    </row>
    <row r="909" ht="15.75" customHeight="1">
      <c r="A909" s="1"/>
      <c r="B909" s="1"/>
      <c r="C909" s="1"/>
      <c r="D909" s="1"/>
      <c r="E909" s="1"/>
      <c r="F909" s="1"/>
      <c r="G909" s="1"/>
      <c r="H909" s="1"/>
      <c r="I909" s="1"/>
      <c r="J909" s="1"/>
      <c r="U909" s="1"/>
      <c r="V909" s="1"/>
      <c r="W909" s="1"/>
      <c r="X909" s="1"/>
      <c r="Y909" s="1"/>
      <c r="Z909" s="1"/>
    </row>
    <row r="910" ht="15.75" customHeight="1">
      <c r="A910" s="1"/>
      <c r="B910" s="1"/>
      <c r="C910" s="1"/>
      <c r="D910" s="1"/>
      <c r="E910" s="1"/>
      <c r="F910" s="1"/>
      <c r="G910" s="1"/>
      <c r="H910" s="1"/>
      <c r="I910" s="1"/>
      <c r="J910" s="1"/>
      <c r="U910" s="1"/>
      <c r="V910" s="1"/>
      <c r="W910" s="1"/>
      <c r="X910" s="1"/>
      <c r="Y910" s="1"/>
      <c r="Z910" s="1"/>
    </row>
    <row r="911" ht="15.75" customHeight="1">
      <c r="A911" s="1"/>
      <c r="B911" s="1"/>
      <c r="C911" s="1"/>
      <c r="D911" s="1"/>
      <c r="E911" s="1"/>
      <c r="F911" s="1"/>
      <c r="G911" s="1"/>
      <c r="H911" s="1"/>
      <c r="I911" s="1"/>
      <c r="J911" s="1"/>
      <c r="U911" s="1"/>
      <c r="V911" s="1"/>
      <c r="W911" s="1"/>
      <c r="X911" s="1"/>
      <c r="Y911" s="1"/>
      <c r="Z911" s="1"/>
    </row>
    <row r="912" ht="15.75" customHeight="1">
      <c r="A912" s="1"/>
      <c r="B912" s="1"/>
      <c r="C912" s="1"/>
      <c r="D912" s="1"/>
      <c r="E912" s="1"/>
      <c r="F912" s="1"/>
      <c r="G912" s="1"/>
      <c r="H912" s="1"/>
      <c r="I912" s="1"/>
      <c r="J912" s="1"/>
      <c r="U912" s="1"/>
      <c r="V912" s="1"/>
      <c r="W912" s="1"/>
      <c r="X912" s="1"/>
      <c r="Y912" s="1"/>
      <c r="Z912" s="1"/>
    </row>
    <row r="913" ht="15.75" customHeight="1">
      <c r="A913" s="1"/>
      <c r="B913" s="1"/>
      <c r="C913" s="1"/>
      <c r="D913" s="1"/>
      <c r="E913" s="1"/>
      <c r="F913" s="1"/>
      <c r="G913" s="1"/>
      <c r="H913" s="1"/>
      <c r="I913" s="1"/>
      <c r="J913" s="1"/>
      <c r="U913" s="1"/>
      <c r="V913" s="1"/>
      <c r="W913" s="1"/>
      <c r="X913" s="1"/>
      <c r="Y913" s="1"/>
      <c r="Z913" s="1"/>
    </row>
    <row r="914" ht="15.75" customHeight="1">
      <c r="A914" s="1"/>
      <c r="B914" s="1"/>
      <c r="C914" s="1"/>
      <c r="D914" s="1"/>
      <c r="E914" s="1"/>
      <c r="F914" s="1"/>
      <c r="G914" s="1"/>
      <c r="H914" s="1"/>
      <c r="I914" s="1"/>
      <c r="J914" s="1"/>
      <c r="U914" s="1"/>
      <c r="V914" s="1"/>
      <c r="W914" s="1"/>
      <c r="X914" s="1"/>
      <c r="Y914" s="1"/>
      <c r="Z914" s="1"/>
    </row>
    <row r="915" ht="15.75" customHeight="1">
      <c r="A915" s="1"/>
      <c r="B915" s="1"/>
      <c r="C915" s="1"/>
      <c r="D915" s="1"/>
      <c r="E915" s="1"/>
      <c r="F915" s="1"/>
      <c r="G915" s="1"/>
      <c r="H915" s="1"/>
      <c r="I915" s="1"/>
      <c r="J915" s="1"/>
      <c r="U915" s="1"/>
      <c r="V915" s="1"/>
      <c r="W915" s="1"/>
      <c r="X915" s="1"/>
      <c r="Y915" s="1"/>
      <c r="Z915" s="1"/>
    </row>
    <row r="916" ht="15.75" customHeight="1">
      <c r="A916" s="1"/>
      <c r="B916" s="1"/>
      <c r="C916" s="1"/>
      <c r="D916" s="1"/>
      <c r="E916" s="1"/>
      <c r="F916" s="1"/>
      <c r="G916" s="1"/>
      <c r="H916" s="1"/>
      <c r="I916" s="1"/>
      <c r="J916" s="1"/>
      <c r="U916" s="1"/>
      <c r="V916" s="1"/>
      <c r="W916" s="1"/>
      <c r="X916" s="1"/>
      <c r="Y916" s="1"/>
      <c r="Z916" s="1"/>
    </row>
    <row r="917" ht="15.75" customHeight="1">
      <c r="A917" s="1"/>
      <c r="B917" s="1"/>
      <c r="C917" s="1"/>
      <c r="D917" s="1"/>
      <c r="E917" s="1"/>
      <c r="F917" s="1"/>
      <c r="G917" s="1"/>
      <c r="H917" s="1"/>
      <c r="I917" s="1"/>
      <c r="J917" s="1"/>
      <c r="U917" s="1"/>
      <c r="V917" s="1"/>
      <c r="W917" s="1"/>
      <c r="X917" s="1"/>
      <c r="Y917" s="1"/>
      <c r="Z917" s="1"/>
    </row>
    <row r="918" ht="15.75" customHeight="1">
      <c r="A918" s="1"/>
      <c r="B918" s="1"/>
      <c r="C918" s="1"/>
      <c r="D918" s="1"/>
      <c r="E918" s="1"/>
      <c r="F918" s="1"/>
      <c r="G918" s="1"/>
      <c r="H918" s="1"/>
      <c r="I918" s="1"/>
      <c r="J918" s="1"/>
      <c r="U918" s="1"/>
      <c r="V918" s="1"/>
      <c r="W918" s="1"/>
      <c r="X918" s="1"/>
      <c r="Y918" s="1"/>
      <c r="Z918" s="1"/>
    </row>
    <row r="919" ht="15.75" customHeight="1">
      <c r="A919" s="1"/>
      <c r="B919" s="1"/>
      <c r="C919" s="1"/>
      <c r="D919" s="1"/>
      <c r="E919" s="1"/>
      <c r="F919" s="1"/>
      <c r="G919" s="1"/>
      <c r="H919" s="1"/>
      <c r="I919" s="1"/>
      <c r="J919" s="1"/>
      <c r="U919" s="1"/>
      <c r="V919" s="1"/>
      <c r="W919" s="1"/>
      <c r="X919" s="1"/>
      <c r="Y919" s="1"/>
      <c r="Z919" s="1"/>
    </row>
    <row r="920" ht="15.75" customHeight="1">
      <c r="A920" s="1"/>
      <c r="B920" s="1"/>
      <c r="C920" s="1"/>
      <c r="D920" s="1"/>
      <c r="E920" s="1"/>
      <c r="F920" s="1"/>
      <c r="G920" s="1"/>
      <c r="H920" s="1"/>
      <c r="I920" s="1"/>
      <c r="J920" s="1"/>
      <c r="U920" s="1"/>
      <c r="V920" s="1"/>
      <c r="W920" s="1"/>
      <c r="X920" s="1"/>
      <c r="Y920" s="1"/>
      <c r="Z920" s="1"/>
    </row>
    <row r="921" ht="15.75" customHeight="1">
      <c r="A921" s="1"/>
      <c r="B921" s="1"/>
      <c r="C921" s="1"/>
      <c r="D921" s="1"/>
      <c r="E921" s="1"/>
      <c r="F921" s="1"/>
      <c r="G921" s="1"/>
      <c r="H921" s="1"/>
      <c r="I921" s="1"/>
      <c r="J921" s="1"/>
      <c r="U921" s="1"/>
      <c r="V921" s="1"/>
      <c r="W921" s="1"/>
      <c r="X921" s="1"/>
      <c r="Y921" s="1"/>
      <c r="Z921" s="1"/>
    </row>
    <row r="922" ht="15.75" customHeight="1">
      <c r="A922" s="1"/>
      <c r="B922" s="1"/>
      <c r="C922" s="1"/>
      <c r="D922" s="1"/>
      <c r="E922" s="1"/>
      <c r="F922" s="1"/>
      <c r="G922" s="1"/>
      <c r="H922" s="1"/>
      <c r="I922" s="1"/>
      <c r="J922" s="1"/>
      <c r="U922" s="1"/>
      <c r="V922" s="1"/>
      <c r="W922" s="1"/>
      <c r="X922" s="1"/>
      <c r="Y922" s="1"/>
      <c r="Z922" s="1"/>
    </row>
    <row r="923" ht="15.75" customHeight="1">
      <c r="A923" s="1"/>
      <c r="B923" s="1"/>
      <c r="C923" s="1"/>
      <c r="D923" s="1"/>
      <c r="E923" s="1"/>
      <c r="F923" s="1"/>
      <c r="G923" s="1"/>
      <c r="H923" s="1"/>
      <c r="I923" s="1"/>
      <c r="J923" s="1"/>
      <c r="U923" s="1"/>
      <c r="V923" s="1"/>
      <c r="W923" s="1"/>
      <c r="X923" s="1"/>
      <c r="Y923" s="1"/>
      <c r="Z923" s="1"/>
    </row>
    <row r="924" ht="15.75" customHeight="1">
      <c r="A924" s="1"/>
      <c r="B924" s="1"/>
      <c r="C924" s="1"/>
      <c r="D924" s="1"/>
      <c r="E924" s="1"/>
      <c r="F924" s="1"/>
      <c r="G924" s="1"/>
      <c r="H924" s="1"/>
      <c r="I924" s="1"/>
      <c r="J924" s="1"/>
      <c r="U924" s="1"/>
      <c r="V924" s="1"/>
      <c r="W924" s="1"/>
      <c r="X924" s="1"/>
      <c r="Y924" s="1"/>
      <c r="Z924" s="1"/>
    </row>
    <row r="925" ht="15.75" customHeight="1">
      <c r="A925" s="1"/>
      <c r="B925" s="1"/>
      <c r="C925" s="1"/>
      <c r="D925" s="1"/>
      <c r="E925" s="1"/>
      <c r="F925" s="1"/>
      <c r="G925" s="1"/>
      <c r="H925" s="1"/>
      <c r="I925" s="1"/>
      <c r="J925" s="1"/>
      <c r="U925" s="1"/>
      <c r="V925" s="1"/>
      <c r="W925" s="1"/>
      <c r="X925" s="1"/>
      <c r="Y925" s="1"/>
      <c r="Z925" s="1"/>
    </row>
    <row r="926" ht="15.75" customHeight="1">
      <c r="A926" s="1"/>
      <c r="B926" s="1"/>
      <c r="C926" s="1"/>
      <c r="D926" s="1"/>
      <c r="E926" s="1"/>
      <c r="F926" s="1"/>
      <c r="G926" s="1"/>
      <c r="H926" s="1"/>
      <c r="I926" s="1"/>
      <c r="J926" s="1"/>
      <c r="U926" s="1"/>
      <c r="V926" s="1"/>
      <c r="W926" s="1"/>
      <c r="X926" s="1"/>
      <c r="Y926" s="1"/>
      <c r="Z926" s="1"/>
    </row>
    <row r="927" ht="15.75" customHeight="1">
      <c r="A927" s="1"/>
      <c r="B927" s="1"/>
      <c r="C927" s="1"/>
      <c r="D927" s="1"/>
      <c r="E927" s="1"/>
      <c r="F927" s="1"/>
      <c r="G927" s="1"/>
      <c r="H927" s="1"/>
      <c r="I927" s="1"/>
      <c r="J927" s="1"/>
      <c r="U927" s="1"/>
      <c r="V927" s="1"/>
      <c r="W927" s="1"/>
      <c r="X927" s="1"/>
      <c r="Y927" s="1"/>
      <c r="Z927" s="1"/>
    </row>
    <row r="928" ht="15.75" customHeight="1">
      <c r="A928" s="1"/>
      <c r="B928" s="1"/>
      <c r="C928" s="1"/>
      <c r="D928" s="1"/>
      <c r="E928" s="1"/>
      <c r="F928" s="1"/>
      <c r="G928" s="1"/>
      <c r="H928" s="1"/>
      <c r="I928" s="1"/>
      <c r="J928" s="1"/>
      <c r="U928" s="1"/>
      <c r="V928" s="1"/>
      <c r="W928" s="1"/>
      <c r="X928" s="1"/>
      <c r="Y928" s="1"/>
      <c r="Z928" s="1"/>
    </row>
    <row r="929" ht="15.75" customHeight="1">
      <c r="A929" s="1"/>
      <c r="B929" s="1"/>
      <c r="C929" s="1"/>
      <c r="D929" s="1"/>
      <c r="E929" s="1"/>
      <c r="F929" s="1"/>
      <c r="G929" s="1"/>
      <c r="H929" s="1"/>
      <c r="I929" s="1"/>
      <c r="J929" s="1"/>
      <c r="U929" s="1"/>
      <c r="V929" s="1"/>
      <c r="W929" s="1"/>
      <c r="X929" s="1"/>
      <c r="Y929" s="1"/>
      <c r="Z929" s="1"/>
    </row>
    <row r="930" ht="15.75" customHeight="1">
      <c r="A930" s="1"/>
      <c r="B930" s="1"/>
      <c r="C930" s="1"/>
      <c r="D930" s="1"/>
      <c r="E930" s="1"/>
      <c r="F930" s="1"/>
      <c r="G930" s="1"/>
      <c r="H930" s="1"/>
      <c r="I930" s="1"/>
      <c r="J930" s="1"/>
      <c r="U930" s="1"/>
      <c r="V930" s="1"/>
      <c r="W930" s="1"/>
      <c r="X930" s="1"/>
      <c r="Y930" s="1"/>
      <c r="Z930" s="1"/>
    </row>
    <row r="931" ht="15.75" customHeight="1">
      <c r="A931" s="1"/>
      <c r="B931" s="1"/>
      <c r="C931" s="1"/>
      <c r="D931" s="1"/>
      <c r="E931" s="1"/>
      <c r="F931" s="1"/>
      <c r="G931" s="1"/>
      <c r="H931" s="1"/>
      <c r="I931" s="1"/>
      <c r="J931" s="1"/>
      <c r="U931" s="1"/>
      <c r="V931" s="1"/>
      <c r="W931" s="1"/>
      <c r="X931" s="1"/>
      <c r="Y931" s="1"/>
      <c r="Z931" s="1"/>
    </row>
    <row r="932" ht="15.75" customHeight="1">
      <c r="A932" s="1"/>
      <c r="B932" s="1"/>
      <c r="C932" s="1"/>
      <c r="D932" s="1"/>
      <c r="E932" s="1"/>
      <c r="F932" s="1"/>
      <c r="G932" s="1"/>
      <c r="H932" s="1"/>
      <c r="I932" s="1"/>
      <c r="J932" s="1"/>
      <c r="U932" s="1"/>
      <c r="V932" s="1"/>
      <c r="W932" s="1"/>
      <c r="X932" s="1"/>
      <c r="Y932" s="1"/>
      <c r="Z932" s="1"/>
    </row>
    <row r="933" ht="15.75" customHeight="1">
      <c r="A933" s="1"/>
      <c r="B933" s="1"/>
      <c r="C933" s="1"/>
      <c r="D933" s="1"/>
      <c r="E933" s="1"/>
      <c r="F933" s="1"/>
      <c r="G933" s="1"/>
      <c r="H933" s="1"/>
      <c r="I933" s="1"/>
      <c r="J933" s="1"/>
      <c r="U933" s="1"/>
      <c r="V933" s="1"/>
      <c r="W933" s="1"/>
      <c r="X933" s="1"/>
      <c r="Y933" s="1"/>
      <c r="Z933" s="1"/>
    </row>
    <row r="934" ht="15.75" customHeight="1">
      <c r="A934" s="1"/>
      <c r="B934" s="1"/>
      <c r="C934" s="1"/>
      <c r="D934" s="1"/>
      <c r="E934" s="1"/>
      <c r="F934" s="1"/>
      <c r="G934" s="1"/>
      <c r="H934" s="1"/>
      <c r="I934" s="1"/>
      <c r="J934" s="1"/>
      <c r="U934" s="1"/>
      <c r="V934" s="1"/>
      <c r="W934" s="1"/>
      <c r="X934" s="1"/>
      <c r="Y934" s="1"/>
      <c r="Z934" s="1"/>
    </row>
    <row r="935" ht="15.75" customHeight="1">
      <c r="A935" s="1"/>
      <c r="B935" s="1"/>
      <c r="C935" s="1"/>
      <c r="D935" s="1"/>
      <c r="E935" s="1"/>
      <c r="F935" s="1"/>
      <c r="G935" s="1"/>
      <c r="H935" s="1"/>
      <c r="I935" s="1"/>
      <c r="J935" s="1"/>
      <c r="U935" s="1"/>
      <c r="V935" s="1"/>
      <c r="W935" s="1"/>
      <c r="X935" s="1"/>
      <c r="Y935" s="1"/>
      <c r="Z935" s="1"/>
    </row>
    <row r="936" ht="15.75" customHeight="1">
      <c r="A936" s="1"/>
      <c r="B936" s="1"/>
      <c r="C936" s="1"/>
      <c r="D936" s="1"/>
      <c r="E936" s="1"/>
      <c r="F936" s="1"/>
      <c r="G936" s="1"/>
      <c r="H936" s="1"/>
      <c r="I936" s="1"/>
      <c r="J936" s="1"/>
      <c r="U936" s="1"/>
      <c r="V936" s="1"/>
      <c r="W936" s="1"/>
      <c r="X936" s="1"/>
      <c r="Y936" s="1"/>
      <c r="Z936" s="1"/>
    </row>
    <row r="937" ht="15.75" customHeight="1">
      <c r="A937" s="1"/>
      <c r="B937" s="1"/>
      <c r="C937" s="1"/>
      <c r="D937" s="1"/>
      <c r="E937" s="1"/>
      <c r="F937" s="1"/>
      <c r="G937" s="1"/>
      <c r="H937" s="1"/>
      <c r="I937" s="1"/>
      <c r="J937" s="1"/>
      <c r="U937" s="1"/>
      <c r="V937" s="1"/>
      <c r="W937" s="1"/>
      <c r="X937" s="1"/>
      <c r="Y937" s="1"/>
      <c r="Z937" s="1"/>
    </row>
    <row r="938" ht="15.75" customHeight="1">
      <c r="A938" s="1"/>
      <c r="B938" s="1"/>
      <c r="C938" s="1"/>
      <c r="D938" s="1"/>
      <c r="E938" s="1"/>
      <c r="F938" s="1"/>
      <c r="G938" s="1"/>
      <c r="H938" s="1"/>
      <c r="I938" s="1"/>
      <c r="J938" s="1"/>
      <c r="U938" s="1"/>
      <c r="V938" s="1"/>
      <c r="W938" s="1"/>
      <c r="X938" s="1"/>
      <c r="Y938" s="1"/>
      <c r="Z938" s="1"/>
    </row>
    <row r="939" ht="15.75" customHeight="1">
      <c r="A939" s="1"/>
      <c r="B939" s="1"/>
      <c r="C939" s="1"/>
      <c r="D939" s="1"/>
      <c r="E939" s="1"/>
      <c r="F939" s="1"/>
      <c r="G939" s="1"/>
      <c r="H939" s="1"/>
      <c r="I939" s="1"/>
      <c r="J939" s="1"/>
      <c r="U939" s="1"/>
      <c r="V939" s="1"/>
      <c r="W939" s="1"/>
      <c r="X939" s="1"/>
      <c r="Y939" s="1"/>
      <c r="Z939" s="1"/>
    </row>
    <row r="940" ht="15.75" customHeight="1">
      <c r="A940" s="1"/>
      <c r="B940" s="1"/>
      <c r="C940" s="1"/>
      <c r="D940" s="1"/>
      <c r="E940" s="1"/>
      <c r="F940" s="1"/>
      <c r="G940" s="1"/>
      <c r="H940" s="1"/>
      <c r="I940" s="1"/>
      <c r="J940" s="1"/>
      <c r="U940" s="1"/>
      <c r="V940" s="1"/>
      <c r="W940" s="1"/>
      <c r="X940" s="1"/>
      <c r="Y940" s="1"/>
      <c r="Z940" s="1"/>
    </row>
    <row r="941" ht="15.75" customHeight="1">
      <c r="A941" s="1"/>
      <c r="B941" s="1"/>
      <c r="C941" s="1"/>
      <c r="D941" s="1"/>
      <c r="E941" s="1"/>
      <c r="F941" s="1"/>
      <c r="G941" s="1"/>
      <c r="H941" s="1"/>
      <c r="I941" s="1"/>
      <c r="J941" s="1"/>
      <c r="U941" s="1"/>
      <c r="V941" s="1"/>
      <c r="W941" s="1"/>
      <c r="X941" s="1"/>
      <c r="Y941" s="1"/>
      <c r="Z941" s="1"/>
    </row>
    <row r="942" ht="15.75" customHeight="1">
      <c r="A942" s="1"/>
      <c r="B942" s="1"/>
      <c r="C942" s="1"/>
      <c r="D942" s="1"/>
      <c r="E942" s="1"/>
      <c r="F942" s="1"/>
      <c r="G942" s="1"/>
      <c r="H942" s="1"/>
      <c r="I942" s="1"/>
      <c r="J942" s="1"/>
      <c r="U942" s="1"/>
      <c r="V942" s="1"/>
      <c r="W942" s="1"/>
      <c r="X942" s="1"/>
      <c r="Y942" s="1"/>
      <c r="Z942" s="1"/>
    </row>
    <row r="943" ht="15.75" customHeight="1">
      <c r="A943" s="1"/>
      <c r="B943" s="1"/>
      <c r="C943" s="1"/>
      <c r="D943" s="1"/>
      <c r="E943" s="1"/>
      <c r="F943" s="1"/>
      <c r="G943" s="1"/>
      <c r="H943" s="1"/>
      <c r="I943" s="1"/>
      <c r="J943" s="1"/>
      <c r="U943" s="1"/>
      <c r="V943" s="1"/>
      <c r="W943" s="1"/>
      <c r="X943" s="1"/>
      <c r="Y943" s="1"/>
      <c r="Z943" s="1"/>
    </row>
    <row r="944" ht="15.75" customHeight="1">
      <c r="A944" s="1"/>
      <c r="B944" s="1"/>
      <c r="C944" s="1"/>
      <c r="D944" s="1"/>
      <c r="E944" s="1"/>
      <c r="F944" s="1"/>
      <c r="G944" s="1"/>
      <c r="H944" s="1"/>
      <c r="I944" s="1"/>
      <c r="J944" s="1"/>
      <c r="U944" s="1"/>
      <c r="V944" s="1"/>
      <c r="W944" s="1"/>
      <c r="X944" s="1"/>
      <c r="Y944" s="1"/>
      <c r="Z944" s="1"/>
    </row>
    <row r="945" ht="15.75" customHeight="1">
      <c r="A945" s="1"/>
      <c r="B945" s="1"/>
      <c r="C945" s="1"/>
      <c r="D945" s="1"/>
      <c r="E945" s="1"/>
      <c r="F945" s="1"/>
      <c r="G945" s="1"/>
      <c r="H945" s="1"/>
      <c r="I945" s="1"/>
      <c r="J945" s="1"/>
      <c r="U945" s="1"/>
      <c r="V945" s="1"/>
      <c r="W945" s="1"/>
      <c r="X945" s="1"/>
      <c r="Y945" s="1"/>
      <c r="Z945" s="1"/>
    </row>
    <row r="946" ht="15.75" customHeight="1">
      <c r="A946" s="1"/>
      <c r="B946" s="1"/>
      <c r="C946" s="1"/>
      <c r="D946" s="1"/>
      <c r="E946" s="1"/>
      <c r="F946" s="1"/>
      <c r="G946" s="1"/>
      <c r="H946" s="1"/>
      <c r="I946" s="1"/>
      <c r="J946" s="1"/>
      <c r="U946" s="1"/>
      <c r="V946" s="1"/>
      <c r="W946" s="1"/>
      <c r="X946" s="1"/>
      <c r="Y946" s="1"/>
      <c r="Z946" s="1"/>
    </row>
    <row r="947" ht="15.75" customHeight="1">
      <c r="A947" s="1"/>
      <c r="B947" s="1"/>
      <c r="C947" s="1"/>
      <c r="D947" s="1"/>
      <c r="E947" s="1"/>
      <c r="F947" s="1"/>
      <c r="G947" s="1"/>
      <c r="H947" s="1"/>
      <c r="I947" s="1"/>
      <c r="J947" s="1"/>
      <c r="U947" s="1"/>
      <c r="V947" s="1"/>
      <c r="W947" s="1"/>
      <c r="X947" s="1"/>
      <c r="Y947" s="1"/>
      <c r="Z947" s="1"/>
    </row>
    <row r="948" ht="15.75" customHeight="1">
      <c r="A948" s="1"/>
      <c r="B948" s="1"/>
      <c r="C948" s="1"/>
      <c r="D948" s="1"/>
      <c r="E948" s="1"/>
      <c r="F948" s="1"/>
      <c r="G948" s="1"/>
      <c r="H948" s="1"/>
      <c r="I948" s="1"/>
      <c r="J948" s="1"/>
      <c r="U948" s="1"/>
      <c r="V948" s="1"/>
      <c r="W948" s="1"/>
      <c r="X948" s="1"/>
      <c r="Y948" s="1"/>
      <c r="Z948" s="1"/>
    </row>
    <row r="949" ht="15.75" customHeight="1">
      <c r="A949" s="1"/>
      <c r="B949" s="1"/>
      <c r="C949" s="1"/>
      <c r="D949" s="1"/>
      <c r="E949" s="1"/>
      <c r="F949" s="1"/>
      <c r="G949" s="1"/>
      <c r="H949" s="1"/>
      <c r="I949" s="1"/>
      <c r="J949" s="1"/>
      <c r="U949" s="1"/>
      <c r="V949" s="1"/>
      <c r="W949" s="1"/>
      <c r="X949" s="1"/>
      <c r="Y949" s="1"/>
      <c r="Z949" s="1"/>
    </row>
    <row r="950" ht="15.75" customHeight="1">
      <c r="A950" s="1"/>
      <c r="B950" s="1"/>
      <c r="C950" s="1"/>
      <c r="D950" s="1"/>
      <c r="E950" s="1"/>
      <c r="F950" s="1"/>
      <c r="G950" s="1"/>
      <c r="H950" s="1"/>
      <c r="I950" s="1"/>
      <c r="J950" s="1"/>
      <c r="U950" s="1"/>
      <c r="V950" s="1"/>
      <c r="W950" s="1"/>
      <c r="X950" s="1"/>
      <c r="Y950" s="1"/>
      <c r="Z950" s="1"/>
    </row>
    <row r="951" ht="15.75" customHeight="1">
      <c r="A951" s="1"/>
      <c r="B951" s="1"/>
      <c r="C951" s="1"/>
      <c r="D951" s="1"/>
      <c r="E951" s="1"/>
      <c r="F951" s="1"/>
      <c r="G951" s="1"/>
      <c r="H951" s="1"/>
      <c r="I951" s="1"/>
      <c r="J951" s="1"/>
      <c r="U951" s="1"/>
      <c r="V951" s="1"/>
      <c r="W951" s="1"/>
      <c r="X951" s="1"/>
      <c r="Y951" s="1"/>
      <c r="Z951" s="1"/>
    </row>
    <row r="952" ht="15.75" customHeight="1">
      <c r="A952" s="1"/>
      <c r="B952" s="1"/>
      <c r="C952" s="1"/>
      <c r="D952" s="1"/>
      <c r="E952" s="1"/>
      <c r="F952" s="1"/>
      <c r="G952" s="1"/>
      <c r="H952" s="1"/>
      <c r="I952" s="1"/>
      <c r="J952" s="1"/>
      <c r="U952" s="1"/>
      <c r="V952" s="1"/>
      <c r="W952" s="1"/>
      <c r="X952" s="1"/>
      <c r="Y952" s="1"/>
      <c r="Z952" s="1"/>
    </row>
    <row r="953" ht="15.75" customHeight="1">
      <c r="A953" s="1"/>
      <c r="B953" s="1"/>
      <c r="C953" s="1"/>
      <c r="D953" s="1"/>
      <c r="E953" s="1"/>
      <c r="F953" s="1"/>
      <c r="G953" s="1"/>
      <c r="H953" s="1"/>
      <c r="I953" s="1"/>
      <c r="J953" s="1"/>
      <c r="U953" s="1"/>
      <c r="V953" s="1"/>
      <c r="W953" s="1"/>
      <c r="X953" s="1"/>
      <c r="Y953" s="1"/>
      <c r="Z953" s="1"/>
    </row>
    <row r="954" ht="15.75" customHeight="1">
      <c r="A954" s="1"/>
      <c r="B954" s="1"/>
      <c r="C954" s="1"/>
      <c r="D954" s="1"/>
      <c r="E954" s="1"/>
      <c r="F954" s="1"/>
      <c r="G954" s="1"/>
      <c r="H954" s="1"/>
      <c r="I954" s="1"/>
      <c r="J954" s="1"/>
      <c r="U954" s="1"/>
      <c r="V954" s="1"/>
      <c r="W954" s="1"/>
      <c r="X954" s="1"/>
      <c r="Y954" s="1"/>
      <c r="Z954" s="1"/>
    </row>
    <row r="955" ht="15.75" customHeight="1">
      <c r="A955" s="1"/>
      <c r="B955" s="1"/>
      <c r="C955" s="1"/>
      <c r="D955" s="1"/>
      <c r="E955" s="1"/>
      <c r="F955" s="1"/>
      <c r="G955" s="1"/>
      <c r="H955" s="1"/>
      <c r="I955" s="1"/>
      <c r="J955" s="1"/>
      <c r="U955" s="1"/>
      <c r="V955" s="1"/>
      <c r="W955" s="1"/>
      <c r="X955" s="1"/>
      <c r="Y955" s="1"/>
      <c r="Z955" s="1"/>
    </row>
    <row r="956" ht="15.75" customHeight="1">
      <c r="A956" s="1"/>
      <c r="B956" s="1"/>
      <c r="C956" s="1"/>
      <c r="D956" s="1"/>
      <c r="E956" s="1"/>
      <c r="F956" s="1"/>
      <c r="G956" s="1"/>
      <c r="H956" s="1"/>
      <c r="I956" s="1"/>
      <c r="J956" s="1"/>
      <c r="U956" s="1"/>
      <c r="V956" s="1"/>
      <c r="W956" s="1"/>
      <c r="X956" s="1"/>
      <c r="Y956" s="1"/>
      <c r="Z956" s="1"/>
    </row>
    <row r="957" ht="15.75" customHeight="1">
      <c r="A957" s="1"/>
      <c r="B957" s="1"/>
      <c r="C957" s="1"/>
      <c r="D957" s="1"/>
      <c r="E957" s="1"/>
      <c r="F957" s="1"/>
      <c r="G957" s="1"/>
      <c r="H957" s="1"/>
      <c r="I957" s="1"/>
      <c r="J957" s="1"/>
      <c r="U957" s="1"/>
      <c r="V957" s="1"/>
      <c r="W957" s="1"/>
      <c r="X957" s="1"/>
      <c r="Y957" s="1"/>
      <c r="Z957" s="1"/>
    </row>
    <row r="958" ht="15.75" customHeight="1">
      <c r="A958" s="1"/>
      <c r="B958" s="1"/>
      <c r="C958" s="1"/>
      <c r="D958" s="1"/>
      <c r="E958" s="1"/>
      <c r="F958" s="1"/>
      <c r="G958" s="1"/>
      <c r="H958" s="1"/>
      <c r="I958" s="1"/>
      <c r="J958" s="1"/>
      <c r="U958" s="1"/>
      <c r="V958" s="1"/>
      <c r="W958" s="1"/>
      <c r="X958" s="1"/>
      <c r="Y958" s="1"/>
      <c r="Z958" s="1"/>
    </row>
    <row r="959" ht="15.75" customHeight="1">
      <c r="A959" s="1"/>
      <c r="B959" s="1"/>
      <c r="C959" s="1"/>
      <c r="D959" s="1"/>
      <c r="E959" s="1"/>
      <c r="F959" s="1"/>
      <c r="G959" s="1"/>
      <c r="H959" s="1"/>
      <c r="I959" s="1"/>
      <c r="J959" s="1"/>
      <c r="U959" s="1"/>
      <c r="V959" s="1"/>
      <c r="W959" s="1"/>
      <c r="X959" s="1"/>
      <c r="Y959" s="1"/>
      <c r="Z959" s="1"/>
    </row>
    <row r="960" ht="15.75" customHeight="1">
      <c r="A960" s="1"/>
      <c r="B960" s="1"/>
      <c r="C960" s="1"/>
      <c r="D960" s="1"/>
      <c r="E960" s="1"/>
      <c r="F960" s="1"/>
      <c r="G960" s="1"/>
      <c r="H960" s="1"/>
      <c r="I960" s="1"/>
      <c r="J960" s="1"/>
      <c r="U960" s="1"/>
      <c r="V960" s="1"/>
      <c r="W960" s="1"/>
      <c r="X960" s="1"/>
      <c r="Y960" s="1"/>
      <c r="Z960" s="1"/>
    </row>
    <row r="961" ht="15.75" customHeight="1">
      <c r="A961" s="1"/>
      <c r="B961" s="1"/>
      <c r="C961" s="1"/>
      <c r="D961" s="1"/>
      <c r="E961" s="1"/>
      <c r="F961" s="1"/>
      <c r="G961" s="1"/>
      <c r="H961" s="1"/>
      <c r="I961" s="1"/>
      <c r="J961" s="1"/>
      <c r="U961" s="1"/>
      <c r="V961" s="1"/>
      <c r="W961" s="1"/>
      <c r="X961" s="1"/>
      <c r="Y961" s="1"/>
      <c r="Z961" s="1"/>
    </row>
    <row r="962" ht="15.75" customHeight="1">
      <c r="A962" s="1"/>
      <c r="B962" s="1"/>
      <c r="C962" s="1"/>
      <c r="D962" s="1"/>
      <c r="E962" s="1"/>
      <c r="F962" s="1"/>
      <c r="G962" s="1"/>
      <c r="H962" s="1"/>
      <c r="I962" s="1"/>
      <c r="J962" s="1"/>
      <c r="U962" s="1"/>
      <c r="V962" s="1"/>
      <c r="W962" s="1"/>
      <c r="X962" s="1"/>
      <c r="Y962" s="1"/>
      <c r="Z962" s="1"/>
    </row>
    <row r="963" ht="15.75" customHeight="1">
      <c r="A963" s="1"/>
      <c r="B963" s="1"/>
      <c r="C963" s="1"/>
      <c r="D963" s="1"/>
      <c r="E963" s="1"/>
      <c r="F963" s="1"/>
      <c r="G963" s="1"/>
      <c r="H963" s="1"/>
      <c r="I963" s="1"/>
      <c r="J963" s="1"/>
      <c r="U963" s="1"/>
      <c r="V963" s="1"/>
      <c r="W963" s="1"/>
      <c r="X963" s="1"/>
      <c r="Y963" s="1"/>
      <c r="Z963" s="1"/>
    </row>
    <row r="964" ht="15.75" customHeight="1">
      <c r="A964" s="1"/>
      <c r="B964" s="1"/>
      <c r="C964" s="1"/>
      <c r="D964" s="1"/>
      <c r="E964" s="1"/>
      <c r="F964" s="1"/>
      <c r="G964" s="1"/>
      <c r="H964" s="1"/>
      <c r="I964" s="1"/>
      <c r="J964" s="1"/>
      <c r="U964" s="1"/>
      <c r="V964" s="1"/>
      <c r="W964" s="1"/>
      <c r="X964" s="1"/>
      <c r="Y964" s="1"/>
      <c r="Z964" s="1"/>
    </row>
    <row r="965" ht="15.75" customHeight="1">
      <c r="A965" s="1"/>
      <c r="B965" s="1"/>
      <c r="C965" s="1"/>
      <c r="D965" s="1"/>
      <c r="E965" s="1"/>
      <c r="F965" s="1"/>
      <c r="G965" s="1"/>
      <c r="H965" s="1"/>
      <c r="I965" s="1"/>
      <c r="J965" s="1"/>
      <c r="U965" s="1"/>
      <c r="V965" s="1"/>
      <c r="W965" s="1"/>
      <c r="X965" s="1"/>
      <c r="Y965" s="1"/>
      <c r="Z965" s="1"/>
    </row>
    <row r="966" ht="15.75" customHeight="1">
      <c r="A966" s="1"/>
      <c r="B966" s="1"/>
      <c r="C966" s="1"/>
      <c r="D966" s="1"/>
      <c r="E966" s="1"/>
      <c r="F966" s="1"/>
      <c r="G966" s="1"/>
      <c r="H966" s="1"/>
      <c r="I966" s="1"/>
      <c r="J966" s="1"/>
      <c r="U966" s="1"/>
      <c r="V966" s="1"/>
      <c r="W966" s="1"/>
      <c r="X966" s="1"/>
      <c r="Y966" s="1"/>
      <c r="Z966" s="1"/>
    </row>
    <row r="967" ht="15.75" customHeight="1">
      <c r="A967" s="1"/>
      <c r="B967" s="1"/>
      <c r="C967" s="1"/>
      <c r="D967" s="1"/>
      <c r="E967" s="1"/>
      <c r="F967" s="1"/>
      <c r="G967" s="1"/>
      <c r="H967" s="1"/>
      <c r="I967" s="1"/>
      <c r="J967" s="1"/>
      <c r="U967" s="1"/>
      <c r="V967" s="1"/>
      <c r="W967" s="1"/>
      <c r="X967" s="1"/>
      <c r="Y967" s="1"/>
      <c r="Z967" s="1"/>
    </row>
    <row r="968" ht="15.75" customHeight="1">
      <c r="A968" s="1"/>
      <c r="B968" s="1"/>
      <c r="C968" s="1"/>
      <c r="D968" s="1"/>
      <c r="E968" s="1"/>
      <c r="F968" s="1"/>
      <c r="G968" s="1"/>
      <c r="H968" s="1"/>
      <c r="I968" s="1"/>
      <c r="J968" s="1"/>
      <c r="U968" s="1"/>
      <c r="V968" s="1"/>
      <c r="W968" s="1"/>
      <c r="X968" s="1"/>
      <c r="Y968" s="1"/>
      <c r="Z968" s="1"/>
    </row>
    <row r="969" ht="15.75" customHeight="1">
      <c r="A969" s="1"/>
      <c r="B969" s="1"/>
      <c r="C969" s="1"/>
      <c r="D969" s="1"/>
      <c r="E969" s="1"/>
      <c r="F969" s="1"/>
      <c r="G969" s="1"/>
      <c r="H969" s="1"/>
      <c r="I969" s="1"/>
      <c r="J969" s="1"/>
      <c r="U969" s="1"/>
      <c r="V969" s="1"/>
      <c r="W969" s="1"/>
      <c r="X969" s="1"/>
      <c r="Y969" s="1"/>
      <c r="Z969" s="1"/>
    </row>
    <row r="970" ht="15.75" customHeight="1">
      <c r="A970" s="1"/>
      <c r="B970" s="1"/>
      <c r="C970" s="1"/>
      <c r="D970" s="1"/>
      <c r="E970" s="1"/>
      <c r="F970" s="1"/>
      <c r="G970" s="1"/>
      <c r="H970" s="1"/>
      <c r="I970" s="1"/>
      <c r="J970" s="1"/>
      <c r="U970" s="1"/>
      <c r="V970" s="1"/>
      <c r="W970" s="1"/>
      <c r="X970" s="1"/>
      <c r="Y970" s="1"/>
      <c r="Z970" s="1"/>
    </row>
    <row r="971" ht="15.75" customHeight="1">
      <c r="A971" s="1"/>
      <c r="B971" s="1"/>
      <c r="C971" s="1"/>
      <c r="D971" s="1"/>
      <c r="E971" s="1"/>
      <c r="F971" s="1"/>
      <c r="G971" s="1"/>
      <c r="H971" s="1"/>
      <c r="I971" s="1"/>
      <c r="J971" s="1"/>
      <c r="U971" s="1"/>
      <c r="V971" s="1"/>
      <c r="W971" s="1"/>
      <c r="X971" s="1"/>
      <c r="Y971" s="1"/>
      <c r="Z971" s="1"/>
    </row>
    <row r="972" ht="15.75" customHeight="1">
      <c r="A972" s="1"/>
      <c r="B972" s="1"/>
      <c r="C972" s="1"/>
      <c r="D972" s="1"/>
      <c r="E972" s="1"/>
      <c r="F972" s="1"/>
      <c r="G972" s="1"/>
      <c r="H972" s="1"/>
      <c r="I972" s="1"/>
      <c r="J972" s="1"/>
      <c r="U972" s="1"/>
      <c r="V972" s="1"/>
      <c r="W972" s="1"/>
      <c r="X972" s="1"/>
      <c r="Y972" s="1"/>
      <c r="Z972" s="1"/>
    </row>
    <row r="973" ht="15.75" customHeight="1">
      <c r="A973" s="1"/>
      <c r="B973" s="1"/>
      <c r="C973" s="1"/>
      <c r="D973" s="1"/>
      <c r="E973" s="1"/>
      <c r="F973" s="1"/>
      <c r="G973" s="1"/>
      <c r="H973" s="1"/>
      <c r="I973" s="1"/>
      <c r="J973" s="1"/>
      <c r="U973" s="1"/>
      <c r="V973" s="1"/>
      <c r="W973" s="1"/>
      <c r="X973" s="1"/>
      <c r="Y973" s="1"/>
      <c r="Z973" s="1"/>
    </row>
    <row r="974" ht="15.75" customHeight="1">
      <c r="A974" s="1"/>
      <c r="B974" s="1"/>
      <c r="C974" s="1"/>
      <c r="D974" s="1"/>
      <c r="E974" s="1"/>
      <c r="F974" s="1"/>
      <c r="G974" s="1"/>
      <c r="H974" s="1"/>
      <c r="I974" s="1"/>
      <c r="J974" s="1"/>
      <c r="U974" s="1"/>
      <c r="V974" s="1"/>
      <c r="W974" s="1"/>
      <c r="X974" s="1"/>
      <c r="Y974" s="1"/>
      <c r="Z974" s="1"/>
    </row>
    <row r="975" ht="15.75" customHeight="1">
      <c r="A975" s="1"/>
      <c r="B975" s="1"/>
      <c r="C975" s="1"/>
      <c r="D975" s="1"/>
      <c r="E975" s="1"/>
      <c r="F975" s="1"/>
      <c r="G975" s="1"/>
      <c r="H975" s="1"/>
      <c r="I975" s="1"/>
      <c r="J975" s="1"/>
      <c r="U975" s="1"/>
      <c r="V975" s="1"/>
      <c r="W975" s="1"/>
      <c r="X975" s="1"/>
      <c r="Y975" s="1"/>
      <c r="Z975" s="1"/>
    </row>
    <row r="976" ht="15.75" customHeight="1">
      <c r="A976" s="1"/>
      <c r="B976" s="1"/>
      <c r="C976" s="1"/>
      <c r="D976" s="1"/>
      <c r="E976" s="1"/>
      <c r="F976" s="1"/>
      <c r="G976" s="1"/>
      <c r="H976" s="1"/>
      <c r="I976" s="1"/>
      <c r="J976" s="1"/>
      <c r="U976" s="1"/>
      <c r="V976" s="1"/>
      <c r="W976" s="1"/>
      <c r="X976" s="1"/>
      <c r="Y976" s="1"/>
      <c r="Z976" s="1"/>
    </row>
    <row r="977" ht="15.75" customHeight="1">
      <c r="A977" s="1"/>
      <c r="B977" s="1"/>
      <c r="C977" s="1"/>
      <c r="D977" s="1"/>
      <c r="E977" s="1"/>
      <c r="F977" s="1"/>
      <c r="G977" s="1"/>
      <c r="H977" s="1"/>
      <c r="I977" s="1"/>
      <c r="J977" s="1"/>
      <c r="U977" s="1"/>
      <c r="V977" s="1"/>
      <c r="W977" s="1"/>
      <c r="X977" s="1"/>
      <c r="Y977" s="1"/>
      <c r="Z977" s="1"/>
    </row>
    <row r="978" ht="15.75" customHeight="1">
      <c r="A978" s="1"/>
      <c r="B978" s="1"/>
      <c r="C978" s="1"/>
      <c r="D978" s="1"/>
      <c r="E978" s="1"/>
      <c r="F978" s="1"/>
      <c r="G978" s="1"/>
      <c r="H978" s="1"/>
      <c r="I978" s="1"/>
      <c r="J978" s="1"/>
      <c r="U978" s="1"/>
      <c r="V978" s="1"/>
      <c r="W978" s="1"/>
      <c r="X978" s="1"/>
      <c r="Y978" s="1"/>
      <c r="Z978" s="1"/>
    </row>
    <row r="979" ht="15.75" customHeight="1">
      <c r="A979" s="1"/>
      <c r="B979" s="1"/>
      <c r="C979" s="1"/>
      <c r="D979" s="1"/>
      <c r="E979" s="1"/>
      <c r="F979" s="1"/>
      <c r="G979" s="1"/>
      <c r="H979" s="1"/>
      <c r="I979" s="1"/>
      <c r="J979" s="1"/>
      <c r="U979" s="1"/>
      <c r="V979" s="1"/>
      <c r="W979" s="1"/>
      <c r="X979" s="1"/>
      <c r="Y979" s="1"/>
      <c r="Z979" s="1"/>
    </row>
    <row r="980" ht="15.75" customHeight="1">
      <c r="A980" s="1"/>
      <c r="B980" s="1"/>
      <c r="C980" s="1"/>
      <c r="D980" s="1"/>
      <c r="E980" s="1"/>
      <c r="F980" s="1"/>
      <c r="G980" s="1"/>
      <c r="H980" s="1"/>
      <c r="I980" s="1"/>
      <c r="J980" s="1"/>
      <c r="U980" s="1"/>
      <c r="V980" s="1"/>
      <c r="W980" s="1"/>
      <c r="X980" s="1"/>
      <c r="Y980" s="1"/>
      <c r="Z980" s="1"/>
    </row>
    <row r="981" ht="15.75" customHeight="1">
      <c r="A981" s="1"/>
      <c r="B981" s="1"/>
      <c r="C981" s="1"/>
      <c r="D981" s="1"/>
      <c r="E981" s="1"/>
      <c r="F981" s="1"/>
      <c r="G981" s="1"/>
      <c r="H981" s="1"/>
      <c r="I981" s="1"/>
      <c r="J981" s="1"/>
      <c r="U981" s="1"/>
      <c r="V981" s="1"/>
      <c r="W981" s="1"/>
      <c r="X981" s="1"/>
      <c r="Y981" s="1"/>
      <c r="Z981" s="1"/>
    </row>
    <row r="982" ht="15.75" customHeight="1">
      <c r="A982" s="1"/>
      <c r="B982" s="1"/>
      <c r="C982" s="1"/>
      <c r="D982" s="1"/>
      <c r="E982" s="1"/>
      <c r="F982" s="1"/>
      <c r="G982" s="1"/>
      <c r="H982" s="1"/>
      <c r="I982" s="1"/>
      <c r="J982" s="1"/>
      <c r="U982" s="1"/>
      <c r="V982" s="1"/>
      <c r="W982" s="1"/>
      <c r="X982" s="1"/>
      <c r="Y982" s="1"/>
      <c r="Z982" s="1"/>
    </row>
    <row r="983" ht="15.75" customHeight="1">
      <c r="A983" s="1"/>
      <c r="B983" s="1"/>
      <c r="C983" s="1"/>
      <c r="D983" s="1"/>
      <c r="E983" s="1"/>
      <c r="F983" s="1"/>
      <c r="G983" s="1"/>
      <c r="H983" s="1"/>
      <c r="I983" s="1"/>
      <c r="J983" s="1"/>
      <c r="U983" s="1"/>
      <c r="V983" s="1"/>
      <c r="W983" s="1"/>
      <c r="X983" s="1"/>
      <c r="Y983" s="1"/>
      <c r="Z983" s="1"/>
    </row>
    <row r="984" ht="15.75" customHeight="1">
      <c r="A984" s="1"/>
      <c r="B984" s="1"/>
      <c r="C984" s="1"/>
      <c r="D984" s="1"/>
      <c r="E984" s="1"/>
      <c r="F984" s="1"/>
      <c r="G984" s="1"/>
      <c r="H984" s="1"/>
      <c r="I984" s="1"/>
      <c r="J984" s="1"/>
      <c r="U984" s="1"/>
      <c r="V984" s="1"/>
      <c r="W984" s="1"/>
      <c r="X984" s="1"/>
      <c r="Y984" s="1"/>
      <c r="Z984" s="1"/>
    </row>
    <row r="985" ht="15.75" customHeight="1">
      <c r="A985" s="1"/>
      <c r="B985" s="1"/>
      <c r="C985" s="1"/>
      <c r="D985" s="1"/>
      <c r="E985" s="1"/>
      <c r="F985" s="1"/>
      <c r="G985" s="1"/>
      <c r="H985" s="1"/>
      <c r="I985" s="1"/>
      <c r="J985" s="1"/>
      <c r="U985" s="1"/>
      <c r="V985" s="1"/>
      <c r="W985" s="1"/>
      <c r="X985" s="1"/>
      <c r="Y985" s="1"/>
      <c r="Z985" s="1"/>
    </row>
    <row r="986" ht="15.75" customHeight="1">
      <c r="A986" s="1"/>
      <c r="B986" s="1"/>
      <c r="C986" s="1"/>
      <c r="D986" s="1"/>
      <c r="E986" s="1"/>
      <c r="F986" s="1"/>
      <c r="G986" s="1"/>
      <c r="H986" s="1"/>
      <c r="I986" s="1"/>
      <c r="J986" s="1"/>
      <c r="U986" s="1"/>
      <c r="V986" s="1"/>
      <c r="W986" s="1"/>
      <c r="X986" s="1"/>
      <c r="Y986" s="1"/>
      <c r="Z986" s="1"/>
    </row>
    <row r="987" ht="15.75" customHeight="1">
      <c r="A987" s="1"/>
      <c r="B987" s="1"/>
      <c r="C987" s="1"/>
      <c r="D987" s="1"/>
      <c r="E987" s="1"/>
      <c r="F987" s="1"/>
      <c r="G987" s="1"/>
      <c r="H987" s="1"/>
      <c r="I987" s="1"/>
      <c r="J987" s="1"/>
      <c r="U987" s="1"/>
      <c r="V987" s="1"/>
      <c r="W987" s="1"/>
      <c r="X987" s="1"/>
      <c r="Y987" s="1"/>
      <c r="Z987" s="1"/>
    </row>
    <row r="988" ht="15.75" customHeight="1">
      <c r="A988" s="1"/>
      <c r="B988" s="1"/>
      <c r="C988" s="1"/>
      <c r="D988" s="1"/>
      <c r="E988" s="1"/>
      <c r="F988" s="1"/>
      <c r="G988" s="1"/>
      <c r="H988" s="1"/>
      <c r="I988" s="1"/>
      <c r="J988" s="1"/>
      <c r="U988" s="1"/>
      <c r="V988" s="1"/>
      <c r="W988" s="1"/>
      <c r="X988" s="1"/>
      <c r="Y988" s="1"/>
      <c r="Z988" s="1"/>
    </row>
    <row r="989" ht="15.75" customHeight="1">
      <c r="A989" s="1"/>
      <c r="B989" s="1"/>
      <c r="C989" s="1"/>
      <c r="D989" s="1"/>
      <c r="E989" s="1"/>
      <c r="F989" s="1"/>
      <c r="G989" s="1"/>
      <c r="H989" s="1"/>
      <c r="I989" s="1"/>
      <c r="J989" s="1"/>
      <c r="U989" s="1"/>
      <c r="V989" s="1"/>
      <c r="W989" s="1"/>
      <c r="X989" s="1"/>
      <c r="Y989" s="1"/>
      <c r="Z989" s="1"/>
    </row>
    <row r="990" ht="15.75" customHeight="1">
      <c r="A990" s="1"/>
      <c r="B990" s="1"/>
      <c r="C990" s="1"/>
      <c r="D990" s="1"/>
      <c r="E990" s="1"/>
      <c r="F990" s="1"/>
      <c r="G990" s="1"/>
      <c r="H990" s="1"/>
      <c r="I990" s="1"/>
      <c r="J990" s="1"/>
      <c r="U990" s="1"/>
      <c r="V990" s="1"/>
      <c r="W990" s="1"/>
      <c r="X990" s="1"/>
      <c r="Y990" s="1"/>
      <c r="Z990" s="1"/>
    </row>
    <row r="991" ht="15.75" customHeight="1">
      <c r="A991" s="1"/>
      <c r="B991" s="1"/>
      <c r="C991" s="1"/>
      <c r="D991" s="1"/>
      <c r="E991" s="1"/>
      <c r="F991" s="1"/>
      <c r="G991" s="1"/>
      <c r="H991" s="1"/>
      <c r="I991" s="1"/>
      <c r="J991" s="1"/>
      <c r="U991" s="1"/>
      <c r="V991" s="1"/>
      <c r="W991" s="1"/>
      <c r="X991" s="1"/>
      <c r="Y991" s="1"/>
      <c r="Z991" s="1"/>
    </row>
    <row r="992" ht="15.75" customHeight="1">
      <c r="A992" s="1"/>
      <c r="B992" s="1"/>
      <c r="C992" s="1"/>
      <c r="D992" s="1"/>
      <c r="E992" s="1"/>
      <c r="F992" s="1"/>
      <c r="G992" s="1"/>
      <c r="H992" s="1"/>
      <c r="I992" s="1"/>
      <c r="J992" s="1"/>
      <c r="U992" s="1"/>
      <c r="V992" s="1"/>
      <c r="W992" s="1"/>
      <c r="X992" s="1"/>
      <c r="Y992" s="1"/>
      <c r="Z992" s="1"/>
    </row>
    <row r="993" ht="15.75" customHeight="1">
      <c r="A993" s="1"/>
      <c r="B993" s="1"/>
      <c r="C993" s="1"/>
      <c r="D993" s="1"/>
      <c r="E993" s="1"/>
      <c r="F993" s="1"/>
      <c r="G993" s="1"/>
      <c r="H993" s="1"/>
      <c r="I993" s="1"/>
      <c r="J993" s="1"/>
      <c r="U993" s="1"/>
      <c r="V993" s="1"/>
      <c r="W993" s="1"/>
      <c r="X993" s="1"/>
      <c r="Y993" s="1"/>
      <c r="Z993" s="1"/>
    </row>
    <row r="994" ht="15.75" customHeight="1">
      <c r="A994" s="1"/>
      <c r="B994" s="1"/>
      <c r="C994" s="1"/>
      <c r="D994" s="1"/>
      <c r="E994" s="1"/>
      <c r="F994" s="1"/>
      <c r="G994" s="1"/>
      <c r="H994" s="1"/>
      <c r="I994" s="1"/>
      <c r="J994" s="1"/>
      <c r="U994" s="1"/>
      <c r="V994" s="1"/>
      <c r="W994" s="1"/>
      <c r="X994" s="1"/>
      <c r="Y994" s="1"/>
      <c r="Z994" s="1"/>
    </row>
    <row r="995" ht="15.75" customHeight="1">
      <c r="A995" s="1"/>
      <c r="B995" s="1"/>
      <c r="C995" s="1"/>
      <c r="D995" s="1"/>
      <c r="E995" s="1"/>
      <c r="F995" s="1"/>
      <c r="G995" s="1"/>
      <c r="H995" s="1"/>
      <c r="I995" s="1"/>
      <c r="J995" s="1"/>
      <c r="U995" s="1"/>
      <c r="V995" s="1"/>
      <c r="W995" s="1"/>
      <c r="X995" s="1"/>
      <c r="Y995" s="1"/>
      <c r="Z995" s="1"/>
    </row>
    <row r="996" ht="15.75" customHeight="1">
      <c r="A996" s="1"/>
      <c r="B996" s="1"/>
      <c r="C996" s="1"/>
      <c r="D996" s="1"/>
      <c r="E996" s="1"/>
      <c r="F996" s="1"/>
      <c r="G996" s="1"/>
      <c r="H996" s="1"/>
      <c r="I996" s="1"/>
      <c r="J996" s="1"/>
      <c r="U996" s="1"/>
      <c r="V996" s="1"/>
      <c r="W996" s="1"/>
      <c r="X996" s="1"/>
      <c r="Y996" s="1"/>
      <c r="Z996" s="1"/>
    </row>
    <row r="997" ht="15.75" customHeight="1">
      <c r="A997" s="1"/>
      <c r="B997" s="1"/>
      <c r="C997" s="1"/>
      <c r="D997" s="1"/>
      <c r="E997" s="1"/>
      <c r="F997" s="1"/>
      <c r="G997" s="1"/>
      <c r="H997" s="1"/>
      <c r="I997" s="1"/>
      <c r="J997" s="1"/>
      <c r="U997" s="1"/>
      <c r="V997" s="1"/>
      <c r="W997" s="1"/>
      <c r="X997" s="1"/>
      <c r="Y997" s="1"/>
      <c r="Z997" s="1"/>
    </row>
    <row r="998" ht="15.75" customHeight="1">
      <c r="A998" s="1"/>
      <c r="B998" s="1"/>
      <c r="C998" s="1"/>
      <c r="D998" s="1"/>
      <c r="E998" s="1"/>
      <c r="F998" s="1"/>
      <c r="G998" s="1"/>
      <c r="H998" s="1"/>
      <c r="I998" s="1"/>
      <c r="J998" s="1"/>
      <c r="U998" s="1"/>
      <c r="V998" s="1"/>
      <c r="W998" s="1"/>
      <c r="X998" s="1"/>
      <c r="Y998" s="1"/>
      <c r="Z998" s="1"/>
    </row>
    <row r="999" ht="15.75" customHeight="1">
      <c r="A999" s="1"/>
      <c r="B999" s="1"/>
      <c r="C999" s="1"/>
      <c r="D999" s="1"/>
      <c r="E999" s="1"/>
      <c r="F999" s="1"/>
      <c r="G999" s="1"/>
      <c r="H999" s="1"/>
      <c r="I999" s="1"/>
      <c r="J999" s="1"/>
      <c r="U999" s="1"/>
      <c r="V999" s="1"/>
      <c r="W999" s="1"/>
      <c r="X999" s="1"/>
      <c r="Y999" s="1"/>
      <c r="Z999" s="1"/>
    </row>
    <row r="1000" ht="15.75" customHeight="1">
      <c r="A1000" s="1"/>
      <c r="B1000" s="1"/>
      <c r="C1000" s="1"/>
      <c r="D1000" s="1"/>
      <c r="E1000" s="1"/>
      <c r="F1000" s="1"/>
      <c r="G1000" s="1"/>
      <c r="H1000" s="1"/>
      <c r="I1000" s="1"/>
      <c r="J1000" s="1"/>
      <c r="U1000" s="1"/>
      <c r="V1000" s="1"/>
      <c r="W1000" s="1"/>
      <c r="X1000" s="1"/>
      <c r="Y1000" s="1"/>
      <c r="Z1000" s="1"/>
    </row>
  </sheetData>
  <dataValidations>
    <dataValidation type="list" allowBlank="1" showErrorMessage="1" sqref="B27:B30">
      <formula1>'99 LookUps'!$A$11:$A$14</formula1>
    </dataValidation>
    <dataValidation type="list" allowBlank="1" showErrorMessage="1" sqref="B41:B44">
      <formula1>'99 LookUps'!$A$17:$A$24</formula1>
    </dataValidation>
    <dataValidation type="list" allowBlank="1" showErrorMessage="1" sqref="B17:B21">
      <formula1>'99 LookUps'!$A$3:$A$8</formula1>
    </dataValidation>
    <dataValidation type="list" allowBlank="1" showErrorMessage="1" sqref="B50">
      <formula1>'99 LookUps'!$A$27:$A$31</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16.43"/>
    <col customWidth="1" min="15" max="15" width="16.71"/>
  </cols>
  <sheetData>
    <row r="1" ht="63.75" customHeight="1">
      <c r="A1" s="27"/>
      <c r="B1" s="28" t="s">
        <v>51</v>
      </c>
      <c r="C1" s="29" t="s">
        <v>52</v>
      </c>
      <c r="D1" s="30" t="s">
        <v>53</v>
      </c>
      <c r="E1" s="31"/>
      <c r="F1" s="31"/>
      <c r="G1" s="31"/>
      <c r="H1" s="31"/>
      <c r="I1" s="31"/>
      <c r="J1" s="31"/>
      <c r="K1" s="32"/>
      <c r="L1" s="33"/>
      <c r="M1" s="33"/>
      <c r="N1" s="33"/>
      <c r="O1" s="33"/>
      <c r="P1" s="33"/>
      <c r="Q1" s="33"/>
      <c r="R1" s="32"/>
    </row>
    <row r="2">
      <c r="A2" s="27" t="s">
        <v>54</v>
      </c>
      <c r="B2" s="34" t="s">
        <v>55</v>
      </c>
      <c r="C2" s="35" t="s">
        <v>56</v>
      </c>
      <c r="D2" s="36" t="s">
        <v>57</v>
      </c>
      <c r="E2" s="36" t="s">
        <v>58</v>
      </c>
      <c r="F2" s="36" t="s">
        <v>59</v>
      </c>
      <c r="G2" s="36" t="s">
        <v>60</v>
      </c>
      <c r="H2" s="36" t="s">
        <v>61</v>
      </c>
      <c r="I2" s="36" t="s">
        <v>62</v>
      </c>
      <c r="J2" s="37" t="s">
        <v>63</v>
      </c>
      <c r="K2" s="38" t="s">
        <v>64</v>
      </c>
      <c r="L2" s="39" t="s">
        <v>65</v>
      </c>
      <c r="M2" s="39" t="s">
        <v>66</v>
      </c>
      <c r="N2" s="39" t="s">
        <v>67</v>
      </c>
      <c r="O2" s="39" t="s">
        <v>68</v>
      </c>
      <c r="P2" s="39" t="s">
        <v>69</v>
      </c>
      <c r="Q2" s="39" t="s">
        <v>70</v>
      </c>
      <c r="R2" s="38" t="s">
        <v>71</v>
      </c>
    </row>
    <row r="3" ht="14.25" customHeight="1">
      <c r="A3" s="40" t="s">
        <v>17</v>
      </c>
      <c r="B3" s="41"/>
      <c r="C3" s="42">
        <f t="array" ref="C3">NPV('Program Assumptions'!$C$31,'02 Annual Values - Updated'!C5:C29)</f>
        <v>23075708.84</v>
      </c>
      <c r="D3" s="42">
        <f t="array" ref="D3">NPV('Program Assumptions'!$C$31,'02 Annual Values - Updated'!D5:D29)</f>
        <v>2504502.826</v>
      </c>
      <c r="E3" s="42">
        <f t="array" ref="E3">NPV('Program Assumptions'!$C$31,'02 Annual Values - Updated'!E5:E29)</f>
        <v>201569.5617</v>
      </c>
      <c r="F3" s="42">
        <f t="array" ref="F3">NPV('Program Assumptions'!$C$31,'02 Annual Values - Updated'!F5:F29)</f>
        <v>10918.48052</v>
      </c>
      <c r="G3" s="42">
        <f t="array" ref="G3">NPV('Program Assumptions'!$C$31,'02 Annual Values - Updated'!G5:G29)</f>
        <v>5634990.92</v>
      </c>
      <c r="H3" s="42">
        <f t="array" ref="H3">NPV('Program Assumptions'!$C$31,'02 Annual Values - Updated'!H5:H29)</f>
        <v>1691357.699</v>
      </c>
      <c r="I3" s="42">
        <f t="array" ref="I3">NPV('Program Assumptions'!$C$31,'02 Annual Values - Updated'!I5:I29)</f>
        <v>4365741.477</v>
      </c>
      <c r="J3" s="42">
        <f>SUM(D3:I3)</f>
        <v>14409080.96</v>
      </c>
      <c r="K3" s="42">
        <f t="array" ref="K3">NPV('Program Assumptions'!$C$31,'02 Annual Values - Updated'!K5:K29)</f>
        <v>8666627.878</v>
      </c>
      <c r="L3" s="42">
        <f t="array" ref="L3">NPV('Program Assumptions'!$C$31,'02 Annual Values - Updated'!L5:L29)</f>
        <v>66989028.87</v>
      </c>
      <c r="M3" s="42">
        <f t="array" ref="M3">NPV('Program Assumptions'!$C$31,'02 Annual Values - Updated'!M5:M29)</f>
        <v>6133563.759</v>
      </c>
      <c r="N3" s="42">
        <f t="array" ref="N3">NPV('Program Assumptions'!$C$31,'02 Annual Values - Updated'!N5:N29)</f>
        <v>3747364.786</v>
      </c>
      <c r="O3" s="42">
        <f t="array" ref="O3">NPV('Program Assumptions'!$C$31,'02 Annual Values - Updated'!O5:O29)</f>
        <v>8313606.771</v>
      </c>
      <c r="P3" s="42">
        <f t="array" ref="P3">NPV('Program Assumptions'!$C$31,'02 Annual Values - Updated'!P5:P29)</f>
        <v>85183564.18</v>
      </c>
      <c r="Q3" s="42">
        <f t="array" ref="Q3">NPV('Program Assumptions'!$C$31,'02 Annual Values - Updated'!Q5:Q29)</f>
        <v>33332299.5</v>
      </c>
      <c r="R3" s="42">
        <f t="array" ref="R3">NPV('Program Assumptions'!$C$31,'02 Annual Values - Updated'!R5:R29)</f>
        <v>33656729.36</v>
      </c>
    </row>
    <row r="4" ht="14.25" customHeight="1">
      <c r="A4" s="43"/>
      <c r="B4" s="1"/>
      <c r="C4" s="44"/>
      <c r="D4" s="44"/>
      <c r="E4" s="44"/>
      <c r="F4" s="44"/>
      <c r="G4" s="44"/>
      <c r="H4" s="44"/>
      <c r="I4" s="44"/>
      <c r="J4" s="44"/>
      <c r="K4" s="44"/>
      <c r="L4" s="44"/>
      <c r="M4" s="44"/>
      <c r="N4" s="44"/>
      <c r="O4" s="44"/>
      <c r="P4" s="44"/>
      <c r="Q4" s="44"/>
      <c r="R4" s="44"/>
    </row>
    <row r="5" ht="14.25" customHeight="1">
      <c r="A5" s="43">
        <v>2026.0</v>
      </c>
      <c r="B5" s="45">
        <v>4837.0024813895</v>
      </c>
      <c r="C5" s="44">
        <f>B5*'Program Assumptions'!$E$2</f>
        <v>297408.9045</v>
      </c>
      <c r="D5" s="44">
        <f>'DST_kW - Updated'!B4*'Program Assumptions'!$E$3</f>
        <v>70404.04639</v>
      </c>
      <c r="E5" s="44">
        <f>'DST_kW - Updated'!C4*'Program Assumptions'!$E$4</f>
        <v>9175.994046</v>
      </c>
      <c r="F5" s="44">
        <f>'DST_kW - Updated'!E4*'Program Assumptions'!$E$4</f>
        <v>2082.786372</v>
      </c>
      <c r="G5" s="44">
        <f>'DST_kW - Updated'!F4*'Program Assumptions'!$E$3</f>
        <v>46747.23074</v>
      </c>
      <c r="H5" s="44">
        <f>'DST_kW - Updated'!G4*'Program Assumptions'!$E$3</f>
        <v>0</v>
      </c>
      <c r="I5" s="44">
        <f>'DST_kW - Updated'!H4*'Program Assumptions'!$E$5</f>
        <v>0</v>
      </c>
      <c r="J5" s="46">
        <f t="shared" ref="J5:J29" si="1">SUM(D5:I5)</f>
        <v>128410.0576</v>
      </c>
      <c r="K5" s="44">
        <f t="shared" ref="K5:K29" si="2">C5-J5</f>
        <v>168998.8469</v>
      </c>
      <c r="L5" s="44">
        <f>'EST_SummerPeak_kW - Updated'!I4</f>
        <v>469496.0878</v>
      </c>
      <c r="M5" s="44">
        <f>'EST_SummerPeak_kW - Updated'!S4</f>
        <v>105020.2422</v>
      </c>
      <c r="N5" s="44">
        <f>'EST_WinterPeak_kW - Updated'!I4</f>
        <v>73155.70652</v>
      </c>
      <c r="O5" s="44">
        <f>'EST_SummerPeak_kW - Updated'!J4</f>
        <v>107472.3757</v>
      </c>
      <c r="P5" s="44">
        <f t="shared" ref="P5:P29" si="3">SUM(L5:O5)</f>
        <v>755144.4122</v>
      </c>
      <c r="Q5" s="44">
        <f>'EST_Costs - Updated'!S4</f>
        <v>747558.0197</v>
      </c>
      <c r="R5" s="44">
        <f t="shared" ref="R5:R29" si="4">L5-Q5</f>
        <v>-278061.932</v>
      </c>
    </row>
    <row r="6" ht="14.25" customHeight="1">
      <c r="A6" s="43">
        <v>2027.0</v>
      </c>
      <c r="B6" s="47">
        <v>10272.939619519704</v>
      </c>
      <c r="C6" s="44">
        <f>B6*'Program Assumptions'!$E$2</f>
        <v>631644.0253</v>
      </c>
      <c r="D6" s="44">
        <f>'DST_kW - Updated'!B5*'Program Assumptions'!$E$3</f>
        <v>140808.0928</v>
      </c>
      <c r="E6" s="44">
        <f>'DST_kW - Updated'!C5*'Program Assumptions'!$E$4</f>
        <v>12297.2401</v>
      </c>
      <c r="F6" s="44">
        <f>'DST_kW - Updated'!E5*'Program Assumptions'!$E$4</f>
        <v>4165.572745</v>
      </c>
      <c r="G6" s="44">
        <f>'DST_kW - Updated'!F5*'Program Assumptions'!$E$3</f>
        <v>93494.46149</v>
      </c>
      <c r="H6" s="44">
        <f>'DST_kW - Updated'!G5*'Program Assumptions'!$E$3</f>
        <v>0</v>
      </c>
      <c r="I6" s="44">
        <f>'DST_kW - Updated'!H5*'Program Assumptions'!$E$5</f>
        <v>0</v>
      </c>
      <c r="J6" s="46">
        <f t="shared" si="1"/>
        <v>250765.3671</v>
      </c>
      <c r="K6" s="44">
        <f t="shared" si="2"/>
        <v>380878.6582</v>
      </c>
      <c r="L6" s="44">
        <f>'EST_SummerPeak_kW - Updated'!I5</f>
        <v>1424657.467</v>
      </c>
      <c r="M6" s="44">
        <f>'EST_SummerPeak_kW - Updated'!S5</f>
        <v>427769.5124</v>
      </c>
      <c r="N6" s="44">
        <f>'EST_WinterPeak_kW - Updated'!I5</f>
        <v>296887.1914</v>
      </c>
      <c r="O6" s="44">
        <f>'EST_SummerPeak_kW - Updated'!J5</f>
        <v>293342.6997</v>
      </c>
      <c r="P6" s="44">
        <f t="shared" si="3"/>
        <v>2442656.871</v>
      </c>
      <c r="Q6" s="44">
        <f>'EST_Costs - Updated'!S5</f>
        <v>1417716.039</v>
      </c>
      <c r="R6" s="44">
        <f t="shared" si="4"/>
        <v>6941.42757</v>
      </c>
    </row>
    <row r="7" ht="14.25" customHeight="1">
      <c r="A7" s="43">
        <v>2028.0</v>
      </c>
      <c r="B7" s="47">
        <v>12733.3755169566</v>
      </c>
      <c r="C7" s="44">
        <f>B7*'Program Assumptions'!$E$2</f>
        <v>782926.8803</v>
      </c>
      <c r="D7" s="44">
        <f>'DST_kW - Updated'!B6*'Program Assumptions'!$E$3</f>
        <v>211212.1392</v>
      </c>
      <c r="E7" s="44">
        <f>'DST_kW - Updated'!C6*'Program Assumptions'!$E$4</f>
        <v>18357.8551</v>
      </c>
      <c r="F7" s="44">
        <f>'DST_kW - Updated'!E6*'Program Assumptions'!$E$4</f>
        <v>6248.359117</v>
      </c>
      <c r="G7" s="44">
        <f>'DST_kW - Updated'!F6*'Program Assumptions'!$E$3</f>
        <v>140241.6922</v>
      </c>
      <c r="H7" s="44">
        <f>'DST_kW - Updated'!G6*'Program Assumptions'!$E$3</f>
        <v>18805.62483</v>
      </c>
      <c r="I7" s="44">
        <f>'DST_kW - Updated'!H6*'Program Assumptions'!$E$5</f>
        <v>0</v>
      </c>
      <c r="J7" s="46">
        <f t="shared" si="1"/>
        <v>394865.6704</v>
      </c>
      <c r="K7" s="44">
        <f t="shared" si="2"/>
        <v>388061.2098</v>
      </c>
      <c r="L7" s="44">
        <f>'EST_SummerPeak_kW - Updated'!I6</f>
        <v>1822860.473</v>
      </c>
      <c r="M7" s="44">
        <f>'EST_SummerPeak_kW - Updated'!S6</f>
        <v>416295.7605</v>
      </c>
      <c r="N7" s="44">
        <f>'EST_WinterPeak_kW - Updated'!I6</f>
        <v>350462.6204</v>
      </c>
      <c r="O7" s="44">
        <f>'EST_SummerPeak_kW - Updated'!J6</f>
        <v>333444.3107</v>
      </c>
      <c r="P7" s="44">
        <f t="shared" si="3"/>
        <v>2923063.165</v>
      </c>
      <c r="Q7" s="44">
        <f>'EST_Costs - Updated'!S6</f>
        <v>2151456.764</v>
      </c>
      <c r="R7" s="44">
        <f t="shared" si="4"/>
        <v>-328596.2912</v>
      </c>
    </row>
    <row r="8" ht="14.25" customHeight="1">
      <c r="A8" s="43">
        <v>2029.0</v>
      </c>
      <c r="B8" s="47">
        <v>19872.655982451397</v>
      </c>
      <c r="C8" s="44">
        <f>B8*'Program Assumptions'!$E$2</f>
        <v>1221894.11</v>
      </c>
      <c r="D8" s="44">
        <f>'DST_kW - Updated'!B7*'Program Assumptions'!$E$3</f>
        <v>211212.1392</v>
      </c>
      <c r="E8" s="44">
        <f>'DST_kW - Updated'!C7*'Program Assumptions'!$E$4</f>
        <v>6823.325496</v>
      </c>
      <c r="F8" s="44">
        <f>'DST_kW - Updated'!E7*'Program Assumptions'!$E$4</f>
        <v>0</v>
      </c>
      <c r="G8" s="44">
        <f>'DST_kW - Updated'!F7*'Program Assumptions'!$E$3</f>
        <v>138410.131</v>
      </c>
      <c r="H8" s="44">
        <f>'DST_kW - Updated'!G7*'Program Assumptions'!$E$3</f>
        <v>37611.24966</v>
      </c>
      <c r="I8" s="44">
        <f>'DST_kW - Updated'!H7*'Program Assumptions'!$E$5</f>
        <v>301172.8651</v>
      </c>
      <c r="J8" s="46">
        <f t="shared" si="1"/>
        <v>695229.7104</v>
      </c>
      <c r="K8" s="44">
        <f t="shared" si="2"/>
        <v>526664.4001</v>
      </c>
      <c r="L8" s="44">
        <f>'EST_SummerPeak_kW - Updated'!I7</f>
        <v>2524343.11</v>
      </c>
      <c r="M8" s="44">
        <f>'EST_SummerPeak_kW - Updated'!S7</f>
        <v>565896.4651</v>
      </c>
      <c r="N8" s="44">
        <f>'EST_WinterPeak_kW - Updated'!I7</f>
        <v>360762.3774</v>
      </c>
      <c r="O8" s="44">
        <f>'EST_SummerPeak_kW - Updated'!J7</f>
        <v>432781.1988</v>
      </c>
      <c r="P8" s="44">
        <f t="shared" si="3"/>
        <v>3883783.152</v>
      </c>
      <c r="Q8" s="44">
        <f>'EST_Costs - Updated'!S7</f>
        <v>2112213.435</v>
      </c>
      <c r="R8" s="44">
        <f t="shared" si="4"/>
        <v>412129.6748</v>
      </c>
    </row>
    <row r="9" ht="14.25" customHeight="1">
      <c r="A9" s="43">
        <v>2030.0</v>
      </c>
      <c r="B9" s="47">
        <v>20851.4282839727</v>
      </c>
      <c r="C9" s="44">
        <f>B9*'Program Assumptions'!$E$2</f>
        <v>1282075.1</v>
      </c>
      <c r="D9" s="44">
        <f>'DST_kW - Updated'!B8*'Program Assumptions'!$E$3</f>
        <v>211212.1392</v>
      </c>
      <c r="E9" s="44">
        <f>'DST_kW - Updated'!C8*'Program Assumptions'!$E$4</f>
        <v>7028.670631</v>
      </c>
      <c r="F9" s="44">
        <f>'DST_kW - Updated'!E8*'Program Assumptions'!$E$4</f>
        <v>0</v>
      </c>
      <c r="G9" s="44">
        <f>'DST_kW - Updated'!F8*'Program Assumptions'!$E$3</f>
        <v>173012.6637</v>
      </c>
      <c r="H9" s="44">
        <f>'DST_kW - Updated'!G8*'Program Assumptions'!$E$3</f>
        <v>56417.22651</v>
      </c>
      <c r="I9" s="44">
        <f>'DST_kW - Updated'!H8*'Program Assumptions'!$E$5</f>
        <v>301172.8651</v>
      </c>
      <c r="J9" s="46">
        <f t="shared" si="1"/>
        <v>748843.5651</v>
      </c>
      <c r="K9" s="44">
        <f t="shared" si="2"/>
        <v>533231.5354</v>
      </c>
      <c r="L9" s="44">
        <f>'EST_SummerPeak_kW - Updated'!I8</f>
        <v>2965294.775</v>
      </c>
      <c r="M9" s="44">
        <f>'EST_SummerPeak_kW - Updated'!S8</f>
        <v>512007.5645</v>
      </c>
      <c r="N9" s="44">
        <f>'EST_WinterPeak_kW - Updated'!I8</f>
        <v>343091.804</v>
      </c>
      <c r="O9" s="44">
        <f>'EST_SummerPeak_kW - Updated'!J8</f>
        <v>470940.5305</v>
      </c>
      <c r="P9" s="44">
        <f t="shared" si="3"/>
        <v>4291334.674</v>
      </c>
      <c r="Q9" s="44">
        <f>'EST_Costs - Updated'!S8</f>
        <v>2219364.737</v>
      </c>
      <c r="R9" s="44">
        <f t="shared" si="4"/>
        <v>745930.038</v>
      </c>
    </row>
    <row r="10" ht="14.25" customHeight="1">
      <c r="A10" s="43">
        <v>2031.0</v>
      </c>
      <c r="B10" s="47">
        <v>21621.838272143897</v>
      </c>
      <c r="C10" s="44">
        <f>B10*'Program Assumptions'!$E$2</f>
        <v>1329444.684</v>
      </c>
      <c r="D10" s="44">
        <f>'DST_kW - Updated'!B9*'Program Assumptions'!$E$3</f>
        <v>211212.1392</v>
      </c>
      <c r="E10" s="44">
        <f>'DST_kW - Updated'!C9*'Program Assumptions'!$E$4</f>
        <v>7239.882771</v>
      </c>
      <c r="F10" s="44">
        <f>'DST_kW - Updated'!E9*'Program Assumptions'!$E$4</f>
        <v>0</v>
      </c>
      <c r="G10" s="44">
        <f>'DST_kW - Updated'!F9*'Program Assumptions'!$E$3</f>
        <v>207615.1964</v>
      </c>
      <c r="H10" s="44">
        <f>'DST_kW - Updated'!G9*'Program Assumptions'!$E$3</f>
        <v>75222.85135</v>
      </c>
      <c r="I10" s="44">
        <f>'DST_kW - Updated'!H9*'Program Assumptions'!$E$5</f>
        <v>301172.8651</v>
      </c>
      <c r="J10" s="46">
        <f t="shared" si="1"/>
        <v>802462.9349</v>
      </c>
      <c r="K10" s="44">
        <f t="shared" si="2"/>
        <v>526981.7487</v>
      </c>
      <c r="L10" s="44">
        <f>'EST_SummerPeak_kW - Updated'!I9</f>
        <v>3763763.504</v>
      </c>
      <c r="M10" s="44">
        <f>'EST_SummerPeak_kW - Updated'!S9</f>
        <v>503517.5157</v>
      </c>
      <c r="N10" s="44">
        <f>'EST_WinterPeak_kW - Updated'!I9</f>
        <v>321257.6519</v>
      </c>
      <c r="O10" s="44">
        <f>'EST_SummerPeak_kW - Updated'!J9</f>
        <v>505638.7974</v>
      </c>
      <c r="P10" s="44">
        <f t="shared" si="3"/>
        <v>5094177.47</v>
      </c>
      <c r="Q10" s="44">
        <f>'EST_Costs - Updated'!S9</f>
        <v>2323986.846</v>
      </c>
      <c r="R10" s="44">
        <f t="shared" si="4"/>
        <v>1439776.659</v>
      </c>
    </row>
    <row r="11" ht="14.25" customHeight="1">
      <c r="A11" s="43">
        <v>2032.0</v>
      </c>
      <c r="B11" s="47">
        <v>23928.353015155404</v>
      </c>
      <c r="C11" s="44">
        <f>B11*'Program Assumptions'!$E$2</f>
        <v>1471263.511</v>
      </c>
      <c r="D11" s="44">
        <f>'DST_kW - Updated'!B10*'Program Assumptions'!$E$3</f>
        <v>211212.1392</v>
      </c>
      <c r="E11" s="44">
        <f>'DST_kW - Updated'!C10*'Program Assumptions'!$E$4</f>
        <v>7456.961914</v>
      </c>
      <c r="F11" s="44">
        <f>'DST_kW - Updated'!E10*'Program Assumptions'!$E$4</f>
        <v>0</v>
      </c>
      <c r="G11" s="44">
        <f>'DST_kW - Updated'!F10*'Program Assumptions'!$E$3</f>
        <v>242217.7292</v>
      </c>
      <c r="H11" s="44">
        <f>'DST_kW - Updated'!G10*'Program Assumptions'!$E$3</f>
        <v>94028.47618</v>
      </c>
      <c r="I11" s="44">
        <f>'DST_kW - Updated'!H10*'Program Assumptions'!$E$5</f>
        <v>301172.8651</v>
      </c>
      <c r="J11" s="46">
        <f t="shared" si="1"/>
        <v>856088.1716</v>
      </c>
      <c r="K11" s="44">
        <f t="shared" si="2"/>
        <v>615175.3399</v>
      </c>
      <c r="L11" s="44">
        <f>'EST_SummerPeak_kW - Updated'!I10</f>
        <v>4461113.274</v>
      </c>
      <c r="M11" s="44">
        <f>'EST_SummerPeak_kW - Updated'!S10</f>
        <v>403156.4163</v>
      </c>
      <c r="N11" s="44">
        <f>'EST_WinterPeak_kW - Updated'!I10</f>
        <v>302556.0569</v>
      </c>
      <c r="O11" s="44">
        <f>'EST_SummerPeak_kW - Updated'!J10</f>
        <v>547286.438</v>
      </c>
      <c r="P11" s="44">
        <f t="shared" si="3"/>
        <v>5714112.185</v>
      </c>
      <c r="Q11" s="44">
        <f>'EST_Costs - Updated'!S10</f>
        <v>2428683.955</v>
      </c>
      <c r="R11" s="44">
        <f t="shared" si="4"/>
        <v>2032429.319</v>
      </c>
    </row>
    <row r="12" ht="14.25" customHeight="1">
      <c r="A12" s="43">
        <v>2033.0</v>
      </c>
      <c r="B12" s="47">
        <v>24918.646922464297</v>
      </c>
      <c r="C12" s="44">
        <f>B12*'Program Assumptions'!$E$2</f>
        <v>1532152.921</v>
      </c>
      <c r="D12" s="44">
        <f>'DST_kW - Updated'!B11*'Program Assumptions'!$E$3</f>
        <v>211212.1392</v>
      </c>
      <c r="E12" s="44">
        <f>'DST_kW - Updated'!C11*'Program Assumptions'!$E$4</f>
        <v>7679.90806</v>
      </c>
      <c r="F12" s="44">
        <f>'DST_kW - Updated'!E11*'Program Assumptions'!$E$4</f>
        <v>0</v>
      </c>
      <c r="G12" s="44">
        <f>'DST_kW - Updated'!F11*'Program Assumptions'!$E$3</f>
        <v>276820.2619</v>
      </c>
      <c r="H12" s="44">
        <f>'DST_kW - Updated'!G11*'Program Assumptions'!$E$3</f>
        <v>112834.101</v>
      </c>
      <c r="I12" s="44">
        <f>'DST_kW - Updated'!H11*'Program Assumptions'!$E$5</f>
        <v>301172.8651</v>
      </c>
      <c r="J12" s="46">
        <f t="shared" si="1"/>
        <v>909719.2753</v>
      </c>
      <c r="K12" s="44">
        <f t="shared" si="2"/>
        <v>622433.6459</v>
      </c>
      <c r="L12" s="44">
        <f>'EST_SummerPeak_kW - Updated'!I11</f>
        <v>4802910.039</v>
      </c>
      <c r="M12" s="44">
        <f>'EST_SummerPeak_kW - Updated'!S11</f>
        <v>390925.1462</v>
      </c>
      <c r="N12" s="44">
        <f>'EST_WinterPeak_kW - Updated'!I11</f>
        <v>259977.0178</v>
      </c>
      <c r="O12" s="44">
        <f>'EST_SummerPeak_kW - Updated'!J11</f>
        <v>590987.2629</v>
      </c>
      <c r="P12" s="44">
        <f t="shared" si="3"/>
        <v>6044799.465</v>
      </c>
      <c r="Q12" s="44">
        <f>'EST_Costs - Updated'!S11</f>
        <v>2533456.063</v>
      </c>
      <c r="R12" s="44">
        <f t="shared" si="4"/>
        <v>2269453.975</v>
      </c>
    </row>
    <row r="13" ht="14.25" customHeight="1">
      <c r="A13" s="43">
        <v>2034.0</v>
      </c>
      <c r="B13" s="47">
        <v>33449.06485128522</v>
      </c>
      <c r="C13" s="44">
        <f>B13*'Program Assumptions'!$E$2</f>
        <v>2056655.908</v>
      </c>
      <c r="D13" s="44">
        <f>'DST_kW - Updated'!B12*'Program Assumptions'!$E$3</f>
        <v>211212.1392</v>
      </c>
      <c r="E13" s="44">
        <f>'DST_kW - Updated'!C12*'Program Assumptions'!$E$4</f>
        <v>19642.72894</v>
      </c>
      <c r="F13" s="44">
        <f>'DST_kW - Updated'!E12*'Program Assumptions'!$E$4</f>
        <v>0</v>
      </c>
      <c r="G13" s="44">
        <f>'DST_kW - Updated'!F12*'Program Assumptions'!$E$3</f>
        <v>313473.3125</v>
      </c>
      <c r="H13" s="44">
        <f>'DST_kW - Updated'!G12*'Program Assumptions'!$E$3</f>
        <v>131640.0779</v>
      </c>
      <c r="I13" s="44">
        <f>'DST_kW - Updated'!H12*'Program Assumptions'!$E$5</f>
        <v>345527.7977</v>
      </c>
      <c r="J13" s="46">
        <f t="shared" si="1"/>
        <v>1021496.056</v>
      </c>
      <c r="K13" s="44">
        <f t="shared" si="2"/>
        <v>1035159.852</v>
      </c>
      <c r="L13" s="44">
        <f>'EST_SummerPeak_kW - Updated'!I12</f>
        <v>5287082.189</v>
      </c>
      <c r="M13" s="44">
        <f>'EST_SummerPeak_kW - Updated'!S12</f>
        <v>324937.2806</v>
      </c>
      <c r="N13" s="44">
        <f>'EST_WinterPeak_kW - Updated'!I12</f>
        <v>194366.0869</v>
      </c>
      <c r="O13" s="44">
        <f>'EST_SummerPeak_kW - Updated'!J12</f>
        <v>662500.5015</v>
      </c>
      <c r="P13" s="44">
        <f t="shared" si="3"/>
        <v>6468886.058</v>
      </c>
      <c r="Q13" s="44">
        <f>'EST_Costs - Updated'!S12</f>
        <v>2606183.683</v>
      </c>
      <c r="R13" s="44">
        <f t="shared" si="4"/>
        <v>2680898.506</v>
      </c>
    </row>
    <row r="14" ht="14.25" customHeight="1">
      <c r="A14" s="43">
        <v>2035.0</v>
      </c>
      <c r="B14" s="47">
        <v>35418.4635596475</v>
      </c>
      <c r="C14" s="44">
        <f>B14*'Program Assumptions'!$E$2</f>
        <v>2177746.752</v>
      </c>
      <c r="D14" s="44">
        <f>'DST_kW - Updated'!B13*'Program Assumptions'!$E$3</f>
        <v>211212.1392</v>
      </c>
      <c r="E14" s="44">
        <f>'DST_kW - Updated'!C13*'Program Assumptions'!$E$4</f>
        <v>19883.2761</v>
      </c>
      <c r="F14" s="44">
        <f>'DST_kW - Updated'!E13*'Program Assumptions'!$E$4</f>
        <v>0</v>
      </c>
      <c r="G14" s="44">
        <f>'DST_kW - Updated'!F13*'Program Assumptions'!$E$3</f>
        <v>346024.9754</v>
      </c>
      <c r="H14" s="44">
        <f>'DST_kW - Updated'!G13*'Program Assumptions'!$E$3</f>
        <v>150445.7027</v>
      </c>
      <c r="I14" s="44">
        <f>'DST_kW - Updated'!H13*'Program Assumptions'!$E$5</f>
        <v>380855.3747</v>
      </c>
      <c r="J14" s="46">
        <f t="shared" si="1"/>
        <v>1108421.468</v>
      </c>
      <c r="K14" s="44">
        <f t="shared" si="2"/>
        <v>1069325.284</v>
      </c>
      <c r="L14" s="44">
        <f>'EST_SummerPeak_kW - Updated'!I13</f>
        <v>5571948.711</v>
      </c>
      <c r="M14" s="44">
        <f>'EST_SummerPeak_kW - Updated'!S13</f>
        <v>291679.4021</v>
      </c>
      <c r="N14" s="44">
        <f>'EST_WinterPeak_kW - Updated'!I13</f>
        <v>194169.1098</v>
      </c>
      <c r="O14" s="44">
        <f>'EST_SummerPeak_kW - Updated'!J13</f>
        <v>709037.3952</v>
      </c>
      <c r="P14" s="44">
        <f t="shared" si="3"/>
        <v>6766834.618</v>
      </c>
      <c r="Q14" s="44">
        <f>'EST_Costs - Updated'!S13</f>
        <v>2735955.122</v>
      </c>
      <c r="R14" s="44">
        <f t="shared" si="4"/>
        <v>2835993.589</v>
      </c>
    </row>
    <row r="15" ht="14.25" customHeight="1">
      <c r="A15" s="43">
        <v>2036.0</v>
      </c>
      <c r="B15" s="47">
        <v>35211.30664807194</v>
      </c>
      <c r="C15" s="44">
        <f>B15*'Program Assumptions'!$E$2</f>
        <v>2165009.461</v>
      </c>
      <c r="D15" s="44">
        <f>'DST_kW - Updated'!B14*'Program Assumptions'!$E$3</f>
        <v>211212.1392</v>
      </c>
      <c r="E15" s="44">
        <f>'DST_kW - Updated'!C14*'Program Assumptions'!$E$4</f>
        <v>20123.82326</v>
      </c>
      <c r="F15" s="44">
        <f>'DST_kW - Updated'!E14*'Program Assumptions'!$E$4</f>
        <v>0</v>
      </c>
      <c r="G15" s="44">
        <f>'DST_kW - Updated'!F14*'Program Assumptions'!$E$3</f>
        <v>514219.1862</v>
      </c>
      <c r="H15" s="44">
        <f>'DST_kW - Updated'!G14*'Program Assumptions'!$E$3</f>
        <v>169251.3275</v>
      </c>
      <c r="I15" s="44">
        <f>'DST_kW - Updated'!H14*'Program Assumptions'!$E$5</f>
        <v>416748.2533</v>
      </c>
      <c r="J15" s="46">
        <f t="shared" si="1"/>
        <v>1331554.729</v>
      </c>
      <c r="K15" s="44">
        <f t="shared" si="2"/>
        <v>833454.7316</v>
      </c>
      <c r="L15" s="44">
        <f>'EST_SummerPeak_kW - Updated'!I14</f>
        <v>5654826.648</v>
      </c>
      <c r="M15" s="44">
        <f>'EST_SummerPeak_kW - Updated'!S14</f>
        <v>349845.2753</v>
      </c>
      <c r="N15" s="44">
        <f>'EST_WinterPeak_kW - Updated'!I14</f>
        <v>242387.6667</v>
      </c>
      <c r="O15" s="44">
        <f>'EST_SummerPeak_kW - Updated'!J14</f>
        <v>735574.4648</v>
      </c>
      <c r="P15" s="44">
        <f t="shared" si="3"/>
        <v>6982634.055</v>
      </c>
      <c r="Q15" s="44">
        <f>'EST_Costs - Updated'!S14</f>
        <v>2848297.39</v>
      </c>
      <c r="R15" s="44">
        <f t="shared" si="4"/>
        <v>2806529.258</v>
      </c>
    </row>
    <row r="16" ht="14.25" customHeight="1">
      <c r="A16" s="43">
        <v>2037.0</v>
      </c>
      <c r="B16" s="47">
        <v>37845.0618679311</v>
      </c>
      <c r="C16" s="44">
        <f>B16*'Program Assumptions'!$E$2</f>
        <v>2326949.063</v>
      </c>
      <c r="D16" s="44">
        <f>'DST_kW - Updated'!B15*'Program Assumptions'!$E$3</f>
        <v>211212.1392</v>
      </c>
      <c r="E16" s="44">
        <f>'DST_kW - Updated'!C15*'Program Assumptions'!$E$4</f>
        <v>20376.10443</v>
      </c>
      <c r="F16" s="44">
        <f>'DST_kW - Updated'!E15*'Program Assumptions'!$E$4</f>
        <v>0</v>
      </c>
      <c r="G16" s="44">
        <f>'DST_kW - Updated'!F15*'Program Assumptions'!$E$3</f>
        <v>560966.4169</v>
      </c>
      <c r="H16" s="44">
        <f>'DST_kW - Updated'!G15*'Program Assumptions'!$E$3</f>
        <v>188056.9524</v>
      </c>
      <c r="I16" s="44">
        <f>'DST_kW - Updated'!H15*'Program Assumptions'!$E$5</f>
        <v>478982.313</v>
      </c>
      <c r="J16" s="46">
        <f t="shared" si="1"/>
        <v>1459593.926</v>
      </c>
      <c r="K16" s="44">
        <f t="shared" si="2"/>
        <v>867355.1367</v>
      </c>
      <c r="L16" s="44">
        <f>'EST_SummerPeak_kW - Updated'!I15</f>
        <v>5945839.88</v>
      </c>
      <c r="M16" s="44">
        <f>'EST_SummerPeak_kW - Updated'!S15</f>
        <v>338269.0561</v>
      </c>
      <c r="N16" s="44">
        <f>'EST_WinterPeak_kW - Updated'!I15</f>
        <v>258086.57</v>
      </c>
      <c r="O16" s="44">
        <f>'EST_SummerPeak_kW - Updated'!J15</f>
        <v>775892.3391</v>
      </c>
      <c r="P16" s="44">
        <f t="shared" si="3"/>
        <v>7318087.845</v>
      </c>
      <c r="Q16" s="44">
        <f>'EST_Costs - Updated'!S15</f>
        <v>2953444.498</v>
      </c>
      <c r="R16" s="44">
        <f t="shared" si="4"/>
        <v>2992395.381</v>
      </c>
    </row>
    <row r="17" ht="14.25" customHeight="1">
      <c r="A17" s="43">
        <v>2038.0</v>
      </c>
      <c r="B17" s="47">
        <v>39214.52887113823</v>
      </c>
      <c r="C17" s="44">
        <f>B17*'Program Assumptions'!$E$2</f>
        <v>2411152.385</v>
      </c>
      <c r="D17" s="44">
        <f>'DST_kW - Updated'!B16*'Program Assumptions'!$E$3</f>
        <v>211212.1392</v>
      </c>
      <c r="E17" s="44">
        <f>'DST_kW - Updated'!C16*'Program Assumptions'!$E$4</f>
        <v>20634.2526</v>
      </c>
      <c r="F17" s="44">
        <f>'DST_kW - Updated'!E16*'Program Assumptions'!$E$4</f>
        <v>0</v>
      </c>
      <c r="G17" s="44">
        <f>'DST_kW - Updated'!F16*'Program Assumptions'!$E$3</f>
        <v>607713.6476</v>
      </c>
      <c r="H17" s="44">
        <f>'DST_kW - Updated'!G16*'Program Assumptions'!$E$3</f>
        <v>206862.9292</v>
      </c>
      <c r="I17" s="44">
        <f>'DST_kW - Updated'!H16*'Program Assumptions'!$E$5</f>
        <v>427075.4708</v>
      </c>
      <c r="J17" s="46">
        <f t="shared" si="1"/>
        <v>1473498.439</v>
      </c>
      <c r="K17" s="44">
        <f t="shared" si="2"/>
        <v>937653.9458</v>
      </c>
      <c r="L17" s="44">
        <f>'EST_SummerPeak_kW - Updated'!I16</f>
        <v>6464276.309</v>
      </c>
      <c r="M17" s="44">
        <f>'EST_SummerPeak_kW - Updated'!S16</f>
        <v>460418.0801</v>
      </c>
      <c r="N17" s="44">
        <f>'EST_WinterPeak_kW - Updated'!I16</f>
        <v>289906.1669</v>
      </c>
      <c r="O17" s="44">
        <f>'EST_SummerPeak_kW - Updated'!J16</f>
        <v>827728.3604</v>
      </c>
      <c r="P17" s="44">
        <f t="shared" si="3"/>
        <v>8042328.916</v>
      </c>
      <c r="Q17" s="44">
        <f>'EST_Costs - Updated'!S16</f>
        <v>3058666.607</v>
      </c>
      <c r="R17" s="44">
        <f t="shared" si="4"/>
        <v>3405609.701</v>
      </c>
    </row>
    <row r="18" ht="14.25" customHeight="1">
      <c r="A18" s="43">
        <v>2039.0</v>
      </c>
      <c r="B18" s="47">
        <v>40719.7216682902</v>
      </c>
      <c r="C18" s="44">
        <f>B18*'Program Assumptions'!$E$2</f>
        <v>2503700.971</v>
      </c>
      <c r="D18" s="44">
        <f>'DST_kW - Updated'!B17*'Program Assumptions'!$E$3</f>
        <v>211212.1392</v>
      </c>
      <c r="E18" s="44">
        <f>'DST_kW - Updated'!C17*'Program Assumptions'!$E$4</f>
        <v>20904.13477</v>
      </c>
      <c r="F18" s="44">
        <f>'DST_kW - Updated'!E17*'Program Assumptions'!$E$4</f>
        <v>0</v>
      </c>
      <c r="G18" s="44">
        <f>'DST_kW - Updated'!F17*'Program Assumptions'!$E$3</f>
        <v>654460.8784</v>
      </c>
      <c r="H18" s="44">
        <f>'DST_kW - Updated'!G17*'Program Assumptions'!$E$3</f>
        <v>225668.554</v>
      </c>
      <c r="I18" s="44">
        <f>'DST_kW - Updated'!H17*'Program Assumptions'!$E$5</f>
        <v>566204.9864</v>
      </c>
      <c r="J18" s="46">
        <f t="shared" si="1"/>
        <v>1678450.693</v>
      </c>
      <c r="K18" s="44">
        <f t="shared" si="2"/>
        <v>825250.2786</v>
      </c>
      <c r="L18" s="44">
        <f>'EST_SummerPeak_kW - Updated'!I17</f>
        <v>6773727.806</v>
      </c>
      <c r="M18" s="44">
        <f>'EST_SummerPeak_kW - Updated'!S17</f>
        <v>560695.3192</v>
      </c>
      <c r="N18" s="44">
        <f>'EST_WinterPeak_kW - Updated'!I17</f>
        <v>371144.6766</v>
      </c>
      <c r="O18" s="44">
        <f>'EST_SummerPeak_kW - Updated'!J17</f>
        <v>867352.5609</v>
      </c>
      <c r="P18" s="44">
        <f t="shared" si="3"/>
        <v>8572920.363</v>
      </c>
      <c r="Q18" s="44">
        <f>'EST_Costs - Updated'!S17</f>
        <v>3164038.716</v>
      </c>
      <c r="R18" s="44">
        <f t="shared" si="4"/>
        <v>3609689.09</v>
      </c>
    </row>
    <row r="19" ht="14.25" customHeight="1">
      <c r="A19" s="43">
        <v>2040.0</v>
      </c>
      <c r="B19" s="47">
        <v>41772.65981057761</v>
      </c>
      <c r="C19" s="44">
        <f>B19*'Program Assumptions'!$E$2</f>
        <v>2568442.137</v>
      </c>
      <c r="D19" s="44">
        <f>'DST_kW - Updated'!B18*'Program Assumptions'!$E$3</f>
        <v>211212.1392</v>
      </c>
      <c r="E19" s="44">
        <f>'DST_kW - Updated'!C18*'Program Assumptions'!$E$4</f>
        <v>21179.88396</v>
      </c>
      <c r="F19" s="44">
        <f>'DST_kW - Updated'!E18*'Program Assumptions'!$E$4</f>
        <v>0</v>
      </c>
      <c r="G19" s="44">
        <f>'DST_kW - Updated'!F18*'Program Assumptions'!$E$3</f>
        <v>701208.1091</v>
      </c>
      <c r="H19" s="44">
        <f>'DST_kW - Updated'!G18*'Program Assumptions'!$E$3</f>
        <v>244474.1789</v>
      </c>
      <c r="I19" s="44">
        <f>'DST_kW - Updated'!H18*'Program Assumptions'!$E$5</f>
        <v>566204.9864</v>
      </c>
      <c r="J19" s="46">
        <f t="shared" si="1"/>
        <v>1744279.298</v>
      </c>
      <c r="K19" s="44">
        <f t="shared" si="2"/>
        <v>824162.8396</v>
      </c>
      <c r="L19" s="44">
        <f>'EST_SummerPeak_kW - Updated'!I18</f>
        <v>7190067.818</v>
      </c>
      <c r="M19" s="44">
        <f>'EST_SummerPeak_kW - Updated'!S18</f>
        <v>531094.5799</v>
      </c>
      <c r="N19" s="44">
        <f>'EST_WinterPeak_kW - Updated'!I18</f>
        <v>383754.9833</v>
      </c>
      <c r="O19" s="44">
        <f>'EST_SummerPeak_kW - Updated'!J18</f>
        <v>903718.7419</v>
      </c>
      <c r="P19" s="44">
        <f t="shared" si="3"/>
        <v>9008636.123</v>
      </c>
      <c r="Q19" s="44">
        <f>'EST_Costs - Updated'!S18</f>
        <v>3258189.861</v>
      </c>
      <c r="R19" s="44">
        <f t="shared" si="4"/>
        <v>3931877.957</v>
      </c>
    </row>
    <row r="20" ht="14.25" customHeight="1">
      <c r="A20" s="43">
        <v>2041.0</v>
      </c>
      <c r="B20" s="47">
        <v>42799.9992692611</v>
      </c>
      <c r="C20" s="44">
        <f>B20*'Program Assumptions'!$E$2</f>
        <v>2631609.337</v>
      </c>
      <c r="D20" s="44">
        <f>'DST_kW - Updated'!B19*'Program Assumptions'!$E$3</f>
        <v>211212.1392</v>
      </c>
      <c r="E20" s="44">
        <f>'DST_kW - Updated'!C19*'Program Assumptions'!$E$4</f>
        <v>21461.50014</v>
      </c>
      <c r="F20" s="44">
        <f>'DST_kW - Updated'!E19*'Program Assumptions'!$E$4</f>
        <v>0</v>
      </c>
      <c r="G20" s="44">
        <f>'DST_kW - Updated'!F19*'Program Assumptions'!$E$3</f>
        <v>747955.3399</v>
      </c>
      <c r="H20" s="44">
        <f>'DST_kW - Updated'!G19*'Program Assumptions'!$E$3</f>
        <v>251996.4992</v>
      </c>
      <c r="I20" s="44">
        <f>'DST_kW - Updated'!H19*'Program Assumptions'!$E$5</f>
        <v>566204.9864</v>
      </c>
      <c r="J20" s="46">
        <f t="shared" si="1"/>
        <v>1798830.465</v>
      </c>
      <c r="K20" s="44">
        <f t="shared" si="2"/>
        <v>832778.8723</v>
      </c>
      <c r="L20" s="44">
        <f>'EST_SummerPeak_kW - Updated'!I19</f>
        <v>7565428.53</v>
      </c>
      <c r="M20" s="44">
        <f>'EST_SummerPeak_kW - Updated'!S19</f>
        <v>715492.975</v>
      </c>
      <c r="N20" s="44">
        <f>'EST_WinterPeak_kW - Updated'!I19</f>
        <v>392939.0398</v>
      </c>
      <c r="O20" s="44">
        <f>'EST_SummerPeak_kW - Updated'!J19</f>
        <v>936533.7688</v>
      </c>
      <c r="P20" s="44">
        <f t="shared" si="3"/>
        <v>9610394.314</v>
      </c>
      <c r="Q20" s="44">
        <f>'EST_Costs - Updated'!S19</f>
        <v>3354070.058</v>
      </c>
      <c r="R20" s="44">
        <f t="shared" si="4"/>
        <v>4211358.473</v>
      </c>
    </row>
    <row r="21" ht="14.25" customHeight="1">
      <c r="A21" s="43">
        <v>2042.0</v>
      </c>
      <c r="B21" s="47">
        <v>42505.07836023112</v>
      </c>
      <c r="C21" s="44">
        <f>B21*'Program Assumptions'!$E$2</f>
        <v>2613475.771</v>
      </c>
      <c r="D21" s="44">
        <f>'DST_kW - Updated'!B20*'Program Assumptions'!$E$3</f>
        <v>211212.1392</v>
      </c>
      <c r="E21" s="44">
        <f>'DST_kW - Updated'!C20*'Program Assumptions'!$E$4</f>
        <v>21754.85033</v>
      </c>
      <c r="F21" s="44">
        <f>'DST_kW - Updated'!E20*'Program Assumptions'!$E$4</f>
        <v>0</v>
      </c>
      <c r="G21" s="44">
        <f>'DST_kW - Updated'!F20*'Program Assumptions'!$E$3</f>
        <v>794702.5706</v>
      </c>
      <c r="H21" s="44">
        <f>'DST_kW - Updated'!G20*'Program Assumptions'!$E$3</f>
        <v>251996.4992</v>
      </c>
      <c r="I21" s="44">
        <f>'DST_kW - Updated'!H20*'Program Assumptions'!$E$5</f>
        <v>566204.9864</v>
      </c>
      <c r="J21" s="46">
        <f t="shared" si="1"/>
        <v>1845871.046</v>
      </c>
      <c r="K21" s="44">
        <f t="shared" si="2"/>
        <v>767604.7252</v>
      </c>
      <c r="L21" s="44">
        <f>'EST_SummerPeak_kW - Updated'!I20</f>
        <v>7786112.815</v>
      </c>
      <c r="M21" s="44">
        <f>'EST_SummerPeak_kW - Updated'!S20</f>
        <v>703522.6565</v>
      </c>
      <c r="N21" s="44">
        <f>'EST_WinterPeak_kW - Updated'!I20</f>
        <v>401285.6734</v>
      </c>
      <c r="O21" s="44">
        <f>'EST_SummerPeak_kW - Updated'!J20</f>
        <v>946691.9703</v>
      </c>
      <c r="P21" s="44">
        <f t="shared" si="3"/>
        <v>9837613.115</v>
      </c>
      <c r="Q21" s="44">
        <f>'EST_Costs - Updated'!S20</f>
        <v>3424845.706</v>
      </c>
      <c r="R21" s="44">
        <f t="shared" si="4"/>
        <v>4361267.109</v>
      </c>
    </row>
    <row r="22" ht="14.25" customHeight="1">
      <c r="A22" s="43">
        <v>2043.0</v>
      </c>
      <c r="B22" s="47">
        <v>44447.8153832327</v>
      </c>
      <c r="C22" s="44">
        <f>B22*'Program Assumptions'!$E$2</f>
        <v>2732927.289</v>
      </c>
      <c r="D22" s="44">
        <f>'DST_kW - Updated'!B21*'Program Assumptions'!$E$3</f>
        <v>211212.1392</v>
      </c>
      <c r="E22" s="44">
        <f>'DST_kW - Updated'!C21*'Program Assumptions'!$E$4</f>
        <v>22054.06753</v>
      </c>
      <c r="F22" s="44">
        <f>'DST_kW - Updated'!E21*'Program Assumptions'!$E$4</f>
        <v>0</v>
      </c>
      <c r="G22" s="44">
        <f>'DST_kW - Updated'!F21*'Program Assumptions'!$E$3</f>
        <v>841449.8014</v>
      </c>
      <c r="H22" s="44">
        <f>'DST_kW - Updated'!G21*'Program Assumptions'!$E$3</f>
        <v>251996.4992</v>
      </c>
      <c r="I22" s="44">
        <f>'DST_kW - Updated'!H21*'Program Assumptions'!$E$5</f>
        <v>566204.9864</v>
      </c>
      <c r="J22" s="46">
        <f t="shared" si="1"/>
        <v>1892917.494</v>
      </c>
      <c r="K22" s="44">
        <f t="shared" si="2"/>
        <v>840009.7954</v>
      </c>
      <c r="L22" s="44">
        <f>'EST_SummerPeak_kW - Updated'!I21</f>
        <v>8390600.723</v>
      </c>
      <c r="M22" s="44">
        <f>'EST_SummerPeak_kW - Updated'!S21</f>
        <v>849233.3785</v>
      </c>
      <c r="N22" s="44">
        <f>'EST_WinterPeak_kW - Updated'!I21</f>
        <v>476827.4995</v>
      </c>
      <c r="O22" s="44">
        <f>'EST_SummerPeak_kW - Updated'!J21</f>
        <v>973949.0809</v>
      </c>
      <c r="P22" s="44">
        <f t="shared" si="3"/>
        <v>10690610.68</v>
      </c>
      <c r="Q22" s="44">
        <f>'EST_Costs - Updated'!S21</f>
        <v>3495696.355</v>
      </c>
      <c r="R22" s="44">
        <f t="shared" si="4"/>
        <v>4894904.368</v>
      </c>
    </row>
    <row r="23" ht="14.25" customHeight="1">
      <c r="A23" s="43">
        <v>2044.0</v>
      </c>
      <c r="B23" s="47">
        <v>45432.680235898784</v>
      </c>
      <c r="C23" s="44">
        <f>B23*'Program Assumptions'!$E$2</f>
        <v>2793482.887</v>
      </c>
      <c r="D23" s="44">
        <f>'DST_kW - Updated'!B22*'Program Assumptions'!$E$3</f>
        <v>211212.1392</v>
      </c>
      <c r="E23" s="44">
        <f>'DST_kW - Updated'!C22*'Program Assumptions'!$E$4</f>
        <v>22365.01874</v>
      </c>
      <c r="F23" s="44">
        <f>'DST_kW - Updated'!E22*'Program Assumptions'!$E$4</f>
        <v>0</v>
      </c>
      <c r="G23" s="44">
        <f>'DST_kW - Updated'!F22*'Program Assumptions'!$E$3</f>
        <v>888197.0321</v>
      </c>
      <c r="H23" s="44">
        <f>'DST_kW - Updated'!G22*'Program Assumptions'!$E$3</f>
        <v>251996.4992</v>
      </c>
      <c r="I23" s="44">
        <f>'DST_kW - Updated'!H22*'Program Assumptions'!$E$5</f>
        <v>566204.9864</v>
      </c>
      <c r="J23" s="46">
        <f t="shared" si="1"/>
        <v>1939975.676</v>
      </c>
      <c r="K23" s="44">
        <f t="shared" si="2"/>
        <v>853507.2113</v>
      </c>
      <c r="L23" s="44">
        <f>'EST_SummerPeak_kW - Updated'!I22</f>
        <v>9067485.293</v>
      </c>
      <c r="M23" s="44">
        <f>'EST_SummerPeak_kW - Updated'!S22</f>
        <v>943611.4395</v>
      </c>
      <c r="N23" s="44">
        <f>'EST_WinterPeak_kW - Updated'!I22</f>
        <v>387775.7493</v>
      </c>
      <c r="O23" s="44">
        <f>'EST_SummerPeak_kW - Updated'!J22</f>
        <v>1012368.673</v>
      </c>
      <c r="P23" s="44">
        <f t="shared" si="3"/>
        <v>11411241.16</v>
      </c>
      <c r="Q23" s="44">
        <f>'EST_Costs - Updated'!S22</f>
        <v>3566697.003</v>
      </c>
      <c r="R23" s="44">
        <f t="shared" si="4"/>
        <v>5500788.29</v>
      </c>
    </row>
    <row r="24" ht="14.25" customHeight="1">
      <c r="A24" s="43">
        <v>2045.0</v>
      </c>
      <c r="B24" s="47">
        <v>46756.22456324694</v>
      </c>
      <c r="C24" s="44">
        <f>B24*'Program Assumptions'!$E$2</f>
        <v>2874862.599</v>
      </c>
      <c r="D24" s="44">
        <f>'DST_kW - Updated'!B23*'Program Assumptions'!$E$3</f>
        <v>211212.1392</v>
      </c>
      <c r="E24" s="44">
        <f>'DST_kW - Updated'!C23*'Program Assumptions'!$E$4</f>
        <v>22681.83695</v>
      </c>
      <c r="F24" s="44">
        <f>'DST_kW - Updated'!E23*'Program Assumptions'!$E$4</f>
        <v>0</v>
      </c>
      <c r="G24" s="44">
        <f>'DST_kW - Updated'!F23*'Program Assumptions'!$E$3</f>
        <v>934944.2628</v>
      </c>
      <c r="H24" s="44">
        <f>'DST_kW - Updated'!G23*'Program Assumptions'!$E$3</f>
        <v>251996.4992</v>
      </c>
      <c r="I24" s="44">
        <f>'DST_kW - Updated'!H23*'Program Assumptions'!$E$5</f>
        <v>566204.9864</v>
      </c>
      <c r="J24" s="46">
        <f t="shared" si="1"/>
        <v>1987039.725</v>
      </c>
      <c r="K24" s="44">
        <f t="shared" si="2"/>
        <v>887822.8742</v>
      </c>
      <c r="L24" s="44">
        <f>'EST_SummerPeak_kW - Updated'!I23</f>
        <v>9590834.215</v>
      </c>
      <c r="M24" s="44">
        <f>'EST_SummerPeak_kW - Updated'!S23</f>
        <v>825665.3769</v>
      </c>
      <c r="N24" s="44">
        <f>'EST_WinterPeak_kW - Updated'!I23</f>
        <v>400833.8298</v>
      </c>
      <c r="O24" s="44">
        <f>'EST_SummerPeak_kW - Updated'!J23</f>
        <v>1028752.547</v>
      </c>
      <c r="P24" s="44">
        <f t="shared" si="3"/>
        <v>11846085.97</v>
      </c>
      <c r="Q24" s="44">
        <f>'EST_Costs - Updated'!S23</f>
        <v>3569334.691</v>
      </c>
      <c r="R24" s="44">
        <f t="shared" si="4"/>
        <v>6021499.524</v>
      </c>
    </row>
    <row r="25" ht="14.25" customHeight="1">
      <c r="A25" s="43">
        <v>2046.0</v>
      </c>
      <c r="B25" s="47">
        <v>47319.7135740181</v>
      </c>
      <c r="C25" s="44">
        <f>B25*'Program Assumptions'!$E$2</f>
        <v>2909509.397</v>
      </c>
      <c r="D25" s="44">
        <f>'DST_kW - Updated'!B24*'Program Assumptions'!$E$3</f>
        <v>211212.1392</v>
      </c>
      <c r="E25" s="44">
        <f>'DST_kW - Updated'!C24*'Program Assumptions'!$E$4</f>
        <v>23010.38916</v>
      </c>
      <c r="F25" s="44">
        <f>'DST_kW - Updated'!E24*'Program Assumptions'!$E$4</f>
        <v>0</v>
      </c>
      <c r="G25" s="44">
        <f>'DST_kW - Updated'!F24*'Program Assumptions'!$E$3</f>
        <v>981691.4936</v>
      </c>
      <c r="H25" s="44">
        <f>'DST_kW - Updated'!G24*'Program Assumptions'!$E$3</f>
        <v>251996.4992</v>
      </c>
      <c r="I25" s="44">
        <f>'DST_kW - Updated'!H24*'Program Assumptions'!$E$5</f>
        <v>566204.9864</v>
      </c>
      <c r="J25" s="46">
        <f t="shared" si="1"/>
        <v>2034115.508</v>
      </c>
      <c r="K25" s="44">
        <f t="shared" si="2"/>
        <v>875393.8896</v>
      </c>
      <c r="L25" s="44">
        <f>'EST_SummerPeak_kW - Updated'!I24</f>
        <v>10283662.82</v>
      </c>
      <c r="M25" s="44">
        <f>'EST_SummerPeak_kW - Updated'!S24</f>
        <v>640963.0447</v>
      </c>
      <c r="N25" s="44">
        <f>'EST_WinterPeak_kW - Updated'!I24</f>
        <v>345568.2477</v>
      </c>
      <c r="O25" s="44">
        <f>'EST_SummerPeak_kW - Updated'!J24</f>
        <v>1064070.848</v>
      </c>
      <c r="P25" s="44">
        <f t="shared" si="3"/>
        <v>12334264.96</v>
      </c>
      <c r="Q25" s="44">
        <f>'EST_Costs - Updated'!S24</f>
        <v>3694519.434</v>
      </c>
      <c r="R25" s="44">
        <f t="shared" si="4"/>
        <v>6589143.385</v>
      </c>
    </row>
    <row r="26" ht="14.25" customHeight="1">
      <c r="A26" s="43">
        <v>2047.0</v>
      </c>
      <c r="B26" s="47">
        <v>47929.741204745806</v>
      </c>
      <c r="C26" s="44">
        <f>B26*'Program Assumptions'!$E$2</f>
        <v>2947017.678</v>
      </c>
      <c r="D26" s="44">
        <f>'DST_kW - Updated'!B25*'Program Assumptions'!$E$3</f>
        <v>211212.1392</v>
      </c>
      <c r="E26" s="44">
        <f>'DST_kW - Updated'!C25*'Program Assumptions'!$E$4</f>
        <v>23350.67539</v>
      </c>
      <c r="F26" s="44">
        <f>'DST_kW - Updated'!E25*'Program Assumptions'!$E$4</f>
        <v>0</v>
      </c>
      <c r="G26" s="44">
        <f>'DST_kW - Updated'!F25*'Program Assumptions'!$E$3</f>
        <v>1028438.724</v>
      </c>
      <c r="H26" s="44">
        <f>'DST_kW - Updated'!G25*'Program Assumptions'!$E$3</f>
        <v>251996.4992</v>
      </c>
      <c r="I26" s="44">
        <f>'DST_kW - Updated'!H25*'Program Assumptions'!$E$5</f>
        <v>566204.9864</v>
      </c>
      <c r="J26" s="46">
        <f t="shared" si="1"/>
        <v>2081203.025</v>
      </c>
      <c r="K26" s="44">
        <f t="shared" si="2"/>
        <v>865814.6538</v>
      </c>
      <c r="L26" s="44">
        <f>'EST_SummerPeak_kW - Updated'!I25</f>
        <v>10899714.24</v>
      </c>
      <c r="M26" s="44">
        <f>'EST_SummerPeak_kW - Updated'!S25</f>
        <v>657767.1075</v>
      </c>
      <c r="N26" s="44">
        <f>'EST_WinterPeak_kW - Updated'!I25</f>
        <v>260375.7932</v>
      </c>
      <c r="O26" s="44">
        <f>'EST_SummerPeak_kW - Updated'!J25</f>
        <v>1091967.485</v>
      </c>
      <c r="P26" s="44">
        <f t="shared" si="3"/>
        <v>12909824.63</v>
      </c>
      <c r="Q26" s="44">
        <f>'EST_Costs - Updated'!S25</f>
        <v>3780373.949</v>
      </c>
      <c r="R26" s="44">
        <f t="shared" si="4"/>
        <v>7119340.295</v>
      </c>
    </row>
    <row r="27" ht="14.25" customHeight="1">
      <c r="A27" s="43">
        <v>2048.0</v>
      </c>
      <c r="B27" s="47">
        <v>47997.3297857633</v>
      </c>
      <c r="C27" s="44">
        <f>B27*'Program Assumptions'!$E$2</f>
        <v>2951173.443</v>
      </c>
      <c r="D27" s="44">
        <f>'DST_kW - Updated'!B26*'Program Assumptions'!$E$3</f>
        <v>211212.1392</v>
      </c>
      <c r="E27" s="44">
        <f>'DST_kW - Updated'!C26*'Program Assumptions'!$E$4</f>
        <v>23696.82861</v>
      </c>
      <c r="F27" s="44">
        <f>'DST_kW - Updated'!E26*'Program Assumptions'!$E$4</f>
        <v>0</v>
      </c>
      <c r="G27" s="44">
        <f>'DST_kW - Updated'!F26*'Program Assumptions'!$E$3</f>
        <v>1075185.955</v>
      </c>
      <c r="H27" s="44">
        <f>'DST_kW - Updated'!G26*'Program Assumptions'!$E$3</f>
        <v>251996.4992</v>
      </c>
      <c r="I27" s="44">
        <f>'DST_kW - Updated'!H26*'Program Assumptions'!$E$5</f>
        <v>566204.9864</v>
      </c>
      <c r="J27" s="46">
        <f t="shared" si="1"/>
        <v>2128296.408</v>
      </c>
      <c r="K27" s="44">
        <f t="shared" si="2"/>
        <v>822877.0349</v>
      </c>
      <c r="L27" s="44">
        <f>'EST_SummerPeak_kW - Updated'!I26</f>
        <v>11291060.46</v>
      </c>
      <c r="M27" s="44">
        <f>'EST_SummerPeak_kW - Updated'!S26</f>
        <v>644314.5759</v>
      </c>
      <c r="N27" s="44">
        <f>'EST_WinterPeak_kW - Updated'!I26</f>
        <v>230619.9936</v>
      </c>
      <c r="O27" s="44">
        <f>'EST_SummerPeak_kW - Updated'!J26</f>
        <v>1098931.29</v>
      </c>
      <c r="P27" s="44">
        <f t="shared" si="3"/>
        <v>13264926.32</v>
      </c>
      <c r="Q27" s="44">
        <f>'EST_Costs - Updated'!S26</f>
        <v>3851824.598</v>
      </c>
      <c r="R27" s="44">
        <f t="shared" si="4"/>
        <v>7439235.861</v>
      </c>
    </row>
    <row r="28" ht="14.25" customHeight="1">
      <c r="A28" s="43">
        <v>2049.0</v>
      </c>
      <c r="B28" s="47">
        <v>50952.023570694</v>
      </c>
      <c r="C28" s="44">
        <f>B28*'Program Assumptions'!$E$2</f>
        <v>3132846.338</v>
      </c>
      <c r="D28" s="44">
        <f>'DST_kW - Updated'!B27*'Program Assumptions'!$E$3</f>
        <v>211212.1392</v>
      </c>
      <c r="E28" s="44">
        <f>'DST_kW - Updated'!C27*'Program Assumptions'!$E$4</f>
        <v>24054.71585</v>
      </c>
      <c r="F28" s="44">
        <f>'DST_kW - Updated'!E27*'Program Assumptions'!$E$4</f>
        <v>0</v>
      </c>
      <c r="G28" s="44">
        <f>'DST_kW - Updated'!F27*'Program Assumptions'!$E$3</f>
        <v>1121933.186</v>
      </c>
      <c r="H28" s="44">
        <f>'DST_kW - Updated'!G27*'Program Assumptions'!$E$3</f>
        <v>251996.4992</v>
      </c>
      <c r="I28" s="44">
        <f>'DST_kW - Updated'!H27*'Program Assumptions'!$E$5</f>
        <v>566204.9864</v>
      </c>
      <c r="J28" s="46">
        <f t="shared" si="1"/>
        <v>2175401.526</v>
      </c>
      <c r="K28" s="44">
        <f t="shared" si="2"/>
        <v>957444.8114</v>
      </c>
      <c r="L28" s="44">
        <f>'EST_SummerPeak_kW - Updated'!I27</f>
        <v>12049524.6</v>
      </c>
      <c r="M28" s="44">
        <f>'EST_SummerPeak_kW - Updated'!S27</f>
        <v>516647.8298</v>
      </c>
      <c r="N28" s="44">
        <f>'EST_WinterPeak_kW - Updated'!I27</f>
        <v>201131.5445</v>
      </c>
      <c r="O28" s="44">
        <f>'EST_SummerPeak_kW - Updated'!J27</f>
        <v>1145540.755</v>
      </c>
      <c r="P28" s="44">
        <f t="shared" si="3"/>
        <v>13912844.73</v>
      </c>
      <c r="Q28" s="44">
        <f>'EST_Costs - Updated'!S27</f>
        <v>3923425.246</v>
      </c>
      <c r="R28" s="44">
        <f t="shared" si="4"/>
        <v>8126099.355</v>
      </c>
    </row>
    <row r="29" ht="14.25" customHeight="1">
      <c r="A29" s="43">
        <v>2050.0</v>
      </c>
      <c r="B29" s="47">
        <v>50904.1765138141</v>
      </c>
      <c r="C29" s="44">
        <f>B29*'Program Assumptions'!$E$2</f>
        <v>3129904.404</v>
      </c>
      <c r="D29" s="44">
        <f>'DST_kW - Updated'!B28*'Program Assumptions'!$E$3</f>
        <v>211212.1392</v>
      </c>
      <c r="E29" s="44">
        <f>'DST_kW - Updated'!C28*'Program Assumptions'!$E$4</f>
        <v>24424.33709</v>
      </c>
      <c r="F29" s="44">
        <f>'DST_kW - Updated'!E28*'Program Assumptions'!$E$4</f>
        <v>0</v>
      </c>
      <c r="G29" s="44">
        <f>'DST_kW - Updated'!F28*'Program Assumptions'!$E$3</f>
        <v>1168680.065</v>
      </c>
      <c r="H29" s="44">
        <f>'DST_kW - Updated'!G28*'Program Assumptions'!$E$3</f>
        <v>251996.4992</v>
      </c>
      <c r="I29" s="44">
        <f>'DST_kW - Updated'!H28*'Program Assumptions'!$E$5</f>
        <v>566204.9864</v>
      </c>
      <c r="J29" s="46">
        <f t="shared" si="1"/>
        <v>2222518.026</v>
      </c>
      <c r="K29" s="44">
        <f t="shared" si="2"/>
        <v>907386.3777</v>
      </c>
      <c r="L29" s="44">
        <f>'EST_SummerPeak_kW - Updated'!I28</f>
        <v>12528014.35</v>
      </c>
      <c r="M29" s="44">
        <f>'EST_SummerPeak_kW - Updated'!S28</f>
        <v>578794.2629</v>
      </c>
      <c r="N29" s="44">
        <f>'EST_WinterPeak_kW - Updated'!I28</f>
        <v>169298.944</v>
      </c>
      <c r="O29" s="44">
        <f>'EST_SummerPeak_kW - Updated'!J28</f>
        <v>1166668.489</v>
      </c>
      <c r="P29" s="44">
        <f t="shared" si="3"/>
        <v>14442776.04</v>
      </c>
      <c r="Q29" s="44">
        <f>'EST_Costs - Updated'!S28</f>
        <v>3995175.895</v>
      </c>
      <c r="R29" s="44">
        <f t="shared" si="4"/>
        <v>8532838.453</v>
      </c>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86"/>
    <col customWidth="1" min="2" max="2" width="59.29"/>
    <col customWidth="1" min="3" max="3" width="13.57"/>
    <col customWidth="1" min="4" max="4" width="15.14"/>
    <col customWidth="1" min="5" max="5" width="11.43"/>
    <col customWidth="1" min="6" max="6" width="10.43"/>
  </cols>
  <sheetData>
    <row r="1">
      <c r="A1" s="48" t="s">
        <v>72</v>
      </c>
      <c r="B1" s="48" t="s">
        <v>73</v>
      </c>
      <c r="C1" s="48" t="s">
        <v>74</v>
      </c>
      <c r="D1" s="48" t="s">
        <v>75</v>
      </c>
      <c r="E1" s="48" t="s">
        <v>74</v>
      </c>
      <c r="F1" s="48" t="s">
        <v>75</v>
      </c>
    </row>
    <row r="2">
      <c r="A2" s="49" t="s">
        <v>76</v>
      </c>
      <c r="B2" s="50" t="s">
        <v>77</v>
      </c>
      <c r="C2" s="51">
        <v>7.86E7</v>
      </c>
      <c r="D2" s="52" t="s">
        <v>78</v>
      </c>
      <c r="E2" s="53">
        <v>61.486200514847326</v>
      </c>
      <c r="F2" s="54" t="s">
        <v>79</v>
      </c>
    </row>
    <row r="3" ht="39.75" customHeight="1">
      <c r="A3" s="55" t="s">
        <v>80</v>
      </c>
      <c r="B3" s="56" t="s">
        <v>81</v>
      </c>
      <c r="C3" s="57">
        <v>450.0</v>
      </c>
      <c r="D3" s="52" t="s">
        <v>82</v>
      </c>
      <c r="E3" s="58">
        <f t="shared" ref="E3:E5" si="1">-PMT($C$31,$C$30,C3)</f>
        <v>35.2020232</v>
      </c>
      <c r="F3" s="54" t="s">
        <v>79</v>
      </c>
    </row>
    <row r="4">
      <c r="A4" s="55" t="s">
        <v>80</v>
      </c>
      <c r="B4" s="56" t="s">
        <v>83</v>
      </c>
      <c r="C4" s="59">
        <v>75.0</v>
      </c>
      <c r="D4" s="52" t="s">
        <v>82</v>
      </c>
      <c r="E4" s="58">
        <f t="shared" si="1"/>
        <v>5.867003866</v>
      </c>
      <c r="F4" s="54" t="s">
        <v>79</v>
      </c>
    </row>
    <row r="5">
      <c r="A5" s="55" t="s">
        <v>80</v>
      </c>
      <c r="B5" s="56" t="s">
        <v>84</v>
      </c>
      <c r="C5" s="60">
        <v>385.0</v>
      </c>
      <c r="D5" s="52" t="s">
        <v>82</v>
      </c>
      <c r="E5" s="58">
        <f t="shared" si="1"/>
        <v>30.11728651</v>
      </c>
      <c r="F5" s="54" t="s">
        <v>79</v>
      </c>
    </row>
    <row r="6">
      <c r="A6" s="61"/>
      <c r="B6" s="62" t="s">
        <v>85</v>
      </c>
      <c r="C6" s="63">
        <f>'01 Summary'!B33</f>
        <v>8011739.951</v>
      </c>
      <c r="E6" s="64"/>
    </row>
    <row r="7">
      <c r="A7" s="61"/>
      <c r="B7" s="62" t="s">
        <v>86</v>
      </c>
      <c r="C7" s="63">
        <f>'01 Summary'!B53</f>
        <v>51851264.68</v>
      </c>
      <c r="E7" s="64"/>
    </row>
    <row r="8">
      <c r="A8" s="61"/>
      <c r="B8" s="65"/>
      <c r="C8" s="66"/>
      <c r="E8" s="64"/>
    </row>
    <row r="9">
      <c r="A9" s="48" t="s">
        <v>87</v>
      </c>
      <c r="B9" s="48" t="s">
        <v>73</v>
      </c>
      <c r="C9" s="48" t="s">
        <v>74</v>
      </c>
      <c r="D9" s="48" t="s">
        <v>75</v>
      </c>
      <c r="E9" s="48" t="s">
        <v>74</v>
      </c>
      <c r="F9" s="48" t="s">
        <v>75</v>
      </c>
    </row>
    <row r="10" ht="15.75" customHeight="1">
      <c r="A10" s="67" t="s">
        <v>57</v>
      </c>
      <c r="B10" s="56" t="s">
        <v>80</v>
      </c>
      <c r="C10" s="58">
        <f>C3</f>
        <v>450</v>
      </c>
      <c r="D10" s="52" t="s">
        <v>82</v>
      </c>
      <c r="E10" s="58">
        <f t="shared" ref="E10:E11" si="2">PMT($C$31,$C$30,-C10)</f>
        <v>35.2020232</v>
      </c>
      <c r="F10" s="54" t="s">
        <v>79</v>
      </c>
    </row>
    <row r="11" ht="15.75" customHeight="1">
      <c r="A11" s="68"/>
      <c r="B11" s="56" t="s">
        <v>88</v>
      </c>
      <c r="C11" s="58">
        <v>3600.0</v>
      </c>
      <c r="D11" s="52" t="s">
        <v>82</v>
      </c>
      <c r="E11" s="58">
        <f t="shared" si="2"/>
        <v>281.6161856</v>
      </c>
      <c r="F11" s="54" t="s">
        <v>79</v>
      </c>
    </row>
    <row r="12" ht="15.75" customHeight="1">
      <c r="A12" s="67" t="s">
        <v>58</v>
      </c>
      <c r="B12" s="56" t="s">
        <v>80</v>
      </c>
      <c r="C12" s="58">
        <f>C4</f>
        <v>75</v>
      </c>
      <c r="D12" s="52" t="s">
        <v>89</v>
      </c>
      <c r="E12" s="58">
        <f>C12/C14</f>
        <v>75</v>
      </c>
      <c r="F12" s="52" t="s">
        <v>82</v>
      </c>
    </row>
    <row r="13" ht="15.75" customHeight="1">
      <c r="A13" s="69"/>
      <c r="B13" s="56" t="s">
        <v>90</v>
      </c>
      <c r="C13" s="58">
        <v>75.0</v>
      </c>
      <c r="D13" s="52" t="s">
        <v>89</v>
      </c>
      <c r="E13" s="58">
        <f>C13/C14</f>
        <v>75</v>
      </c>
      <c r="F13" s="52" t="s">
        <v>82</v>
      </c>
    </row>
    <row r="14" ht="15.75" customHeight="1">
      <c r="A14" s="68"/>
      <c r="B14" s="56" t="s">
        <v>91</v>
      </c>
      <c r="C14" s="70">
        <v>1.0</v>
      </c>
      <c r="D14" s="52" t="s">
        <v>92</v>
      </c>
      <c r="E14" s="58"/>
      <c r="F14" s="71"/>
    </row>
    <row r="15" ht="15.75" customHeight="1">
      <c r="A15" s="72" t="s">
        <v>59</v>
      </c>
      <c r="B15" s="56" t="s">
        <v>80</v>
      </c>
      <c r="C15" s="58">
        <f>C4</f>
        <v>75</v>
      </c>
      <c r="D15" s="52" t="s">
        <v>82</v>
      </c>
      <c r="E15" s="58">
        <v>595.0</v>
      </c>
      <c r="F15" s="52" t="s">
        <v>93</v>
      </c>
    </row>
    <row r="16">
      <c r="A16" s="67" t="s">
        <v>60</v>
      </c>
      <c r="B16" s="56" t="s">
        <v>80</v>
      </c>
      <c r="C16" s="58">
        <f>C3</f>
        <v>450</v>
      </c>
      <c r="D16" s="52" t="s">
        <v>82</v>
      </c>
      <c r="E16" s="58">
        <f>C16/C19</f>
        <v>225</v>
      </c>
      <c r="F16" s="52" t="s">
        <v>94</v>
      </c>
    </row>
    <row r="17">
      <c r="A17" s="69"/>
      <c r="B17" s="56" t="s">
        <v>95</v>
      </c>
      <c r="C17" s="58">
        <v>1000.0</v>
      </c>
      <c r="D17" s="52" t="s">
        <v>82</v>
      </c>
      <c r="E17" s="58"/>
      <c r="F17" s="52"/>
    </row>
    <row r="18">
      <c r="A18" s="69"/>
      <c r="B18" s="56" t="s">
        <v>96</v>
      </c>
      <c r="C18" s="58">
        <v>300.0</v>
      </c>
      <c r="D18" s="52" t="s">
        <v>94</v>
      </c>
      <c r="E18" s="58">
        <f>C18*C19</f>
        <v>600</v>
      </c>
      <c r="F18" s="52" t="s">
        <v>82</v>
      </c>
    </row>
    <row r="19">
      <c r="A19" s="68"/>
      <c r="B19" s="56" t="s">
        <v>97</v>
      </c>
      <c r="C19" s="70">
        <v>2.0</v>
      </c>
      <c r="D19" s="71" t="s">
        <v>98</v>
      </c>
      <c r="E19" s="58">
        <f>-PMT($C$31,$C$30,E18)</f>
        <v>46.93603093</v>
      </c>
      <c r="F19" s="52" t="s">
        <v>79</v>
      </c>
    </row>
    <row r="20">
      <c r="A20" s="67" t="s">
        <v>61</v>
      </c>
      <c r="B20" s="56" t="s">
        <v>80</v>
      </c>
      <c r="C20" s="58">
        <f>C3</f>
        <v>450</v>
      </c>
      <c r="D20" s="52" t="s">
        <v>82</v>
      </c>
      <c r="E20" s="58">
        <f t="shared" ref="E20:E21" si="3">-PMT($C$31,$C$30,C20)</f>
        <v>35.2020232</v>
      </c>
      <c r="F20" s="54" t="s">
        <v>79</v>
      </c>
    </row>
    <row r="21">
      <c r="A21" s="68"/>
      <c r="B21" s="56" t="s">
        <v>99</v>
      </c>
      <c r="C21" s="58">
        <v>860.0</v>
      </c>
      <c r="D21" s="52" t="s">
        <v>82</v>
      </c>
      <c r="E21" s="58">
        <f t="shared" si="3"/>
        <v>67.27497766</v>
      </c>
      <c r="F21" s="54" t="s">
        <v>79</v>
      </c>
    </row>
    <row r="22" ht="15.75" customHeight="1">
      <c r="A22" s="72" t="s">
        <v>62</v>
      </c>
      <c r="B22" s="52" t="s">
        <v>80</v>
      </c>
      <c r="C22" s="58">
        <f>C5</f>
        <v>385</v>
      </c>
      <c r="D22" s="52" t="s">
        <v>82</v>
      </c>
      <c r="E22" s="58">
        <f>-PMT(C31,C30,C22)</f>
        <v>30.11728651</v>
      </c>
      <c r="F22" s="52" t="s">
        <v>79</v>
      </c>
    </row>
    <row r="23" ht="15.75" customHeight="1">
      <c r="A23" s="73"/>
    </row>
    <row r="24" ht="15.75" customHeight="1">
      <c r="A24" s="48" t="s">
        <v>100</v>
      </c>
      <c r="B24" s="48" t="s">
        <v>73</v>
      </c>
      <c r="C24" s="48" t="s">
        <v>74</v>
      </c>
      <c r="D24" s="48" t="s">
        <v>75</v>
      </c>
      <c r="E24" s="48" t="s">
        <v>74</v>
      </c>
      <c r="F24" s="48" t="s">
        <v>75</v>
      </c>
    </row>
    <row r="25" ht="74.25" customHeight="1">
      <c r="A25" s="67" t="s">
        <v>101</v>
      </c>
      <c r="B25" s="56" t="s">
        <v>102</v>
      </c>
      <c r="C25" s="74">
        <f>(E25*365)/1000</f>
        <v>40.9749</v>
      </c>
      <c r="D25" s="52" t="s">
        <v>82</v>
      </c>
      <c r="E25" s="52">
        <v>112.26</v>
      </c>
      <c r="F25" s="52" t="s">
        <v>93</v>
      </c>
    </row>
    <row r="26" ht="15.75" customHeight="1">
      <c r="A26" s="69"/>
      <c r="B26" s="56" t="s">
        <v>103</v>
      </c>
      <c r="C26" s="71"/>
      <c r="D26" s="71"/>
      <c r="E26" s="54">
        <f>('Program Assumptions'!E25/1000)*365</f>
        <v>40.9749</v>
      </c>
      <c r="F26" s="52" t="s">
        <v>79</v>
      </c>
    </row>
    <row r="27" ht="15.75" customHeight="1">
      <c r="A27" s="68"/>
      <c r="B27" s="52" t="s">
        <v>104</v>
      </c>
      <c r="C27" s="71"/>
      <c r="D27" s="71"/>
      <c r="E27" s="54">
        <f>AVERAGE('APO Avoided Costs Table 1'!K7:K32)</f>
        <v>320.6923077</v>
      </c>
      <c r="F27" s="52" t="s">
        <v>79</v>
      </c>
    </row>
    <row r="28" ht="15.75" customHeight="1"/>
    <row r="29" ht="15.75" customHeight="1">
      <c r="A29" s="48" t="s">
        <v>72</v>
      </c>
      <c r="B29" s="48" t="s">
        <v>73</v>
      </c>
      <c r="C29" s="48" t="s">
        <v>74</v>
      </c>
    </row>
    <row r="30">
      <c r="A30" s="55" t="s">
        <v>105</v>
      </c>
      <c r="B30" s="75" t="s">
        <v>106</v>
      </c>
      <c r="C30" s="76">
        <v>25.0</v>
      </c>
      <c r="E30" s="64"/>
    </row>
    <row r="31">
      <c r="A31" s="55" t="s">
        <v>107</v>
      </c>
      <c r="B31" s="75" t="s">
        <v>108</v>
      </c>
      <c r="C31" s="77">
        <v>0.06</v>
      </c>
      <c r="E31" s="64"/>
    </row>
    <row r="32" ht="15.75" customHeight="1">
      <c r="A32" s="55" t="s">
        <v>109</v>
      </c>
      <c r="B32" s="52" t="s">
        <v>110</v>
      </c>
      <c r="C32" s="55">
        <v>1.94</v>
      </c>
    </row>
    <row r="33" ht="15.75" customHeight="1">
      <c r="A33" s="55" t="s">
        <v>111</v>
      </c>
      <c r="B33" s="52" t="s">
        <v>110</v>
      </c>
      <c r="C33" s="78">
        <v>0.0834</v>
      </c>
    </row>
  </sheetData>
  <mergeCells count="5">
    <mergeCell ref="A10:A11"/>
    <mergeCell ref="A12:A14"/>
    <mergeCell ref="A16:A19"/>
    <mergeCell ref="A20:A21"/>
    <mergeCell ref="A25:A27"/>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2.29"/>
    <col customWidth="1" min="3" max="3" width="10.71"/>
    <col customWidth="1" min="4" max="4" width="12.29"/>
    <col customWidth="1" min="5" max="5" width="11.71"/>
    <col customWidth="1" min="6" max="6" width="10.71"/>
    <col customWidth="1" min="7" max="7" width="11.57"/>
    <col customWidth="1" min="8" max="8" width="11.86"/>
    <col customWidth="1" min="9" max="9" width="16.71"/>
    <col customWidth="1" min="10" max="10" width="13.86"/>
    <col customWidth="1" min="11" max="18" width="12.71"/>
    <col customWidth="1" min="19" max="19" width="12.0"/>
  </cols>
  <sheetData>
    <row r="1">
      <c r="A1" s="79" t="s">
        <v>112</v>
      </c>
      <c r="B1" s="80"/>
      <c r="C1" s="80"/>
      <c r="D1" s="80"/>
      <c r="E1" s="80"/>
      <c r="F1" s="80"/>
      <c r="G1" s="80"/>
      <c r="H1" s="80"/>
      <c r="I1" s="80"/>
      <c r="J1" s="80"/>
      <c r="K1" s="80"/>
      <c r="L1" s="81" t="s">
        <v>113</v>
      </c>
    </row>
    <row r="2">
      <c r="A2" s="80" t="s">
        <v>114</v>
      </c>
      <c r="B2" s="80" t="s">
        <v>57</v>
      </c>
      <c r="C2" s="80" t="s">
        <v>115</v>
      </c>
      <c r="D2" s="80" t="s">
        <v>116</v>
      </c>
      <c r="E2" s="80" t="s">
        <v>59</v>
      </c>
      <c r="F2" s="80" t="s">
        <v>60</v>
      </c>
      <c r="G2" s="80" t="s">
        <v>61</v>
      </c>
      <c r="H2" s="80" t="s">
        <v>62</v>
      </c>
      <c r="I2" s="82" t="s">
        <v>117</v>
      </c>
      <c r="J2" s="82" t="s">
        <v>118</v>
      </c>
      <c r="K2" s="82" t="s">
        <v>119</v>
      </c>
      <c r="L2" s="80" t="s">
        <v>57</v>
      </c>
      <c r="M2" s="80" t="s">
        <v>115</v>
      </c>
      <c r="N2" s="80" t="s">
        <v>116</v>
      </c>
      <c r="O2" s="80" t="s">
        <v>59</v>
      </c>
      <c r="P2" s="80" t="s">
        <v>60</v>
      </c>
      <c r="Q2" s="80" t="s">
        <v>61</v>
      </c>
      <c r="R2" s="80" t="s">
        <v>62</v>
      </c>
      <c r="S2" s="83" t="s">
        <v>120</v>
      </c>
    </row>
    <row r="3">
      <c r="A3" s="80"/>
      <c r="B3" s="80"/>
      <c r="C3" s="80"/>
      <c r="D3" s="80"/>
      <c r="E3" s="80"/>
      <c r="F3" s="80"/>
      <c r="G3" s="80"/>
      <c r="H3" s="80"/>
      <c r="I3" s="82"/>
      <c r="J3" s="83">
        <f t="array" ref="J3">NPV('Program Assumptions'!$C$31,'DST_kW - Updated'!J4:J28)</f>
        <v>23075709.02</v>
      </c>
      <c r="K3" s="83">
        <f t="array" ref="K3">NPV('Program Assumptions'!$C$31,K4:K28)</f>
        <v>992017.5938</v>
      </c>
      <c r="L3" s="83"/>
      <c r="M3" s="83"/>
      <c r="N3" s="83"/>
      <c r="O3" s="83"/>
      <c r="P3" s="83"/>
      <c r="Q3" s="83"/>
      <c r="R3" s="83"/>
      <c r="S3" s="83"/>
    </row>
    <row r="4">
      <c r="A4" s="84">
        <v>2026.0</v>
      </c>
      <c r="B4" s="85">
        <v>2000.0</v>
      </c>
      <c r="C4" s="85">
        <v>1564.0</v>
      </c>
      <c r="D4" s="85">
        <v>500.0</v>
      </c>
      <c r="E4" s="85">
        <v>355.0</v>
      </c>
      <c r="F4" s="85">
        <v>1327.97</v>
      </c>
      <c r="G4" s="85">
        <v>0.0</v>
      </c>
      <c r="H4" s="85">
        <v>0.0</v>
      </c>
      <c r="I4" s="85">
        <v>4837.0</v>
      </c>
      <c r="J4" s="86">
        <f>I4*'Program Assumptions'!$E$2</f>
        <v>297408.7519</v>
      </c>
      <c r="K4" s="86">
        <f>J4*(1/'Program Assumptions'!$C$32)*'Program Assumptions'!$C$33</f>
        <v>12785.51026</v>
      </c>
      <c r="L4" s="86">
        <f>B4*'Program Assumptions'!$C$3</f>
        <v>900000</v>
      </c>
      <c r="M4" s="86">
        <f>C4*'Program Assumptions'!$C$4</f>
        <v>117300</v>
      </c>
      <c r="N4" s="86">
        <f>D4*'Program Assumptions'!$C$4</f>
        <v>37500</v>
      </c>
      <c r="O4" s="86">
        <f>E4*'Program Assumptions'!$C$4</f>
        <v>26625</v>
      </c>
      <c r="P4" s="86">
        <f>F4*'Program Assumptions'!$C$3</f>
        <v>597586.5</v>
      </c>
      <c r="Q4" s="86">
        <f>G4*'Program Assumptions'!$C$3</f>
        <v>0</v>
      </c>
      <c r="R4" s="86">
        <f>H4*'Program Assumptions'!$E$5</f>
        <v>0</v>
      </c>
      <c r="S4" s="86">
        <f t="shared" ref="S4:S8" si="1">SUM(L4:R4)</f>
        <v>1679011.5</v>
      </c>
    </row>
    <row r="5">
      <c r="A5" s="84">
        <v>2027.0</v>
      </c>
      <c r="B5" s="85">
        <v>4000.0</v>
      </c>
      <c r="C5" s="85">
        <v>2096.0</v>
      </c>
      <c r="D5" s="85">
        <v>1400.0</v>
      </c>
      <c r="E5" s="85">
        <v>710.0</v>
      </c>
      <c r="F5" s="85">
        <v>2655.94</v>
      </c>
      <c r="G5" s="85">
        <v>0.0</v>
      </c>
      <c r="H5" s="85">
        <v>0.0</v>
      </c>
      <c r="I5" s="85">
        <v>10272.94</v>
      </c>
      <c r="J5" s="86">
        <f>I5*'Program Assumptions'!$E$2</f>
        <v>631644.0487</v>
      </c>
      <c r="K5" s="86">
        <f>J5/'Program Assumptions'!$C$32*'Program Assumptions'!$C$33</f>
        <v>27154.1823</v>
      </c>
      <c r="L5" s="86">
        <f>(B5-B4)*'Program Assumptions'!$C$3</f>
        <v>900000</v>
      </c>
      <c r="M5" s="86">
        <f>(C5-C4)*'Program Assumptions'!$C$4</f>
        <v>39900</v>
      </c>
      <c r="N5" s="86">
        <f>(D5-D4)*'Program Assumptions'!$C$4</f>
        <v>67500</v>
      </c>
      <c r="O5" s="86">
        <f>E5*'Program Assumptions'!$C$4</f>
        <v>53250</v>
      </c>
      <c r="P5" s="86">
        <f>(F5-F4)*'Program Assumptions'!$C$3</f>
        <v>597586.5</v>
      </c>
      <c r="Q5" s="86">
        <f>G5*'Program Assumptions'!$C$3</f>
        <v>0</v>
      </c>
      <c r="R5" s="86">
        <f>H5*'Program Assumptions'!$E$5</f>
        <v>0</v>
      </c>
      <c r="S5" s="86">
        <f t="shared" si="1"/>
        <v>1658236.5</v>
      </c>
    </row>
    <row r="6">
      <c r="A6" s="84">
        <v>2028.0</v>
      </c>
      <c r="B6" s="85">
        <v>6000.0</v>
      </c>
      <c r="C6" s="85">
        <v>3129.0</v>
      </c>
      <c r="D6" s="85">
        <v>2600.0</v>
      </c>
      <c r="E6" s="85">
        <v>1065.0</v>
      </c>
      <c r="F6" s="85">
        <v>3983.91</v>
      </c>
      <c r="G6" s="85">
        <v>534.22</v>
      </c>
      <c r="H6" s="85">
        <v>0.0</v>
      </c>
      <c r="I6" s="85">
        <v>12733.38</v>
      </c>
      <c r="J6" s="86">
        <f>I6*'Program Assumptions'!$E$2</f>
        <v>782927.1559</v>
      </c>
      <c r="K6" s="86">
        <f>J6/'Program Assumptions'!$C$32*'Program Assumptions'!$C$33</f>
        <v>33657.79629</v>
      </c>
      <c r="L6" s="86">
        <f>(B6-B5)*'Program Assumptions'!$C$3</f>
        <v>900000</v>
      </c>
      <c r="M6" s="86">
        <f>(C6-C5)*'Program Assumptions'!$C$4</f>
        <v>77475</v>
      </c>
      <c r="N6" s="86">
        <f>(D6-D5)*'Program Assumptions'!$C$4</f>
        <v>90000</v>
      </c>
      <c r="O6" s="86">
        <f>E6*'Program Assumptions'!$C$4</f>
        <v>79875</v>
      </c>
      <c r="P6" s="86">
        <f>(F6-F5)*'Program Assumptions'!$C$3</f>
        <v>597586.5</v>
      </c>
      <c r="Q6" s="86">
        <f>G6*'Program Assumptions'!$C$3</f>
        <v>240399</v>
      </c>
      <c r="R6" s="86">
        <f>H6*'Program Assumptions'!$E$5</f>
        <v>0</v>
      </c>
      <c r="S6" s="86">
        <f t="shared" si="1"/>
        <v>1985335.5</v>
      </c>
    </row>
    <row r="7">
      <c r="A7" s="84">
        <v>2029.0</v>
      </c>
      <c r="B7" s="85">
        <v>6000.0</v>
      </c>
      <c r="C7" s="85">
        <v>1163.0</v>
      </c>
      <c r="D7" s="85">
        <v>0.0</v>
      </c>
      <c r="E7" s="85">
        <v>0.0</v>
      </c>
      <c r="F7" s="85">
        <v>3931.88</v>
      </c>
      <c r="G7" s="85">
        <v>1068.44</v>
      </c>
      <c r="H7" s="85">
        <v>10000.0</v>
      </c>
      <c r="I7" s="85">
        <v>19872.66</v>
      </c>
      <c r="J7" s="86">
        <f>I7*'Program Assumptions'!$E$2</f>
        <v>1221894.358</v>
      </c>
      <c r="K7" s="86">
        <f>J7/'Program Assumptions'!$C$32*'Program Assumptions'!$C$33</f>
        <v>52528.86052</v>
      </c>
      <c r="L7" s="86"/>
      <c r="M7" s="86"/>
      <c r="N7" s="86"/>
      <c r="O7" s="86"/>
      <c r="P7" s="86"/>
      <c r="Q7" s="86"/>
      <c r="R7" s="86">
        <f>H7*'Program Assumptions'!$E$5</f>
        <v>301172.8651</v>
      </c>
      <c r="S7" s="86">
        <f t="shared" si="1"/>
        <v>301172.8651</v>
      </c>
    </row>
    <row r="8">
      <c r="A8" s="84">
        <v>2030.0</v>
      </c>
      <c r="B8" s="85">
        <v>6000.0</v>
      </c>
      <c r="C8" s="85">
        <v>1198.0</v>
      </c>
      <c r="D8" s="85">
        <v>0.0</v>
      </c>
      <c r="E8" s="85">
        <v>0.0</v>
      </c>
      <c r="F8" s="85">
        <v>4914.85</v>
      </c>
      <c r="G8" s="85">
        <v>1602.67</v>
      </c>
      <c r="H8" s="85">
        <v>10000.0</v>
      </c>
      <c r="I8" s="85">
        <v>20851.43</v>
      </c>
      <c r="J8" s="86">
        <f>I8*'Program Assumptions'!$E$2</f>
        <v>1282075.206</v>
      </c>
      <c r="K8" s="86">
        <f>J8/'Program Assumptions'!$C$32*'Program Assumptions'!$C$33</f>
        <v>55116.01659</v>
      </c>
      <c r="L8" s="86"/>
      <c r="M8" s="86"/>
      <c r="N8" s="86"/>
      <c r="O8" s="86"/>
      <c r="P8" s="86"/>
      <c r="Q8" s="86"/>
      <c r="R8" s="86">
        <f>H8*'Program Assumptions'!$E$5</f>
        <v>301172.8651</v>
      </c>
      <c r="S8" s="86">
        <f t="shared" si="1"/>
        <v>301172.8651</v>
      </c>
    </row>
    <row r="9">
      <c r="A9" s="84">
        <v>2031.0</v>
      </c>
      <c r="B9" s="85">
        <v>6000.0</v>
      </c>
      <c r="C9" s="85">
        <v>1234.0</v>
      </c>
      <c r="D9" s="85">
        <v>0.0</v>
      </c>
      <c r="E9" s="85">
        <v>0.0</v>
      </c>
      <c r="F9" s="85">
        <v>5897.82</v>
      </c>
      <c r="G9" s="85">
        <v>2136.89</v>
      </c>
      <c r="H9" s="85">
        <v>10000.0</v>
      </c>
      <c r="I9" s="85">
        <v>21621.84</v>
      </c>
      <c r="J9" s="86">
        <f>I9*'Program Assumptions'!$E$2</f>
        <v>1329444.79</v>
      </c>
      <c r="K9" s="86">
        <f>J9/'Program Assumptions'!$C$32*'Program Assumptions'!$C$33</f>
        <v>57152.42034</v>
      </c>
      <c r="L9" s="86"/>
      <c r="M9" s="86"/>
      <c r="N9" s="86"/>
      <c r="O9" s="86"/>
      <c r="P9" s="86"/>
      <c r="Q9" s="86"/>
      <c r="R9" s="86"/>
    </row>
    <row r="10">
      <c r="A10" s="84">
        <v>2032.0</v>
      </c>
      <c r="B10" s="85">
        <v>6000.0</v>
      </c>
      <c r="C10" s="85">
        <v>1271.0</v>
      </c>
      <c r="D10" s="85">
        <v>0.0</v>
      </c>
      <c r="E10" s="85">
        <v>0.0</v>
      </c>
      <c r="F10" s="85">
        <v>6880.79</v>
      </c>
      <c r="G10" s="85">
        <v>2671.11</v>
      </c>
      <c r="H10" s="85">
        <v>10000.0</v>
      </c>
      <c r="I10" s="85">
        <v>23928.35</v>
      </c>
      <c r="J10" s="86">
        <f>I10*'Program Assumptions'!$E$2</f>
        <v>1471263.326</v>
      </c>
      <c r="K10" s="86">
        <f>J10/'Program Assumptions'!$C$32*'Program Assumptions'!$C$33</f>
        <v>63249.15536</v>
      </c>
      <c r="L10" s="86"/>
      <c r="M10" s="86"/>
      <c r="N10" s="86"/>
      <c r="O10" s="86"/>
      <c r="P10" s="86"/>
      <c r="Q10" s="86"/>
      <c r="R10" s="86"/>
    </row>
    <row r="11">
      <c r="A11" s="84">
        <v>2033.0</v>
      </c>
      <c r="B11" s="85">
        <v>6000.0</v>
      </c>
      <c r="C11" s="85">
        <v>1309.0</v>
      </c>
      <c r="D11" s="85">
        <v>0.0</v>
      </c>
      <c r="E11" s="85">
        <v>0.0</v>
      </c>
      <c r="F11" s="85">
        <v>7863.76</v>
      </c>
      <c r="G11" s="85">
        <v>3205.33</v>
      </c>
      <c r="H11" s="85">
        <v>10000.0</v>
      </c>
      <c r="I11" s="85">
        <v>24918.65</v>
      </c>
      <c r="J11" s="86">
        <f>I11*'Program Assumptions'!$E$2</f>
        <v>1532153.11</v>
      </c>
      <c r="K11" s="86">
        <f>J11/'Program Assumptions'!$C$32*'Program Assumptions'!$C$33</f>
        <v>65866.78836</v>
      </c>
      <c r="L11" s="86"/>
      <c r="M11" s="86"/>
      <c r="N11" s="86"/>
      <c r="O11" s="86"/>
      <c r="P11" s="86"/>
      <c r="Q11" s="86"/>
      <c r="R11" s="86"/>
    </row>
    <row r="12">
      <c r="A12" s="84">
        <v>2034.0</v>
      </c>
      <c r="B12" s="85">
        <v>6000.0</v>
      </c>
      <c r="C12" s="85">
        <v>3348.0</v>
      </c>
      <c r="D12" s="85">
        <v>2600.0</v>
      </c>
      <c r="E12" s="85">
        <v>0.0</v>
      </c>
      <c r="F12" s="85">
        <v>8904.98</v>
      </c>
      <c r="G12" s="85">
        <v>3739.56</v>
      </c>
      <c r="H12" s="85">
        <v>11472.74</v>
      </c>
      <c r="I12" s="85">
        <v>33449.06</v>
      </c>
      <c r="J12" s="86">
        <f>I12*'Program Assumptions'!$E$2</f>
        <v>2056655.61</v>
      </c>
      <c r="K12" s="86">
        <f>J12/'Program Assumptions'!$C$32*'Program Assumptions'!$C$33</f>
        <v>88414.9886</v>
      </c>
      <c r="L12" s="86"/>
      <c r="M12" s="86"/>
      <c r="N12" s="86"/>
      <c r="O12" s="86"/>
      <c r="P12" s="86"/>
      <c r="Q12" s="86"/>
      <c r="R12" s="86"/>
    </row>
    <row r="13">
      <c r="A13" s="84">
        <v>2035.0</v>
      </c>
      <c r="B13" s="85">
        <v>6000.0</v>
      </c>
      <c r="C13" s="85">
        <v>3389.0</v>
      </c>
      <c r="D13" s="85">
        <v>2600.0</v>
      </c>
      <c r="E13" s="85">
        <v>0.0</v>
      </c>
      <c r="F13" s="85">
        <v>9829.69</v>
      </c>
      <c r="G13" s="85">
        <v>4273.78</v>
      </c>
      <c r="H13" s="85">
        <v>12645.74</v>
      </c>
      <c r="I13" s="85">
        <v>35418.46</v>
      </c>
      <c r="J13" s="86">
        <f>I13*'Program Assumptions'!$E$2</f>
        <v>2177746.533</v>
      </c>
      <c r="K13" s="86">
        <f>J13/'Program Assumptions'!$C$32*'Program Assumptions'!$C$33</f>
        <v>93620.64994</v>
      </c>
      <c r="L13" s="86"/>
      <c r="M13" s="86"/>
      <c r="N13" s="86"/>
      <c r="O13" s="86"/>
      <c r="P13" s="86"/>
      <c r="Q13" s="86"/>
      <c r="R13" s="86"/>
    </row>
    <row r="14">
      <c r="A14" s="84">
        <v>2036.0</v>
      </c>
      <c r="B14" s="85">
        <v>6000.0</v>
      </c>
      <c r="C14" s="85">
        <v>3430.0</v>
      </c>
      <c r="D14" s="85">
        <v>2600.0</v>
      </c>
      <c r="E14" s="85">
        <v>0.0</v>
      </c>
      <c r="F14" s="85">
        <v>14607.66</v>
      </c>
      <c r="G14" s="85">
        <v>4808.0</v>
      </c>
      <c r="H14" s="85">
        <v>13837.51</v>
      </c>
      <c r="I14" s="85">
        <v>35211.31</v>
      </c>
      <c r="J14" s="86">
        <f>I14*'Program Assumptions'!$E$2</f>
        <v>2165009.667</v>
      </c>
      <c r="K14" s="86">
        <f>J14/'Program Assumptions'!$C$32*'Program Assumptions'!$C$33</f>
        <v>93073.096</v>
      </c>
      <c r="L14" s="86"/>
      <c r="M14" s="86"/>
      <c r="N14" s="86"/>
      <c r="O14" s="86"/>
      <c r="P14" s="86"/>
      <c r="Q14" s="86"/>
      <c r="R14" s="86"/>
    </row>
    <row r="15">
      <c r="A15" s="84">
        <v>2037.0</v>
      </c>
      <c r="B15" s="85">
        <v>6000.0</v>
      </c>
      <c r="C15" s="85">
        <v>3473.0</v>
      </c>
      <c r="D15" s="85">
        <v>2600.0</v>
      </c>
      <c r="E15" s="85">
        <v>0.0</v>
      </c>
      <c r="F15" s="85">
        <v>15935.63</v>
      </c>
      <c r="G15" s="85">
        <v>5342.22</v>
      </c>
      <c r="H15" s="85">
        <v>15903.9</v>
      </c>
      <c r="I15" s="85">
        <v>37845.06</v>
      </c>
      <c r="J15" s="86">
        <f>I15*'Program Assumptions'!$E$2</f>
        <v>2326948.948</v>
      </c>
      <c r="K15" s="86">
        <f>J15/'Program Assumptions'!$C$32*'Program Assumptions'!$C$33</f>
        <v>100034.8156</v>
      </c>
      <c r="L15" s="86"/>
      <c r="M15" s="86"/>
      <c r="N15" s="86"/>
      <c r="O15" s="86"/>
      <c r="P15" s="86"/>
      <c r="Q15" s="86"/>
      <c r="R15" s="86"/>
    </row>
    <row r="16">
      <c r="A16" s="84">
        <v>2038.0</v>
      </c>
      <c r="B16" s="85">
        <v>6000.0</v>
      </c>
      <c r="C16" s="85">
        <v>3517.0</v>
      </c>
      <c r="D16" s="85">
        <v>2600.0</v>
      </c>
      <c r="E16" s="85">
        <v>0.0</v>
      </c>
      <c r="F16" s="85">
        <v>17263.6</v>
      </c>
      <c r="G16" s="85">
        <v>5876.45</v>
      </c>
      <c r="H16" s="85">
        <v>14180.41</v>
      </c>
      <c r="I16" s="85">
        <v>39214.53</v>
      </c>
      <c r="J16" s="86">
        <f>I16*'Program Assumptions'!$E$2</f>
        <v>2411152.455</v>
      </c>
      <c r="K16" s="86">
        <f>J16/'Program Assumptions'!$C$32*'Program Assumptions'!$C$33</f>
        <v>103654.6983</v>
      </c>
      <c r="L16" s="86"/>
      <c r="M16" s="86"/>
      <c r="N16" s="86"/>
      <c r="O16" s="86"/>
      <c r="P16" s="86"/>
      <c r="Q16" s="86"/>
      <c r="R16" s="86"/>
    </row>
    <row r="17">
      <c r="A17" s="84">
        <v>2039.0</v>
      </c>
      <c r="B17" s="85">
        <v>6000.0</v>
      </c>
      <c r="C17" s="85">
        <v>3563.0</v>
      </c>
      <c r="D17" s="85">
        <v>2600.0</v>
      </c>
      <c r="E17" s="85">
        <v>0.0</v>
      </c>
      <c r="F17" s="85">
        <v>18591.57</v>
      </c>
      <c r="G17" s="85">
        <v>6410.67</v>
      </c>
      <c r="H17" s="85">
        <v>18800.0</v>
      </c>
      <c r="I17" s="85">
        <v>40719.72</v>
      </c>
      <c r="J17" s="86">
        <f>I17*'Program Assumptions'!$E$2</f>
        <v>2503700.869</v>
      </c>
      <c r="K17" s="86">
        <f>J17/'Program Assumptions'!$C$32*'Program Assumptions'!$C$33</f>
        <v>107633.326</v>
      </c>
      <c r="L17" s="86"/>
      <c r="M17" s="86"/>
      <c r="N17" s="86"/>
      <c r="O17" s="86"/>
      <c r="P17" s="86"/>
      <c r="Q17" s="86"/>
      <c r="R17" s="86"/>
    </row>
    <row r="18">
      <c r="A18" s="84">
        <v>2040.0</v>
      </c>
      <c r="B18" s="85">
        <v>6000.0</v>
      </c>
      <c r="C18" s="85">
        <v>3610.0</v>
      </c>
      <c r="D18" s="85">
        <v>2600.0</v>
      </c>
      <c r="E18" s="85">
        <v>0.0</v>
      </c>
      <c r="F18" s="85">
        <v>19919.54</v>
      </c>
      <c r="G18" s="85">
        <v>6944.89</v>
      </c>
      <c r="H18" s="85">
        <v>18800.0</v>
      </c>
      <c r="I18" s="85">
        <v>41772.66</v>
      </c>
      <c r="J18" s="86">
        <f>I18*'Program Assumptions'!$E$2</f>
        <v>2568442.149</v>
      </c>
      <c r="K18" s="86">
        <f>J18/'Program Assumptions'!$C$32*'Program Assumptions'!$C$33</f>
        <v>110416.5336</v>
      </c>
      <c r="L18" s="86"/>
      <c r="M18" s="86"/>
      <c r="N18" s="86"/>
      <c r="O18" s="86"/>
      <c r="P18" s="86"/>
      <c r="Q18" s="86"/>
      <c r="R18" s="86"/>
    </row>
    <row r="19">
      <c r="A19" s="84">
        <v>2041.0</v>
      </c>
      <c r="B19" s="85">
        <v>6000.0</v>
      </c>
      <c r="C19" s="85">
        <v>3658.0</v>
      </c>
      <c r="D19" s="85">
        <v>2600.0</v>
      </c>
      <c r="E19" s="85">
        <v>0.0</v>
      </c>
      <c r="F19" s="85">
        <v>21247.510000000002</v>
      </c>
      <c r="G19" s="85">
        <v>7158.58</v>
      </c>
      <c r="H19" s="85">
        <v>18800.0</v>
      </c>
      <c r="I19" s="85">
        <v>42800.0</v>
      </c>
      <c r="J19" s="86">
        <f>I19*'Program Assumptions'!$E$2</f>
        <v>2631609.382</v>
      </c>
      <c r="K19" s="86">
        <f>J19/'Program Assumptions'!$C$32*'Program Assumptions'!$C$33</f>
        <v>113132.0734</v>
      </c>
      <c r="L19" s="86"/>
      <c r="M19" s="86"/>
      <c r="N19" s="86"/>
      <c r="O19" s="86"/>
      <c r="P19" s="86"/>
      <c r="Q19" s="86"/>
      <c r="R19" s="86"/>
    </row>
    <row r="20">
      <c r="A20" s="84">
        <v>2042.0</v>
      </c>
      <c r="B20" s="85">
        <v>6000.0</v>
      </c>
      <c r="C20" s="85">
        <v>3708.0</v>
      </c>
      <c r="D20" s="85">
        <v>2600.0</v>
      </c>
      <c r="E20" s="85">
        <v>0.0</v>
      </c>
      <c r="F20" s="85">
        <v>22575.48</v>
      </c>
      <c r="G20" s="85">
        <v>7158.58</v>
      </c>
      <c r="H20" s="85">
        <v>18800.0</v>
      </c>
      <c r="I20" s="85">
        <v>42505.08</v>
      </c>
      <c r="J20" s="86">
        <f>I20*'Program Assumptions'!$E$2</f>
        <v>2613475.872</v>
      </c>
      <c r="K20" s="86">
        <f>J20/'Program Assumptions'!$C$32*'Program Assumptions'!$C$33</f>
        <v>112352.5194</v>
      </c>
      <c r="L20" s="86"/>
      <c r="M20" s="86"/>
      <c r="N20" s="86"/>
      <c r="O20" s="86"/>
      <c r="P20" s="86"/>
      <c r="Q20" s="86"/>
      <c r="R20" s="86"/>
    </row>
    <row r="21" ht="15.75" customHeight="1">
      <c r="A21" s="84">
        <v>2043.0</v>
      </c>
      <c r="B21" s="85">
        <v>6000.0</v>
      </c>
      <c r="C21" s="85">
        <v>3759.0</v>
      </c>
      <c r="D21" s="85">
        <v>2600.0</v>
      </c>
      <c r="E21" s="85">
        <v>0.0</v>
      </c>
      <c r="F21" s="85">
        <v>23903.45</v>
      </c>
      <c r="G21" s="85">
        <v>7158.58</v>
      </c>
      <c r="H21" s="85">
        <v>18800.0</v>
      </c>
      <c r="I21" s="85">
        <v>44447.82</v>
      </c>
      <c r="J21" s="86">
        <f>I21*'Program Assumptions'!$E$2</f>
        <v>2732927.573</v>
      </c>
      <c r="K21" s="86">
        <f>J21/'Program Assumptions'!$C$32*'Program Assumptions'!$C$33</f>
        <v>117487.7111</v>
      </c>
      <c r="L21" s="86"/>
      <c r="M21" s="86"/>
      <c r="N21" s="86"/>
      <c r="O21" s="86"/>
      <c r="P21" s="86"/>
      <c r="Q21" s="86"/>
      <c r="R21" s="86"/>
    </row>
    <row r="22" ht="15.75" customHeight="1">
      <c r="A22" s="84">
        <v>2044.0</v>
      </c>
      <c r="B22" s="85">
        <v>6000.0</v>
      </c>
      <c r="C22" s="85">
        <v>3812.0</v>
      </c>
      <c r="D22" s="85">
        <v>2600.0</v>
      </c>
      <c r="E22" s="85">
        <v>0.0</v>
      </c>
      <c r="F22" s="85">
        <v>25231.42</v>
      </c>
      <c r="G22" s="85">
        <v>7158.58</v>
      </c>
      <c r="H22" s="85">
        <v>18800.0</v>
      </c>
      <c r="I22" s="85">
        <v>45432.68</v>
      </c>
      <c r="J22" s="86">
        <f>I22*'Program Assumptions'!$E$2</f>
        <v>2793482.872</v>
      </c>
      <c r="K22" s="86">
        <f>J22/'Program Assumptions'!$C$32*'Program Assumptions'!$C$33</f>
        <v>120090.9647</v>
      </c>
      <c r="L22" s="86"/>
      <c r="M22" s="86"/>
      <c r="N22" s="86"/>
      <c r="O22" s="86"/>
      <c r="P22" s="86"/>
      <c r="Q22" s="86"/>
      <c r="R22" s="86"/>
    </row>
    <row r="23" ht="15.75" customHeight="1">
      <c r="A23" s="84">
        <v>2045.0</v>
      </c>
      <c r="B23" s="85">
        <v>6000.0</v>
      </c>
      <c r="C23" s="85">
        <v>3866.0</v>
      </c>
      <c r="D23" s="85">
        <v>2600.0</v>
      </c>
      <c r="E23" s="85">
        <v>0.0</v>
      </c>
      <c r="F23" s="85">
        <v>26559.39</v>
      </c>
      <c r="G23" s="85">
        <v>7158.58</v>
      </c>
      <c r="H23" s="85">
        <v>18800.0</v>
      </c>
      <c r="I23" s="85">
        <v>46756.22</v>
      </c>
      <c r="J23" s="86">
        <f>I23*'Program Assumptions'!$E$2</f>
        <v>2874862.318</v>
      </c>
      <c r="K23" s="86">
        <f>J23/'Program Assumptions'!$C$32*'Program Assumptions'!$C$33</f>
        <v>123589.4419</v>
      </c>
      <c r="L23" s="86"/>
      <c r="M23" s="86"/>
      <c r="N23" s="86"/>
      <c r="O23" s="86"/>
      <c r="P23" s="86"/>
      <c r="Q23" s="86"/>
      <c r="R23" s="86"/>
    </row>
    <row r="24" ht="15.75" customHeight="1">
      <c r="A24" s="84">
        <v>2046.0</v>
      </c>
      <c r="B24" s="85">
        <v>6000.0</v>
      </c>
      <c r="C24" s="85">
        <v>3922.0</v>
      </c>
      <c r="D24" s="85">
        <v>2600.0</v>
      </c>
      <c r="E24" s="85">
        <v>0.0</v>
      </c>
      <c r="F24" s="85">
        <v>27887.36</v>
      </c>
      <c r="G24" s="85">
        <v>7158.58</v>
      </c>
      <c r="H24" s="85">
        <v>18800.0</v>
      </c>
      <c r="I24" s="85">
        <v>47319.71</v>
      </c>
      <c r="J24" s="86">
        <f>I24*'Program Assumptions'!$E$2</f>
        <v>2909509.177</v>
      </c>
      <c r="K24" s="86">
        <f>J24/'Program Assumptions'!$C$32*'Program Assumptions'!$C$33</f>
        <v>125078.8997</v>
      </c>
      <c r="L24" s="86"/>
      <c r="M24" s="86"/>
      <c r="N24" s="86"/>
      <c r="O24" s="86"/>
      <c r="P24" s="86"/>
      <c r="Q24" s="86"/>
      <c r="R24" s="86"/>
    </row>
    <row r="25" ht="15.75" customHeight="1">
      <c r="A25" s="84">
        <v>2047.0</v>
      </c>
      <c r="B25" s="85">
        <v>6000.0</v>
      </c>
      <c r="C25" s="85">
        <v>3980.0</v>
      </c>
      <c r="D25" s="85">
        <v>2600.0</v>
      </c>
      <c r="E25" s="85">
        <v>0.0</v>
      </c>
      <c r="F25" s="85">
        <v>29215.33</v>
      </c>
      <c r="G25" s="85">
        <v>7158.58</v>
      </c>
      <c r="H25" s="85">
        <v>18800.0</v>
      </c>
      <c r="I25" s="85">
        <v>47929.74</v>
      </c>
      <c r="J25" s="86">
        <f>I25*'Program Assumptions'!$E$2</f>
        <v>2947017.604</v>
      </c>
      <c r="K25" s="86">
        <f>J25/'Program Assumptions'!$C$32*'Program Assumptions'!$C$33</f>
        <v>126691.3754</v>
      </c>
      <c r="L25" s="86"/>
      <c r="M25" s="86"/>
      <c r="N25" s="86"/>
      <c r="O25" s="86"/>
      <c r="P25" s="86"/>
      <c r="Q25" s="86"/>
      <c r="R25" s="86"/>
    </row>
    <row r="26" ht="15.75" customHeight="1">
      <c r="A26" s="84">
        <v>2048.0</v>
      </c>
      <c r="B26" s="85">
        <v>6000.0</v>
      </c>
      <c r="C26" s="85">
        <v>4039.0</v>
      </c>
      <c r="D26" s="85">
        <v>2600.0</v>
      </c>
      <c r="E26" s="85">
        <v>0.0</v>
      </c>
      <c r="F26" s="85">
        <v>30543.3</v>
      </c>
      <c r="G26" s="85">
        <v>7158.58</v>
      </c>
      <c r="H26" s="85">
        <v>18800.0</v>
      </c>
      <c r="I26" s="85">
        <v>47997.33</v>
      </c>
      <c r="J26" s="86">
        <f>I26*'Program Assumptions'!$E$2</f>
        <v>2951173.457</v>
      </c>
      <c r="K26" s="86">
        <f>J26/'Program Assumptions'!$C$32*'Program Assumptions'!$C$33</f>
        <v>126870.0342</v>
      </c>
      <c r="L26" s="86"/>
      <c r="M26" s="86"/>
      <c r="N26" s="86"/>
      <c r="O26" s="86"/>
      <c r="P26" s="86"/>
      <c r="Q26" s="86"/>
      <c r="R26" s="86"/>
    </row>
    <row r="27" ht="15.75" customHeight="1">
      <c r="A27" s="84">
        <v>2049.0</v>
      </c>
      <c r="B27" s="85">
        <v>6000.0</v>
      </c>
      <c r="C27" s="85">
        <v>4100.0</v>
      </c>
      <c r="D27" s="85">
        <v>2600.0</v>
      </c>
      <c r="E27" s="85">
        <v>0.0</v>
      </c>
      <c r="F27" s="85">
        <v>31871.27</v>
      </c>
      <c r="G27" s="85">
        <v>7158.58</v>
      </c>
      <c r="H27" s="85">
        <v>18800.0</v>
      </c>
      <c r="I27" s="85">
        <v>50952.02</v>
      </c>
      <c r="J27" s="86">
        <f>I27*'Program Assumptions'!$E$2</f>
        <v>3132846.118</v>
      </c>
      <c r="K27" s="86">
        <f>J27/'Program Assumptions'!$C$32*'Program Assumptions'!$C$33</f>
        <v>134680.0857</v>
      </c>
      <c r="L27" s="86"/>
      <c r="M27" s="86"/>
      <c r="N27" s="86"/>
      <c r="O27" s="86"/>
      <c r="P27" s="86"/>
      <c r="Q27" s="86"/>
      <c r="R27" s="86"/>
    </row>
    <row r="28" ht="15.75" customHeight="1">
      <c r="A28" s="84">
        <v>2050.0</v>
      </c>
      <c r="B28" s="85">
        <v>6000.0</v>
      </c>
      <c r="C28" s="85">
        <v>4163.0</v>
      </c>
      <c r="D28" s="85">
        <v>2600.0</v>
      </c>
      <c r="E28" s="85">
        <v>0.0</v>
      </c>
      <c r="F28" s="85">
        <v>33199.229999999996</v>
      </c>
      <c r="G28" s="85">
        <v>7158.58</v>
      </c>
      <c r="H28" s="85">
        <v>18800.0</v>
      </c>
      <c r="I28" s="85">
        <v>50904.18</v>
      </c>
      <c r="J28" s="86">
        <f>I28*'Program Assumptions'!$E$2</f>
        <v>3129904.619</v>
      </c>
      <c r="K28" s="86">
        <f>J28/'Program Assumptions'!$C$32*'Program Assumptions'!$C$33</f>
        <v>134553.6315</v>
      </c>
      <c r="L28" s="86"/>
      <c r="M28" s="86"/>
      <c r="N28" s="86"/>
      <c r="O28" s="86"/>
      <c r="P28" s="86"/>
      <c r="Q28" s="86"/>
      <c r="R28" s="86"/>
    </row>
  </sheetData>
  <mergeCells count="1">
    <mergeCell ref="L1:S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7" width="11.57"/>
    <col customWidth="1" min="8" max="8" width="8.71"/>
    <col customWidth="1" min="9" max="10" width="13.57"/>
    <col customWidth="1" min="11" max="17" width="11.43"/>
    <col customWidth="1" min="18" max="18" width="13.86"/>
    <col customWidth="1" min="19" max="19" width="34.43"/>
  </cols>
  <sheetData>
    <row r="1">
      <c r="A1" s="87" t="s">
        <v>121</v>
      </c>
      <c r="B1" s="87"/>
      <c r="C1" s="88"/>
      <c r="D1" s="88"/>
      <c r="E1" s="88"/>
      <c r="F1" s="88"/>
      <c r="G1" s="88"/>
      <c r="H1" s="80"/>
      <c r="I1" s="80"/>
      <c r="J1" s="80"/>
      <c r="K1" s="89" t="s">
        <v>122</v>
      </c>
      <c r="L1" s="90"/>
      <c r="M1" s="90"/>
      <c r="N1" s="90"/>
      <c r="O1" s="90"/>
      <c r="P1" s="90"/>
      <c r="Q1" s="90"/>
      <c r="R1" s="90"/>
      <c r="S1" s="91" t="s">
        <v>123</v>
      </c>
    </row>
    <row r="2">
      <c r="A2" s="80" t="s">
        <v>114</v>
      </c>
      <c r="B2" s="88" t="s">
        <v>57</v>
      </c>
      <c r="C2" s="88" t="s">
        <v>58</v>
      </c>
      <c r="D2" s="88" t="s">
        <v>59</v>
      </c>
      <c r="E2" s="88" t="s">
        <v>60</v>
      </c>
      <c r="F2" s="88" t="s">
        <v>61</v>
      </c>
      <c r="G2" s="88" t="s">
        <v>62</v>
      </c>
      <c r="H2" s="80" t="s">
        <v>124</v>
      </c>
      <c r="I2" s="82" t="s">
        <v>125</v>
      </c>
      <c r="J2" s="82" t="s">
        <v>126</v>
      </c>
      <c r="K2" s="92" t="s">
        <v>57</v>
      </c>
      <c r="L2" s="92" t="s">
        <v>58</v>
      </c>
      <c r="M2" s="92" t="s">
        <v>59</v>
      </c>
      <c r="N2" s="92" t="s">
        <v>60</v>
      </c>
      <c r="O2" s="92" t="s">
        <v>61</v>
      </c>
      <c r="P2" s="92" t="s">
        <v>62</v>
      </c>
      <c r="Q2" s="90" t="s">
        <v>127</v>
      </c>
      <c r="R2" s="16" t="s">
        <v>128</v>
      </c>
      <c r="S2" s="93" t="s">
        <v>129</v>
      </c>
    </row>
    <row r="3">
      <c r="A3" s="94"/>
      <c r="B3" s="95"/>
      <c r="C3" s="95"/>
      <c r="D3" s="95"/>
      <c r="E3" s="95"/>
      <c r="F3" s="95"/>
      <c r="G3" s="95"/>
      <c r="H3" s="95"/>
      <c r="I3" s="96">
        <f t="array" ref="I3">NPV('Program Assumptions'!$C$31,'EST_SummerPeak_kW - Updated'!I4:I28)</f>
        <v>66989028.87</v>
      </c>
      <c r="J3" s="96">
        <f t="array" ref="J3">NPV('Program Assumptions'!$C$31,'EST_SummerPeak_kW - Updated'!J4:J28)</f>
        <v>8313606.771</v>
      </c>
      <c r="K3" s="94"/>
      <c r="L3" s="94"/>
      <c r="M3" s="94"/>
      <c r="N3" s="94"/>
      <c r="O3" s="94"/>
      <c r="P3" s="94"/>
      <c r="Q3" s="94"/>
      <c r="R3" s="94"/>
      <c r="S3" s="97">
        <f t="array" ref="S3">NPV('Program Assumptions'!$C$31,'EST_SummerPeak_kW - Updated'!S4:S28)</f>
        <v>6133563.759</v>
      </c>
    </row>
    <row r="4">
      <c r="A4" s="84">
        <v>2026.0</v>
      </c>
      <c r="B4" s="98">
        <v>1931.8181818181818</v>
      </c>
      <c r="C4" s="98">
        <v>66.94805194805195</v>
      </c>
      <c r="D4" s="98">
        <v>5.186688311688312</v>
      </c>
      <c r="E4" s="98">
        <v>618.9302498576664</v>
      </c>
      <c r="F4" s="98">
        <v>0.0</v>
      </c>
      <c r="G4" s="98">
        <v>0.0</v>
      </c>
      <c r="H4" s="98">
        <v>2622.883171935587</v>
      </c>
      <c r="I4" s="86">
        <f>H4*'APO Avoided Costs Table 1'!K8</f>
        <v>469496.0878</v>
      </c>
      <c r="J4" s="86">
        <f>H4*'Program Assumptions'!$E$26</f>
        <v>107472.3757</v>
      </c>
      <c r="K4" s="85">
        <v>1190000.0</v>
      </c>
      <c r="L4" s="85">
        <v>41240.0</v>
      </c>
      <c r="M4" s="85">
        <v>3195.0</v>
      </c>
      <c r="N4" s="85">
        <v>381261.0339123224</v>
      </c>
      <c r="O4" s="85">
        <v>0.0</v>
      </c>
      <c r="P4" s="85">
        <v>0.0</v>
      </c>
      <c r="Q4" s="85">
        <v>1615696.0339123216</v>
      </c>
      <c r="R4" s="85">
        <f t="shared" ref="R4:R28" si="1">sum(K4:P4)</f>
        <v>1615696.034</v>
      </c>
      <c r="S4" s="86">
        <f>Q4/1000*'APO Avoided Costs Table 1'!E8</f>
        <v>105020.2422</v>
      </c>
    </row>
    <row r="5">
      <c r="A5" s="84">
        <v>2027.0</v>
      </c>
      <c r="B5" s="98">
        <v>5795.454545454545</v>
      </c>
      <c r="C5" s="98">
        <v>97.36363636363637</v>
      </c>
      <c r="D5" s="98">
        <v>13.831168831168831</v>
      </c>
      <c r="E5" s="98">
        <v>1252.4333982367004</v>
      </c>
      <c r="F5" s="98">
        <v>0.0</v>
      </c>
      <c r="G5" s="98">
        <v>0.0</v>
      </c>
      <c r="H5" s="98">
        <v>7159.082748886057</v>
      </c>
      <c r="I5" s="86">
        <f>H5*'APO Avoided Costs Table 1'!K9</f>
        <v>1424657.467</v>
      </c>
      <c r="J5" s="86">
        <f>H5*'Program Assumptions'!$E$26</f>
        <v>293342.6997</v>
      </c>
      <c r="K5" s="85">
        <v>3570000.0</v>
      </c>
      <c r="L5" s="85">
        <v>59976.0</v>
      </c>
      <c r="M5" s="85">
        <v>8520.0</v>
      </c>
      <c r="N5" s="85">
        <v>771498.9733138074</v>
      </c>
      <c r="O5" s="85">
        <v>0.0</v>
      </c>
      <c r="P5" s="85">
        <v>0.0</v>
      </c>
      <c r="Q5" s="85">
        <v>4409994.973313811</v>
      </c>
      <c r="R5" s="85">
        <f t="shared" si="1"/>
        <v>4409994.973</v>
      </c>
      <c r="S5" s="86">
        <f>Q5/1000*'APO Avoided Costs Table 1'!E9</f>
        <v>427769.5124</v>
      </c>
    </row>
    <row r="6">
      <c r="A6" s="84">
        <v>2028.0</v>
      </c>
      <c r="B6" s="98">
        <v>5793.103448275862</v>
      </c>
      <c r="C6" s="98">
        <v>158.26929392446635</v>
      </c>
      <c r="D6" s="98">
        <v>17.48768472906404</v>
      </c>
      <c r="E6" s="98">
        <v>1843.47078287955</v>
      </c>
      <c r="F6" s="98">
        <v>325.4387591150652</v>
      </c>
      <c r="G6" s="98">
        <v>0.0</v>
      </c>
      <c r="H6" s="98">
        <v>8137.769968924009</v>
      </c>
      <c r="I6" s="86">
        <f>H6*'APO Avoided Costs Table 1'!K10</f>
        <v>1822860.473</v>
      </c>
      <c r="J6" s="86">
        <f>H6*'Program Assumptions'!$E$26</f>
        <v>333444.3107</v>
      </c>
      <c r="K6" s="85">
        <v>3528000.0</v>
      </c>
      <c r="L6" s="85">
        <v>96386.0</v>
      </c>
      <c r="M6" s="85">
        <v>10650.0</v>
      </c>
      <c r="N6" s="85">
        <v>1122673.706773646</v>
      </c>
      <c r="O6" s="85">
        <v>198192.2043010747</v>
      </c>
      <c r="P6" s="85">
        <v>0.0</v>
      </c>
      <c r="Q6" s="85">
        <v>4955901.911074721</v>
      </c>
      <c r="R6" s="85">
        <f t="shared" si="1"/>
        <v>4955901.911</v>
      </c>
      <c r="S6" s="86">
        <f>Q6/1000*'APO Avoided Costs Table 1'!E10</f>
        <v>416295.7605</v>
      </c>
    </row>
    <row r="7">
      <c r="A7" s="84">
        <v>2029.0</v>
      </c>
      <c r="B7" s="98">
        <v>5790.697674418605</v>
      </c>
      <c r="C7" s="98">
        <v>50.22923588039867</v>
      </c>
      <c r="D7" s="98">
        <v>0.0</v>
      </c>
      <c r="E7" s="98">
        <v>2511.454841732396</v>
      </c>
      <c r="F7" s="98">
        <v>663.8270144459148</v>
      </c>
      <c r="G7" s="98">
        <v>1545.896297480066</v>
      </c>
      <c r="H7" s="98">
        <v>10562.105063957373</v>
      </c>
      <c r="I7" s="86">
        <f>H7*'APO Avoided Costs Table 1'!K11</f>
        <v>2524343.11</v>
      </c>
      <c r="J7" s="86">
        <f>H7*'Program Assumptions'!$E$26</f>
        <v>432781.1988</v>
      </c>
      <c r="K7" s="85">
        <v>3486000.0</v>
      </c>
      <c r="L7" s="85">
        <v>30238.0</v>
      </c>
      <c r="M7" s="85">
        <v>0.0</v>
      </c>
      <c r="N7" s="85">
        <v>1511895.8147229024</v>
      </c>
      <c r="O7" s="85">
        <v>399623.86269644066</v>
      </c>
      <c r="P7" s="85">
        <v>930629.5710829998</v>
      </c>
      <c r="Q7" s="85">
        <v>6358387.248502338</v>
      </c>
      <c r="R7" s="85">
        <f t="shared" si="1"/>
        <v>6358387.249</v>
      </c>
      <c r="S7" s="86">
        <f>Q7/1000*'APO Avoided Costs Table 1'!E11</f>
        <v>565896.4651</v>
      </c>
    </row>
    <row r="8">
      <c r="A8" s="84">
        <v>2030.0</v>
      </c>
      <c r="B8" s="98">
        <v>5790.697674418605</v>
      </c>
      <c r="C8" s="98">
        <v>45.77076411960133</v>
      </c>
      <c r="D8" s="98">
        <v>0.0</v>
      </c>
      <c r="E8" s="98">
        <v>3150.9051713477684</v>
      </c>
      <c r="F8" s="98">
        <v>999.5187670543979</v>
      </c>
      <c r="G8" s="98">
        <v>1506.4982236495016</v>
      </c>
      <c r="H8" s="98">
        <v>11493.390600589875</v>
      </c>
      <c r="I8" s="86">
        <f>H8*'APO Avoided Costs Table 1'!K12</f>
        <v>2965294.775</v>
      </c>
      <c r="J8" s="86">
        <f>H8*'Program Assumptions'!$E$26</f>
        <v>470940.5305</v>
      </c>
      <c r="K8" s="85">
        <v>3486000.0</v>
      </c>
      <c r="L8" s="85">
        <v>27554.0</v>
      </c>
      <c r="M8" s="85">
        <v>0.0</v>
      </c>
      <c r="N8" s="85">
        <v>1896844.9131513564</v>
      </c>
      <c r="O8" s="85">
        <v>601710.2977667475</v>
      </c>
      <c r="P8" s="85">
        <v>906911.9306369999</v>
      </c>
      <c r="Q8" s="85">
        <v>6919021.141555104</v>
      </c>
      <c r="R8" s="85">
        <f t="shared" si="1"/>
        <v>6919021.142</v>
      </c>
      <c r="S8" s="86">
        <f>Q8/1000*'APO Avoided Costs Table 1'!E12</f>
        <v>512007.5645</v>
      </c>
    </row>
    <row r="9">
      <c r="A9" s="84">
        <v>2031.0</v>
      </c>
      <c r="B9" s="98">
        <v>5793.103448275862</v>
      </c>
      <c r="C9" s="98">
        <v>46.60426929392447</v>
      </c>
      <c r="D9" s="98">
        <v>0.0</v>
      </c>
      <c r="E9" s="98">
        <v>3705.8765335517264</v>
      </c>
      <c r="F9" s="98">
        <v>1305.4418082226737</v>
      </c>
      <c r="G9" s="98">
        <v>1489.1821521133004</v>
      </c>
      <c r="H9" s="98">
        <v>12340.208211457486</v>
      </c>
      <c r="I9" s="86">
        <f>H9*'APO Avoided Costs Table 1'!K13</f>
        <v>3763763.504</v>
      </c>
      <c r="J9" s="86">
        <f>H9*'Program Assumptions'!$E$26</f>
        <v>505638.7974</v>
      </c>
      <c r="K9" s="85">
        <v>3528000.0</v>
      </c>
      <c r="L9" s="85">
        <v>28382.0</v>
      </c>
      <c r="M9" s="85">
        <v>0.0</v>
      </c>
      <c r="N9" s="85">
        <v>2256878.8089330015</v>
      </c>
      <c r="O9" s="85">
        <v>795014.0612076083</v>
      </c>
      <c r="P9" s="85">
        <v>906911.9306369999</v>
      </c>
      <c r="Q9" s="85">
        <v>7515186.8007776085</v>
      </c>
      <c r="R9" s="85">
        <f t="shared" si="1"/>
        <v>7515186.801</v>
      </c>
      <c r="S9" s="86">
        <f>Q9/1000*'APO Avoided Costs Table 1'!E13</f>
        <v>503517.5157</v>
      </c>
    </row>
    <row r="10">
      <c r="A10" s="84">
        <v>2032.0</v>
      </c>
      <c r="B10" s="98">
        <v>5795.454545454545</v>
      </c>
      <c r="C10" s="98">
        <v>57.77272727272727</v>
      </c>
      <c r="D10" s="98">
        <v>0.0</v>
      </c>
      <c r="E10" s="98">
        <v>4376.671084292036</v>
      </c>
      <c r="F10" s="98">
        <v>1652.4344271320022</v>
      </c>
      <c r="G10" s="98">
        <v>1474.2937838522728</v>
      </c>
      <c r="H10" s="98">
        <v>13356.626568003583</v>
      </c>
      <c r="I10" s="86">
        <f>H10*'APO Avoided Costs Table 1'!K14</f>
        <v>4461113.274</v>
      </c>
      <c r="J10" s="86">
        <f>H10*'Program Assumptions'!$E$26</f>
        <v>547286.438</v>
      </c>
      <c r="K10" s="85">
        <v>3570000.0</v>
      </c>
      <c r="L10" s="85">
        <v>35588.0</v>
      </c>
      <c r="M10" s="85">
        <v>0.0</v>
      </c>
      <c r="N10" s="85">
        <v>2696029.387923894</v>
      </c>
      <c r="O10" s="85">
        <v>1017899.6071133134</v>
      </c>
      <c r="P10" s="85">
        <v>908164.9708530001</v>
      </c>
      <c r="Q10" s="85">
        <v>8227681.965890207</v>
      </c>
      <c r="R10" s="85">
        <f t="shared" si="1"/>
        <v>8227681.966</v>
      </c>
      <c r="S10" s="86">
        <f>Q10/1000*'APO Avoided Costs Table 1'!E14</f>
        <v>403156.4163</v>
      </c>
    </row>
    <row r="11">
      <c r="A11" s="84">
        <v>2033.0</v>
      </c>
      <c r="B11" s="98">
        <v>5795.454545454545</v>
      </c>
      <c r="C11" s="98">
        <v>55.25</v>
      </c>
      <c r="D11" s="98">
        <v>0.0</v>
      </c>
      <c r="E11" s="98">
        <v>5001.200734749111</v>
      </c>
      <c r="F11" s="98">
        <v>1982.6322870677682</v>
      </c>
      <c r="G11" s="98">
        <v>1588.615701587662</v>
      </c>
      <c r="H11" s="98">
        <v>14423.153268859078</v>
      </c>
      <c r="I11" s="86">
        <f>H11*'APO Avoided Costs Table 1'!K15</f>
        <v>4802910.039</v>
      </c>
      <c r="J11" s="86">
        <f>H11*'Program Assumptions'!$E$26</f>
        <v>590987.2629</v>
      </c>
      <c r="K11" s="85">
        <v>3570000.0</v>
      </c>
      <c r="L11" s="85">
        <v>34034.0</v>
      </c>
      <c r="M11" s="85">
        <v>0.0</v>
      </c>
      <c r="N11" s="85">
        <v>3080739.6526054526</v>
      </c>
      <c r="O11" s="85">
        <v>1221301.4888337452</v>
      </c>
      <c r="P11" s="85">
        <v>978587.2721779997</v>
      </c>
      <c r="Q11" s="85">
        <v>8884662.413617192</v>
      </c>
      <c r="R11" s="85">
        <f t="shared" si="1"/>
        <v>8884662.414</v>
      </c>
      <c r="S11" s="86">
        <f>Q11/1000*'APO Avoided Costs Table 1'!E15</f>
        <v>390925.1462</v>
      </c>
    </row>
    <row r="12">
      <c r="A12" s="84">
        <v>2034.0</v>
      </c>
      <c r="B12" s="98">
        <v>5793.103448275862</v>
      </c>
      <c r="C12" s="98">
        <v>57.55008210180624</v>
      </c>
      <c r="D12" s="98">
        <v>0.0</v>
      </c>
      <c r="E12" s="98">
        <v>5543.551565231194</v>
      </c>
      <c r="F12" s="98">
        <v>2278.0713138054566</v>
      </c>
      <c r="G12" s="98">
        <v>2496.1706512448272</v>
      </c>
      <c r="H12" s="98">
        <v>16168.44706065915</v>
      </c>
      <c r="I12" s="86">
        <f>H12*'APO Avoided Costs Table 1'!K16</f>
        <v>5287082.189</v>
      </c>
      <c r="J12" s="86">
        <f>H12*'Program Assumptions'!$E$26</f>
        <v>662500.5015</v>
      </c>
      <c r="K12" s="85">
        <v>3528000.0</v>
      </c>
      <c r="L12" s="85">
        <v>35048.0</v>
      </c>
      <c r="M12" s="85">
        <v>0.0</v>
      </c>
      <c r="N12" s="85">
        <v>3376022.903225797</v>
      </c>
      <c r="O12" s="85">
        <v>1387345.430107523</v>
      </c>
      <c r="P12" s="85">
        <v>1520167.9266081</v>
      </c>
      <c r="Q12" s="85">
        <v>9846584.259941421</v>
      </c>
      <c r="R12" s="85">
        <f t="shared" si="1"/>
        <v>9846584.26</v>
      </c>
      <c r="S12" s="86">
        <f>Q12/1000*'APO Avoided Costs Table 1'!E16</f>
        <v>324937.2806</v>
      </c>
    </row>
    <row r="13">
      <c r="A13" s="84">
        <v>2035.0</v>
      </c>
      <c r="B13" s="98">
        <v>5790.697674418605</v>
      </c>
      <c r="C13" s="98">
        <v>59.990033222591364</v>
      </c>
      <c r="D13" s="98">
        <v>0.0</v>
      </c>
      <c r="E13" s="98">
        <v>6278.637104330991</v>
      </c>
      <c r="F13" s="98">
        <v>2655.308057783659</v>
      </c>
      <c r="G13" s="98">
        <v>2519.5556748013287</v>
      </c>
      <c r="H13" s="98">
        <v>17304.188544557182</v>
      </c>
      <c r="I13" s="86">
        <f>H13*'APO Avoided Costs Table 1'!K17</f>
        <v>5571948.711</v>
      </c>
      <c r="J13" s="86">
        <f>H13*'Program Assumptions'!$E$26</f>
        <v>709037.3952</v>
      </c>
      <c r="K13" s="85">
        <v>3486000.0</v>
      </c>
      <c r="L13" s="85">
        <v>36114.0</v>
      </c>
      <c r="M13" s="85">
        <v>0.0</v>
      </c>
      <c r="N13" s="85">
        <v>3779739.5368072563</v>
      </c>
      <c r="O13" s="85">
        <v>1598495.4507857626</v>
      </c>
      <c r="P13" s="85">
        <v>1516772.5162303997</v>
      </c>
      <c r="Q13" s="85">
        <v>1.0417121503823424E7</v>
      </c>
      <c r="R13" s="85">
        <f t="shared" si="1"/>
        <v>10417121.5</v>
      </c>
      <c r="S13" s="86">
        <f>Q13/1000*'APO Avoided Costs Table 1'!E17</f>
        <v>291679.4021</v>
      </c>
    </row>
    <row r="14">
      <c r="A14" s="84">
        <v>2036.0</v>
      </c>
      <c r="B14" s="98">
        <v>5793.103448275862</v>
      </c>
      <c r="C14" s="98">
        <v>54.00656814449918</v>
      </c>
      <c r="D14" s="98">
        <v>0.0</v>
      </c>
      <c r="E14" s="98">
        <v>6794.10697817816</v>
      </c>
      <c r="F14" s="98">
        <v>2937.2440685010147</v>
      </c>
      <c r="G14" s="98">
        <v>2373.3695655543515</v>
      </c>
      <c r="H14" s="98">
        <v>17951.830628653875</v>
      </c>
      <c r="I14" s="86">
        <f>H14*'APO Avoided Costs Table 1'!K18</f>
        <v>5654826.648</v>
      </c>
      <c r="J14" s="86">
        <f>H14*'Program Assumptions'!$E$26</f>
        <v>735574.4648</v>
      </c>
      <c r="K14" s="85">
        <v>3528000.0</v>
      </c>
      <c r="L14" s="85">
        <v>32890.0</v>
      </c>
      <c r="M14" s="85">
        <v>0.0</v>
      </c>
      <c r="N14" s="85">
        <v>4137611.149710499</v>
      </c>
      <c r="O14" s="85">
        <v>1788781.637717118</v>
      </c>
      <c r="P14" s="85">
        <v>1445382.0654226001</v>
      </c>
      <c r="Q14" s="85">
        <v>1.093266485285021E7</v>
      </c>
      <c r="R14" s="85">
        <f t="shared" si="1"/>
        <v>10932664.85</v>
      </c>
      <c r="S14" s="86">
        <f>Q14/1000*'APO Avoided Costs Table 1'!E18</f>
        <v>349845.2753</v>
      </c>
    </row>
    <row r="15">
      <c r="A15" s="84">
        <v>2037.0</v>
      </c>
      <c r="B15" s="98">
        <v>5795.454545454545</v>
      </c>
      <c r="C15" s="98">
        <v>66.95454545454545</v>
      </c>
      <c r="D15" s="98">
        <v>0.0</v>
      </c>
      <c r="E15" s="98">
        <v>7419.565595694603</v>
      </c>
      <c r="F15" s="98">
        <v>3267.1428034331148</v>
      </c>
      <c r="G15" s="98">
        <v>2386.678305320292</v>
      </c>
      <c r="H15" s="98">
        <v>18935.795795357095</v>
      </c>
      <c r="I15" s="86">
        <f>H15*'APO Avoided Costs Table 1'!K19</f>
        <v>5945839.88</v>
      </c>
      <c r="J15" s="86">
        <f>H15*'Program Assumptions'!$E$26</f>
        <v>775892.3391</v>
      </c>
      <c r="K15" s="85">
        <v>3570000.0</v>
      </c>
      <c r="L15" s="85">
        <v>41244.0</v>
      </c>
      <c r="M15" s="85">
        <v>0.0</v>
      </c>
      <c r="N15" s="85">
        <v>4570452.406947875</v>
      </c>
      <c r="O15" s="85">
        <v>2012559.9669147986</v>
      </c>
      <c r="P15" s="85">
        <v>1470193.8360773</v>
      </c>
      <c r="Q15" s="85">
        <v>1.166445020993997E7</v>
      </c>
      <c r="R15" s="85">
        <f t="shared" si="1"/>
        <v>11664450.21</v>
      </c>
      <c r="S15" s="86">
        <f>Q15/1000*'APO Avoided Costs Table 1'!E19</f>
        <v>338269.0561</v>
      </c>
    </row>
    <row r="16">
      <c r="A16" s="84">
        <v>2038.0</v>
      </c>
      <c r="B16" s="98">
        <v>5795.454545454545</v>
      </c>
      <c r="C16" s="98">
        <v>64.02922077922078</v>
      </c>
      <c r="D16" s="98">
        <v>0.0</v>
      </c>
      <c r="E16" s="98">
        <v>8128.103442256642</v>
      </c>
      <c r="F16" s="98">
        <v>3635.3557396904043</v>
      </c>
      <c r="G16" s="98">
        <v>2577.920515978734</v>
      </c>
      <c r="H16" s="98">
        <v>20200.86346415956</v>
      </c>
      <c r="I16" s="86">
        <f>H16*'APO Avoided Costs Table 1'!K20</f>
        <v>6464276.309</v>
      </c>
      <c r="J16" s="86">
        <f>H16*'Program Assumptions'!$E$26</f>
        <v>827728.3604</v>
      </c>
      <c r="K16" s="85">
        <v>3570000.0</v>
      </c>
      <c r="L16" s="85">
        <v>39442.0</v>
      </c>
      <c r="M16" s="85">
        <v>0.0</v>
      </c>
      <c r="N16" s="85">
        <v>5006911.720430091</v>
      </c>
      <c r="O16" s="85">
        <v>2239379.135649289</v>
      </c>
      <c r="P16" s="85">
        <v>1587999.0378429</v>
      </c>
      <c r="Q16" s="85">
        <v>1.244373189392229E7</v>
      </c>
      <c r="R16" s="85">
        <f t="shared" si="1"/>
        <v>12443731.89</v>
      </c>
      <c r="S16" s="86">
        <f>Q16/1000*'APO Avoided Costs Table 1'!E20</f>
        <v>460418.0801</v>
      </c>
    </row>
    <row r="17">
      <c r="A17" s="84">
        <v>2039.0</v>
      </c>
      <c r="B17" s="98">
        <v>5795.454545454545</v>
      </c>
      <c r="C17" s="98">
        <v>65.97077922077922</v>
      </c>
      <c r="D17" s="98">
        <v>0.0</v>
      </c>
      <c r="E17" s="98">
        <v>8752.101285810942</v>
      </c>
      <c r="F17" s="98">
        <v>3965.264574135535</v>
      </c>
      <c r="G17" s="98">
        <v>2589.108210396753</v>
      </c>
      <c r="H17" s="98">
        <v>21167.899395018565</v>
      </c>
      <c r="I17" s="86">
        <f>H17*'APO Avoided Costs Table 1'!K21</f>
        <v>6773727.806</v>
      </c>
      <c r="J17" s="86">
        <f>H17*'Program Assumptions'!$E$26</f>
        <v>867352.5609</v>
      </c>
      <c r="K17" s="85">
        <v>3570000.0</v>
      </c>
      <c r="L17" s="85">
        <v>40638.0</v>
      </c>
      <c r="M17" s="85">
        <v>0.0</v>
      </c>
      <c r="N17" s="85">
        <v>5391294.39205954</v>
      </c>
      <c r="O17" s="85">
        <v>2442602.9776674896</v>
      </c>
      <c r="P17" s="85">
        <v>1594890.6576043996</v>
      </c>
      <c r="Q17" s="85">
        <v>1.3039426027331436E7</v>
      </c>
      <c r="R17" s="85">
        <f t="shared" si="1"/>
        <v>13039426.03</v>
      </c>
      <c r="S17" s="86">
        <f>Q17/1000*'APO Avoided Costs Table 1'!E21</f>
        <v>560695.3192</v>
      </c>
    </row>
    <row r="18">
      <c r="A18" s="84">
        <v>2040.0</v>
      </c>
      <c r="B18" s="98">
        <v>5790.697674418605</v>
      </c>
      <c r="C18" s="98">
        <v>69.53488372093024</v>
      </c>
      <c r="D18" s="98">
        <v>0.0</v>
      </c>
      <c r="E18" s="98">
        <v>9417.955656496484</v>
      </c>
      <c r="F18" s="98">
        <v>4314.875593898443</v>
      </c>
      <c r="G18" s="98">
        <v>2462.3589468023256</v>
      </c>
      <c r="H18" s="98">
        <v>22055.4227553368</v>
      </c>
      <c r="I18" s="86">
        <f>H18*'APO Avoided Costs Table 1'!K22</f>
        <v>7190067.818</v>
      </c>
      <c r="J18" s="86">
        <f>H18*'Program Assumptions'!$E$26</f>
        <v>903718.7419</v>
      </c>
      <c r="K18" s="85">
        <v>3486000.0</v>
      </c>
      <c r="L18" s="85">
        <v>41860.0</v>
      </c>
      <c r="M18" s="85">
        <v>0.0</v>
      </c>
      <c r="N18" s="85">
        <v>5669609.305210884</v>
      </c>
      <c r="O18" s="85">
        <v>2597555.1075268625</v>
      </c>
      <c r="P18" s="85">
        <v>1482340.0859750002</v>
      </c>
      <c r="Q18" s="85">
        <v>1.3277364498712754E7</v>
      </c>
      <c r="R18" s="85">
        <f t="shared" si="1"/>
        <v>13277364.5</v>
      </c>
      <c r="S18" s="86">
        <f>Q18/1000*'APO Avoided Costs Table 1'!E22</f>
        <v>531094.5799</v>
      </c>
    </row>
    <row r="19">
      <c r="A19" s="84">
        <v>2041.0</v>
      </c>
      <c r="B19" s="98">
        <v>5790.697674418605</v>
      </c>
      <c r="C19" s="98">
        <v>63.34551495016611</v>
      </c>
      <c r="D19" s="98">
        <v>0.0</v>
      </c>
      <c r="E19" s="98">
        <v>10082.896548312865</v>
      </c>
      <c r="F19" s="98">
        <v>4464.517159509636</v>
      </c>
      <c r="G19" s="98">
        <v>2454.8226506392025</v>
      </c>
      <c r="H19" s="98">
        <v>22856.279547830494</v>
      </c>
      <c r="I19" s="86">
        <f>H19*'APO Avoided Costs Table 1'!K23</f>
        <v>7565428.53</v>
      </c>
      <c r="J19" s="86">
        <f>H19*'Program Assumptions'!$E$26</f>
        <v>936533.7688</v>
      </c>
      <c r="K19" s="85">
        <v>3486000.0</v>
      </c>
      <c r="L19" s="85">
        <v>38134.0</v>
      </c>
      <c r="M19" s="85">
        <v>0.0</v>
      </c>
      <c r="N19" s="85">
        <v>6069903.722084345</v>
      </c>
      <c r="O19" s="85">
        <v>2687639.330024801</v>
      </c>
      <c r="P19" s="85">
        <v>1477803.2356848</v>
      </c>
      <c r="Q19" s="85">
        <v>1.3759480287793957E7</v>
      </c>
      <c r="R19" s="85">
        <f t="shared" si="1"/>
        <v>13759480.29</v>
      </c>
      <c r="S19" s="86">
        <f>Q19/1000*'APO Avoided Costs Table 1'!E23</f>
        <v>715492.975</v>
      </c>
    </row>
    <row r="20">
      <c r="A20" s="84">
        <v>2042.0</v>
      </c>
      <c r="B20" s="98">
        <v>5793.103448275862</v>
      </c>
      <c r="C20" s="98">
        <v>64.50574712643679</v>
      </c>
      <c r="D20" s="98">
        <v>0.0</v>
      </c>
      <c r="E20" s="98">
        <v>10499.983511729888</v>
      </c>
      <c r="F20" s="98">
        <v>4373.230057545959</v>
      </c>
      <c r="G20" s="98">
        <v>2373.3695655543515</v>
      </c>
      <c r="H20" s="98">
        <v>23104.192330232498</v>
      </c>
      <c r="I20" s="86">
        <f>H20*'APO Avoided Costs Table 1'!K24</f>
        <v>7786112.815</v>
      </c>
      <c r="J20" s="86">
        <f>H20*'Program Assumptions'!$E$26</f>
        <v>946691.9703</v>
      </c>
      <c r="K20" s="85">
        <v>3528000.0</v>
      </c>
      <c r="L20" s="85">
        <v>39284.0</v>
      </c>
      <c r="M20" s="85">
        <v>0.0</v>
      </c>
      <c r="N20" s="85">
        <v>6394489.958643503</v>
      </c>
      <c r="O20" s="85">
        <v>2663297.1050454895</v>
      </c>
      <c r="P20" s="85">
        <v>1445382.0654226001</v>
      </c>
      <c r="Q20" s="85">
        <v>1.4070453129111592E7</v>
      </c>
      <c r="R20" s="85">
        <f t="shared" si="1"/>
        <v>14070453.13</v>
      </c>
      <c r="S20" s="86">
        <f>Q20/1000*'APO Avoided Costs Table 1'!E24</f>
        <v>703522.6565</v>
      </c>
    </row>
    <row r="21" ht="15.75" customHeight="1">
      <c r="A21" s="84">
        <v>2043.0</v>
      </c>
      <c r="B21" s="98">
        <v>5795.454545454545</v>
      </c>
      <c r="C21" s="98">
        <v>79.95454545454545</v>
      </c>
      <c r="D21" s="98">
        <v>0.0</v>
      </c>
      <c r="E21" s="98">
        <v>11129.348393541897</v>
      </c>
      <c r="F21" s="98">
        <v>4377.971356600373</v>
      </c>
      <c r="G21" s="98">
        <v>2386.678305320292</v>
      </c>
      <c r="H21" s="98">
        <v>23769.40714637165</v>
      </c>
      <c r="I21" s="86">
        <f>H21*'APO Avoided Costs Table 1'!K25</f>
        <v>8390600.723</v>
      </c>
      <c r="J21" s="86">
        <f>H21*'Program Assumptions'!$E$26</f>
        <v>973949.0809</v>
      </c>
      <c r="K21" s="85">
        <v>3570000.0</v>
      </c>
      <c r="L21" s="85">
        <v>49252.0</v>
      </c>
      <c r="M21" s="85">
        <v>0.0</v>
      </c>
      <c r="N21" s="85">
        <v>6855678.610421808</v>
      </c>
      <c r="O21" s="85">
        <v>2696830.3556658295</v>
      </c>
      <c r="P21" s="85">
        <v>1470193.8360773</v>
      </c>
      <c r="Q21" s="85">
        <v>1.4641954802164936E7</v>
      </c>
      <c r="R21" s="85">
        <f t="shared" si="1"/>
        <v>14641954.8</v>
      </c>
      <c r="S21" s="86">
        <f>Q21/1000*'APO Avoided Costs Table 1'!E25</f>
        <v>849233.3785</v>
      </c>
    </row>
    <row r="22" ht="15.75" customHeight="1">
      <c r="A22" s="84">
        <v>2044.0</v>
      </c>
      <c r="B22" s="98">
        <v>5795.454545454545</v>
      </c>
      <c r="C22" s="98">
        <v>76.48051948051948</v>
      </c>
      <c r="D22" s="98">
        <v>0.0</v>
      </c>
      <c r="E22" s="98">
        <v>11877.851745029133</v>
      </c>
      <c r="F22" s="98">
        <v>4427.8787744513465</v>
      </c>
      <c r="G22" s="98">
        <v>2529.3788105303574</v>
      </c>
      <c r="H22" s="98">
        <v>24707.044394945904</v>
      </c>
      <c r="I22" s="86">
        <f>H22*'APO Avoided Costs Table 1'!K26</f>
        <v>9067485.293</v>
      </c>
      <c r="J22" s="86">
        <f>H22*'Program Assumptions'!$E$26</f>
        <v>1012368.673</v>
      </c>
      <c r="K22" s="85">
        <v>3570000.0</v>
      </c>
      <c r="L22" s="85">
        <v>47112.0</v>
      </c>
      <c r="M22" s="85">
        <v>0.0</v>
      </c>
      <c r="N22" s="85">
        <v>7316756.674937946</v>
      </c>
      <c r="O22" s="85">
        <v>2727573.3250620295</v>
      </c>
      <c r="P22" s="85">
        <v>1558097.3472867</v>
      </c>
      <c r="Q22" s="85">
        <v>1.5219539347286677E7</v>
      </c>
      <c r="R22" s="85">
        <f t="shared" si="1"/>
        <v>15219539.35</v>
      </c>
      <c r="S22" s="86">
        <f>Q22/1000*'APO Avoided Costs Table 1'!E26</f>
        <v>943611.4395</v>
      </c>
    </row>
    <row r="23" ht="15.75" customHeight="1">
      <c r="A23" s="84">
        <v>2045.0</v>
      </c>
      <c r="B23" s="98">
        <v>5793.103448275862</v>
      </c>
      <c r="C23" s="98">
        <v>79.66502463054188</v>
      </c>
      <c r="D23" s="98">
        <v>0.0</v>
      </c>
      <c r="E23" s="98">
        <v>12319.00347829155</v>
      </c>
      <c r="F23" s="98">
        <v>4360.879372141877</v>
      </c>
      <c r="G23" s="98">
        <v>2554.244527033497</v>
      </c>
      <c r="H23" s="98">
        <v>25106.895850373327</v>
      </c>
      <c r="I23" s="86">
        <f>H23*'APO Avoided Costs Table 1'!K27</f>
        <v>9590834.215</v>
      </c>
      <c r="J23" s="86">
        <f>H23*'Program Assumptions'!$E$26</f>
        <v>1028752.547</v>
      </c>
      <c r="K23" s="85">
        <v>3528000.0</v>
      </c>
      <c r="L23" s="85">
        <v>48516.0</v>
      </c>
      <c r="M23" s="85">
        <v>0.0</v>
      </c>
      <c r="N23" s="85">
        <v>7502273.118279554</v>
      </c>
      <c r="O23" s="85">
        <v>2655775.537634403</v>
      </c>
      <c r="P23" s="85">
        <v>1555534.9169633999</v>
      </c>
      <c r="Q23" s="85">
        <v>1.5290099572877355E7</v>
      </c>
      <c r="R23" s="85">
        <f t="shared" si="1"/>
        <v>15290099.57</v>
      </c>
      <c r="S23" s="86">
        <f>Q23/1000*'APO Avoided Costs Table 1'!E27</f>
        <v>825665.3769</v>
      </c>
    </row>
    <row r="24" ht="15.75" customHeight="1">
      <c r="A24" s="84">
        <v>2046.0</v>
      </c>
      <c r="B24" s="98">
        <v>5790.697674418605</v>
      </c>
      <c r="C24" s="98">
        <v>83.00996677740864</v>
      </c>
      <c r="D24" s="98">
        <v>0.0</v>
      </c>
      <c r="E24" s="98">
        <v>13185.137919095081</v>
      </c>
      <c r="F24" s="98">
        <v>4447.640996787628</v>
      </c>
      <c r="G24" s="98">
        <v>2462.3589468023256</v>
      </c>
      <c r="H24" s="98">
        <v>25968.845503881024</v>
      </c>
      <c r="I24" s="86">
        <f>H24*'APO Avoided Costs Table 1'!K28</f>
        <v>10283662.82</v>
      </c>
      <c r="J24" s="86">
        <f>H24*'Program Assumptions'!$E$26</f>
        <v>1064070.848</v>
      </c>
      <c r="K24" s="85">
        <v>3486000.0</v>
      </c>
      <c r="L24" s="85">
        <v>49972.0</v>
      </c>
      <c r="M24" s="85">
        <v>0.0</v>
      </c>
      <c r="N24" s="85">
        <v>7937453.027295238</v>
      </c>
      <c r="O24" s="85">
        <v>2677479.880066152</v>
      </c>
      <c r="P24" s="85">
        <v>1482340.0859750002</v>
      </c>
      <c r="Q24" s="85">
        <v>1.5633244993336376E7</v>
      </c>
      <c r="R24" s="85">
        <f t="shared" si="1"/>
        <v>15633244.99</v>
      </c>
      <c r="S24" s="86">
        <f>Q24/1000*'APO Avoided Costs Table 1'!E28</f>
        <v>640963.0447</v>
      </c>
    </row>
    <row r="25" ht="15.75" customHeight="1">
      <c r="A25" s="84">
        <v>2047.0</v>
      </c>
      <c r="B25" s="98">
        <v>5790.697674418605</v>
      </c>
      <c r="C25" s="98">
        <v>75.64784053156146</v>
      </c>
      <c r="D25" s="98">
        <v>0.0</v>
      </c>
      <c r="E25" s="98">
        <v>13863.982753930186</v>
      </c>
      <c r="F25" s="98">
        <v>4464.517159509636</v>
      </c>
      <c r="G25" s="98">
        <v>2454.8226506392025</v>
      </c>
      <c r="H25" s="98">
        <v>26649.668079029212</v>
      </c>
      <c r="I25" s="86">
        <f>H25*'APO Avoided Costs Table 1'!K29</f>
        <v>10899714.24</v>
      </c>
      <c r="J25" s="86">
        <f>H25*'Program Assumptions'!$E$26</f>
        <v>1091967.485</v>
      </c>
      <c r="K25" s="85">
        <v>3486000.0</v>
      </c>
      <c r="L25" s="85">
        <v>45540.0</v>
      </c>
      <c r="M25" s="85">
        <v>0.0</v>
      </c>
      <c r="N25" s="85">
        <v>8346117.617865972</v>
      </c>
      <c r="O25" s="85">
        <v>2687639.330024801</v>
      </c>
      <c r="P25" s="85">
        <v>1477803.2356848</v>
      </c>
      <c r="Q25" s="85">
        <v>1.6043100183575585E7</v>
      </c>
      <c r="R25" s="85">
        <f t="shared" si="1"/>
        <v>16043100.18</v>
      </c>
      <c r="S25" s="86">
        <f>Q25/1000*'APO Avoided Costs Table 1'!E29</f>
        <v>657767.1075</v>
      </c>
    </row>
    <row r="26" ht="15.75" customHeight="1">
      <c r="A26" s="84">
        <v>2048.0</v>
      </c>
      <c r="B26" s="98">
        <v>5795.454545454545</v>
      </c>
      <c r="C26" s="98">
        <v>76.13149350649351</v>
      </c>
      <c r="D26" s="98">
        <v>0.0</v>
      </c>
      <c r="E26" s="98">
        <v>14220.83405841469</v>
      </c>
      <c r="F26" s="98">
        <v>4377.971356600373</v>
      </c>
      <c r="G26" s="98">
        <v>2349.22958694513</v>
      </c>
      <c r="H26" s="98">
        <v>26819.621040921167</v>
      </c>
      <c r="I26" s="86">
        <f>H26*'APO Avoided Costs Table 1'!K30</f>
        <v>11291060.46</v>
      </c>
      <c r="J26" s="86">
        <f>H26*'Program Assumptions'!$E$26</f>
        <v>1098931.29</v>
      </c>
      <c r="K26" s="85">
        <v>3570000.0</v>
      </c>
      <c r="L26" s="85">
        <v>46897.0</v>
      </c>
      <c r="M26" s="85">
        <v>0.0</v>
      </c>
      <c r="N26" s="85">
        <v>8760033.77998345</v>
      </c>
      <c r="O26" s="85">
        <v>2696830.3556658295</v>
      </c>
      <c r="P26" s="85">
        <v>1447125.4255582</v>
      </c>
      <c r="Q26" s="85">
        <v>1.6520886561207438E7</v>
      </c>
      <c r="R26" s="85">
        <f t="shared" si="1"/>
        <v>16520886.56</v>
      </c>
      <c r="S26" s="86">
        <f>Q26/1000*'APO Avoided Costs Table 1'!E30</f>
        <v>644314.5759</v>
      </c>
    </row>
    <row r="27" ht="15.75" customHeight="1">
      <c r="A27" s="84">
        <v>2049.0</v>
      </c>
      <c r="B27" s="98">
        <v>5795.454545454545</v>
      </c>
      <c r="C27" s="98">
        <v>88.63636363636364</v>
      </c>
      <c r="D27" s="98">
        <v>0.0</v>
      </c>
      <c r="E27" s="98">
        <v>15005.729431858406</v>
      </c>
      <c r="F27" s="98">
        <v>4428.524264713761</v>
      </c>
      <c r="G27" s="98">
        <v>2638.7890391740257</v>
      </c>
      <c r="H27" s="98">
        <v>27957.13364483709</v>
      </c>
      <c r="I27" s="86">
        <f>H27*'APO Avoided Costs Table 1'!K31</f>
        <v>12049524.6</v>
      </c>
      <c r="J27" s="86">
        <f>H27*'Program Assumptions'!$E$26</f>
        <v>1145540.755</v>
      </c>
      <c r="K27" s="85">
        <v>3570000.0</v>
      </c>
      <c r="L27" s="85">
        <v>54600.0</v>
      </c>
      <c r="M27" s="85">
        <v>0.0</v>
      </c>
      <c r="N27" s="85">
        <v>9243529.330024779</v>
      </c>
      <c r="O27" s="85">
        <v>2727970.947063677</v>
      </c>
      <c r="P27" s="85">
        <v>1625494.0481311996</v>
      </c>
      <c r="Q27" s="85">
        <v>1.7221594325219646E7</v>
      </c>
      <c r="R27" s="85">
        <f t="shared" si="1"/>
        <v>17221594.33</v>
      </c>
      <c r="S27" s="86">
        <f>Q27/1000*'APO Avoided Costs Table 1'!E31</f>
        <v>516647.8298</v>
      </c>
    </row>
    <row r="28" ht="15.75" customHeight="1">
      <c r="A28" s="84">
        <v>2050.0</v>
      </c>
      <c r="B28" s="98">
        <v>5795.454545454545</v>
      </c>
      <c r="C28" s="98">
        <v>91.29545454545455</v>
      </c>
      <c r="D28" s="98">
        <v>0.0</v>
      </c>
      <c r="E28" s="98">
        <v>15628.752296090983</v>
      </c>
      <c r="F28" s="98">
        <v>4427.8787744513465</v>
      </c>
      <c r="G28" s="98">
        <v>2529.3788105303574</v>
      </c>
      <c r="H28" s="98">
        <v>28472.759881072696</v>
      </c>
      <c r="I28" s="86">
        <f>H28*'APO Avoided Costs Table 1'!K32</f>
        <v>12528014.35</v>
      </c>
      <c r="J28" s="86">
        <f>H28*'Program Assumptions'!$E$26</f>
        <v>1166668.489</v>
      </c>
      <c r="K28" s="85">
        <v>3570000.0</v>
      </c>
      <c r="L28" s="85">
        <v>56238.0</v>
      </c>
      <c r="M28" s="85">
        <v>0.0</v>
      </c>
      <c r="N28" s="85">
        <v>9627311.414392045</v>
      </c>
      <c r="O28" s="85">
        <v>2727573.3250620295</v>
      </c>
      <c r="P28" s="85">
        <v>1558097.3472867</v>
      </c>
      <c r="Q28" s="85">
        <v>1.753922008674078E7</v>
      </c>
      <c r="R28" s="85">
        <f t="shared" si="1"/>
        <v>17539220.09</v>
      </c>
      <c r="S28" s="86">
        <f>Q28/1000*'APO Avoided Costs Table 1'!E32</f>
        <v>578794.2629</v>
      </c>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12.71"/>
    <col customWidth="1" min="3" max="3" width="11.57"/>
    <col customWidth="1" min="4" max="4" width="12.43"/>
    <col customWidth="1" min="5" max="5" width="10.43"/>
    <col customWidth="1" min="6" max="6" width="12.86"/>
    <col customWidth="1" min="7" max="7" width="12.14"/>
    <col customWidth="1" min="8" max="8" width="13.71"/>
    <col customWidth="1" min="9" max="9" width="14.86"/>
  </cols>
  <sheetData>
    <row r="1">
      <c r="A1" s="99" t="s">
        <v>130</v>
      </c>
      <c r="B1" s="100"/>
      <c r="C1" s="100"/>
      <c r="D1" s="100"/>
      <c r="E1" s="100"/>
      <c r="F1" s="100"/>
      <c r="G1" s="100"/>
      <c r="H1" s="90"/>
      <c r="I1" s="93"/>
    </row>
    <row r="2">
      <c r="A2" s="90"/>
      <c r="B2" s="100"/>
      <c r="C2" s="100"/>
      <c r="D2" s="100"/>
      <c r="E2" s="100"/>
      <c r="F2" s="100"/>
      <c r="G2" s="100"/>
      <c r="H2" s="90"/>
      <c r="I2" s="93" t="s">
        <v>131</v>
      </c>
    </row>
    <row r="3">
      <c r="A3" s="101" t="s">
        <v>114</v>
      </c>
      <c r="B3" s="102" t="s">
        <v>57</v>
      </c>
      <c r="C3" s="102" t="s">
        <v>58</v>
      </c>
      <c r="D3" s="102" t="s">
        <v>59</v>
      </c>
      <c r="E3" s="102" t="s">
        <v>60</v>
      </c>
      <c r="F3" s="102" t="s">
        <v>61</v>
      </c>
      <c r="G3" s="102" t="s">
        <v>62</v>
      </c>
      <c r="H3" s="101" t="s">
        <v>127</v>
      </c>
      <c r="I3" s="97">
        <f t="array" ref="I3">NPV('Program Assumptions'!$C$31,'EST_WinterPeak_kW - Updated'!I4:I28)</f>
        <v>3747364.786</v>
      </c>
    </row>
    <row r="4">
      <c r="A4" s="103">
        <v>2026.0</v>
      </c>
      <c r="B4" s="98">
        <v>1162000.0</v>
      </c>
      <c r="C4" s="98">
        <v>0.0</v>
      </c>
      <c r="D4" s="98">
        <v>0.0</v>
      </c>
      <c r="E4" s="98">
        <v>77927.22911497149</v>
      </c>
      <c r="F4" s="98">
        <v>0.0</v>
      </c>
      <c r="G4" s="98">
        <v>0.0</v>
      </c>
      <c r="H4" s="98">
        <v>1239927.2291149702</v>
      </c>
      <c r="I4" s="86">
        <f>H4/1000*'APO Avoided Costs Table 1'!B8</f>
        <v>73155.70652</v>
      </c>
    </row>
    <row r="5">
      <c r="A5" s="103">
        <v>2027.0</v>
      </c>
      <c r="B5" s="98">
        <v>3402000.0</v>
      </c>
      <c r="C5" s="98">
        <v>6000.0</v>
      </c>
      <c r="D5" s="98">
        <v>0.0</v>
      </c>
      <c r="E5" s="98">
        <v>148954.1126703731</v>
      </c>
      <c r="F5" s="98">
        <v>0.0</v>
      </c>
      <c r="G5" s="98">
        <v>0.0</v>
      </c>
      <c r="H5" s="98">
        <v>3576954.1126703755</v>
      </c>
      <c r="I5" s="86">
        <f>H5/1000*'APO Avoided Costs Table 1'!B9</f>
        <v>296887.1914</v>
      </c>
    </row>
    <row r="6">
      <c r="A6" s="103">
        <v>2028.0</v>
      </c>
      <c r="B6" s="98">
        <v>3444000.0</v>
      </c>
      <c r="C6" s="98">
        <v>46200.0</v>
      </c>
      <c r="D6" s="98">
        <v>0.0</v>
      </c>
      <c r="E6" s="98">
        <v>226375.99290444318</v>
      </c>
      <c r="F6" s="98">
        <v>29953.784119106866</v>
      </c>
      <c r="G6" s="98">
        <v>0.0</v>
      </c>
      <c r="H6" s="98">
        <v>3982529.777023548</v>
      </c>
      <c r="I6" s="86">
        <f>H6/1000*'APO Avoided Costs Table 1'!B10</f>
        <v>350462.6204</v>
      </c>
    </row>
    <row r="7">
      <c r="A7" s="103">
        <v>2029.0</v>
      </c>
      <c r="B7" s="98">
        <v>3402000.0</v>
      </c>
      <c r="C7" s="98">
        <v>0.0</v>
      </c>
      <c r="D7" s="98">
        <v>0.0</v>
      </c>
      <c r="E7" s="98">
        <v>328631.46401985845</v>
      </c>
      <c r="F7" s="98">
        <v>66867.24565757022</v>
      </c>
      <c r="G7" s="98">
        <v>0.0</v>
      </c>
      <c r="H7" s="98">
        <v>3797498.7096774294</v>
      </c>
      <c r="I7" s="86">
        <f>H7/1000*'APO Avoided Costs Table 1'!B11</f>
        <v>360762.3774</v>
      </c>
    </row>
    <row r="8">
      <c r="A8" s="103">
        <v>2030.0</v>
      </c>
      <c r="B8" s="98">
        <v>3444000.0</v>
      </c>
      <c r="C8" s="98">
        <v>0.0</v>
      </c>
      <c r="D8" s="98">
        <v>0.0</v>
      </c>
      <c r="E8" s="98">
        <v>402112.4896608855</v>
      </c>
      <c r="F8" s="98">
        <v>97471.46401985385</v>
      </c>
      <c r="G8" s="98">
        <v>0.0</v>
      </c>
      <c r="H8" s="98">
        <v>3943583.9536807407</v>
      </c>
      <c r="I8" s="86">
        <f>H8/1000*'APO Avoided Costs Table 1'!B12</f>
        <v>343091.804</v>
      </c>
    </row>
    <row r="9">
      <c r="A9" s="103">
        <v>2031.0</v>
      </c>
      <c r="B9" s="98">
        <v>3486000.0</v>
      </c>
      <c r="C9" s="98">
        <v>0.0</v>
      </c>
      <c r="D9" s="98">
        <v>0.0</v>
      </c>
      <c r="E9" s="98">
        <v>459469.429280407</v>
      </c>
      <c r="F9" s="98">
        <v>121083.12655087214</v>
      </c>
      <c r="G9" s="98">
        <v>0.0</v>
      </c>
      <c r="H9" s="98">
        <v>4066552.5558312805</v>
      </c>
      <c r="I9" s="86">
        <f>H9/1000*'APO Avoided Costs Table 1'!B13</f>
        <v>321257.6519</v>
      </c>
    </row>
    <row r="10">
      <c r="A10" s="103">
        <v>2032.0</v>
      </c>
      <c r="B10" s="98">
        <v>3444000.0</v>
      </c>
      <c r="C10" s="98">
        <v>0.0</v>
      </c>
      <c r="D10" s="98">
        <v>0.0</v>
      </c>
      <c r="E10" s="98">
        <v>546466.1455748628</v>
      </c>
      <c r="F10" s="98">
        <v>154746.17452440318</v>
      </c>
      <c r="G10" s="98">
        <v>0.0</v>
      </c>
      <c r="H10" s="98">
        <v>4144603.519186339</v>
      </c>
      <c r="I10" s="86">
        <f>H10/1000*'APO Avoided Costs Table 1'!B14</f>
        <v>302556.0569</v>
      </c>
    </row>
    <row r="11">
      <c r="A11" s="103">
        <v>2033.0</v>
      </c>
      <c r="B11" s="98">
        <v>3444000.0</v>
      </c>
      <c r="C11" s="98">
        <v>0.0</v>
      </c>
      <c r="D11" s="98">
        <v>0.0</v>
      </c>
      <c r="E11" s="98">
        <v>579757.6840363983</v>
      </c>
      <c r="F11" s="98">
        <v>169009.92555831445</v>
      </c>
      <c r="G11" s="98">
        <v>410.097519073199</v>
      </c>
      <c r="H11" s="98">
        <v>4193177.7071137824</v>
      </c>
      <c r="I11" s="86">
        <f>H11/1000*'APO Avoided Costs Table 1'!B15</f>
        <v>259977.0178</v>
      </c>
    </row>
    <row r="12">
      <c r="A12" s="103">
        <v>2034.0</v>
      </c>
      <c r="B12" s="98">
        <v>3444000.0</v>
      </c>
      <c r="C12" s="98">
        <v>3000.0</v>
      </c>
      <c r="D12" s="98">
        <v>0.0</v>
      </c>
      <c r="E12" s="98">
        <v>700140.4410609859</v>
      </c>
      <c r="F12" s="98">
        <v>219134.3052109226</v>
      </c>
      <c r="G12" s="98">
        <v>42988.934611446224</v>
      </c>
      <c r="H12" s="98">
        <v>4417411.066624148</v>
      </c>
      <c r="I12" s="86">
        <f>H12/1000*'APO Avoided Costs Table 1'!B16</f>
        <v>194366.0869</v>
      </c>
    </row>
    <row r="13">
      <c r="A13" s="103">
        <v>2035.0</v>
      </c>
      <c r="B13" s="98">
        <v>3360000.0</v>
      </c>
      <c r="C13" s="98">
        <v>0.0</v>
      </c>
      <c r="D13" s="98">
        <v>0.0</v>
      </c>
      <c r="E13" s="98">
        <v>821578.6600496464</v>
      </c>
      <c r="F13" s="98">
        <v>267468.9826302809</v>
      </c>
      <c r="G13" s="98">
        <v>76116.59251998787</v>
      </c>
      <c r="H13" s="98">
        <v>4515560.692805836</v>
      </c>
      <c r="I13" s="86">
        <f>H13/1000*'APO Avoided Costs Table 1'!B17</f>
        <v>194169.1098</v>
      </c>
    </row>
    <row r="14">
      <c r="A14" s="103">
        <v>2036.0</v>
      </c>
      <c r="B14" s="98">
        <v>3528000.0</v>
      </c>
      <c r="C14" s="98">
        <v>28200.0</v>
      </c>
      <c r="D14" s="98">
        <v>0.0</v>
      </c>
      <c r="E14" s="98">
        <v>872085.3242009309</v>
      </c>
      <c r="F14" s="98">
        <v>286043.1141439278</v>
      </c>
      <c r="G14" s="98">
        <v>157587.1284638636</v>
      </c>
      <c r="H14" s="98">
        <v>4946687.075808422</v>
      </c>
      <c r="I14" s="86">
        <f>H14/1000*'APO Avoided Costs Table 1'!B18</f>
        <v>242387.6667</v>
      </c>
    </row>
    <row r="15">
      <c r="A15" s="103">
        <v>2037.0</v>
      </c>
      <c r="B15" s="98">
        <v>3486000.0</v>
      </c>
      <c r="C15" s="98">
        <v>38400.0</v>
      </c>
      <c r="D15" s="98">
        <v>0.0</v>
      </c>
      <c r="E15" s="98">
        <v>925459.4581069653</v>
      </c>
      <c r="F15" s="98">
        <v>310039.2886683232</v>
      </c>
      <c r="G15" s="98">
        <v>198655.25490171043</v>
      </c>
      <c r="H15" s="98">
        <v>5060520.979564156</v>
      </c>
      <c r="I15" s="86">
        <f>H15/1000*'APO Avoided Costs Table 1'!B19</f>
        <v>258086.57</v>
      </c>
    </row>
    <row r="16">
      <c r="A16" s="103">
        <v>2038.0</v>
      </c>
      <c r="B16" s="98">
        <v>3486000.0</v>
      </c>
      <c r="C16" s="98">
        <v>55200.0</v>
      </c>
      <c r="D16" s="98">
        <v>0.0</v>
      </c>
      <c r="E16" s="98">
        <v>980716.6077270259</v>
      </c>
      <c r="F16" s="98">
        <v>325806.7617866009</v>
      </c>
      <c r="G16" s="98">
        <v>183203.76467805085</v>
      </c>
      <c r="H16" s="98">
        <v>5176895.837521712</v>
      </c>
      <c r="I16" s="86">
        <f>H16/1000*'APO Avoided Costs Table 1'!B20</f>
        <v>289906.1669</v>
      </c>
    </row>
    <row r="17">
      <c r="A17" s="103">
        <v>2039.0</v>
      </c>
      <c r="B17" s="98">
        <v>3444000.0</v>
      </c>
      <c r="C17" s="98">
        <v>63000.0</v>
      </c>
      <c r="D17" s="98">
        <v>0.0</v>
      </c>
      <c r="E17" s="98">
        <v>1002053.9665027017</v>
      </c>
      <c r="F17" s="98">
        <v>338019.8511166288</v>
      </c>
      <c r="G17" s="98">
        <v>219395.4130114915</v>
      </c>
      <c r="H17" s="98">
        <v>5227389.810991191</v>
      </c>
      <c r="I17" s="86">
        <f>H17/1000*'APO Avoided Costs Table 1'!B21</f>
        <v>371144.6766</v>
      </c>
    </row>
    <row r="18">
      <c r="A18" s="103">
        <v>2040.0</v>
      </c>
      <c r="B18" s="98">
        <v>3402000.0</v>
      </c>
      <c r="C18" s="98">
        <v>72600.0</v>
      </c>
      <c r="D18" s="98">
        <v>0.0</v>
      </c>
      <c r="E18" s="98">
        <v>1203337.4431573022</v>
      </c>
      <c r="F18" s="98">
        <v>427909.94623656565</v>
      </c>
      <c r="G18" s="98">
        <v>328582.2500287243</v>
      </c>
      <c r="H18" s="98">
        <v>5643455.636619824</v>
      </c>
      <c r="I18" s="86">
        <f>H18/1000*'APO Avoided Costs Table 1'!B22</f>
        <v>383754.9833</v>
      </c>
    </row>
    <row r="19">
      <c r="A19" s="103">
        <v>2041.0</v>
      </c>
      <c r="B19" s="98">
        <v>3444000.0</v>
      </c>
      <c r="C19" s="98">
        <v>78000.0</v>
      </c>
      <c r="D19" s="98">
        <v>0.0</v>
      </c>
      <c r="E19" s="98">
        <v>1266539.5888980236</v>
      </c>
      <c r="F19" s="98">
        <v>435372.5392886809</v>
      </c>
      <c r="G19" s="98">
        <v>334008.0535144631</v>
      </c>
      <c r="H19" s="98">
        <v>5778515.290906088</v>
      </c>
      <c r="I19" s="86">
        <f>H19/1000*'APO Avoided Costs Table 1'!B23</f>
        <v>392939.0398</v>
      </c>
    </row>
    <row r="20">
      <c r="A20" s="103">
        <v>2042.0</v>
      </c>
      <c r="B20" s="98">
        <v>3486000.0</v>
      </c>
      <c r="C20" s="98">
        <v>96000.0</v>
      </c>
      <c r="D20" s="98">
        <v>0.0</v>
      </c>
      <c r="E20" s="98">
        <v>1284544.7825342752</v>
      </c>
      <c r="F20" s="98">
        <v>405628.4739454217</v>
      </c>
      <c r="G20" s="98">
        <v>376651.4891541126</v>
      </c>
      <c r="H20" s="98">
        <v>5901259.903226817</v>
      </c>
      <c r="I20" s="86">
        <f>H20/1000*'APO Avoided Costs Table 1'!B24</f>
        <v>401285.6734</v>
      </c>
    </row>
    <row r="21" ht="15.75" customHeight="1">
      <c r="A21" s="103">
        <v>2043.0</v>
      </c>
      <c r="B21" s="98">
        <v>3402000.0</v>
      </c>
      <c r="C21" s="98">
        <v>109200.0</v>
      </c>
      <c r="D21" s="98">
        <v>0.0</v>
      </c>
      <c r="E21" s="98">
        <v>1386059.5123838843</v>
      </c>
      <c r="F21" s="98">
        <v>415452.64681555313</v>
      </c>
      <c r="G21" s="98">
        <v>511500.391844434</v>
      </c>
      <c r="H21" s="98">
        <v>6113173.070848676</v>
      </c>
      <c r="I21" s="86">
        <f>H21/1000*'APO Avoided Costs Table 1'!B25</f>
        <v>476827.4995</v>
      </c>
    </row>
    <row r="22" ht="15.75" customHeight="1">
      <c r="A22" s="103">
        <v>2044.0</v>
      </c>
      <c r="B22" s="98">
        <v>3486000.0</v>
      </c>
      <c r="C22" s="98">
        <v>111600.0</v>
      </c>
      <c r="D22" s="98">
        <v>0.0</v>
      </c>
      <c r="E22" s="98">
        <v>1382271.801899224</v>
      </c>
      <c r="F22" s="98">
        <v>380525.6410256451</v>
      </c>
      <c r="G22" s="98">
        <v>483774.1649890104</v>
      </c>
      <c r="H22" s="98">
        <v>6155170.62365018</v>
      </c>
      <c r="I22" s="86">
        <f>H22/1000*'APO Avoided Costs Table 1'!B26</f>
        <v>387775.7493</v>
      </c>
    </row>
    <row r="23" ht="15.75" customHeight="1">
      <c r="A23" s="103">
        <v>2045.0</v>
      </c>
      <c r="B23" s="98">
        <v>3444000.0</v>
      </c>
      <c r="C23" s="98">
        <v>117600.0</v>
      </c>
      <c r="D23" s="98">
        <v>0.0</v>
      </c>
      <c r="E23" s="98">
        <v>1540369.8093616047</v>
      </c>
      <c r="F23" s="98">
        <v>419485.6699751945</v>
      </c>
      <c r="G23" s="98">
        <v>663120.3728935404</v>
      </c>
      <c r="H23" s="98">
        <v>6465061.770641254</v>
      </c>
      <c r="I23" s="86">
        <f>H23/1000*'APO Avoided Costs Table 1'!B27</f>
        <v>400833.8298</v>
      </c>
    </row>
    <row r="24" ht="15.75" customHeight="1">
      <c r="A24" s="103">
        <v>2046.0</v>
      </c>
      <c r="B24" s="98">
        <v>3360000.0</v>
      </c>
      <c r="C24" s="98">
        <v>135600.0</v>
      </c>
      <c r="D24" s="98">
        <v>0.0</v>
      </c>
      <c r="E24" s="98">
        <v>1704320.7353700905</v>
      </c>
      <c r="F24" s="98">
        <v>448010.54590572073</v>
      </c>
      <c r="G24" s="98">
        <v>655147.0955708708</v>
      </c>
      <c r="H24" s="98">
        <v>6645543.224541073</v>
      </c>
      <c r="I24" s="86">
        <f>H24/1000*'APO Avoided Costs Table 1'!B28</f>
        <v>345568.2477</v>
      </c>
    </row>
    <row r="25" ht="15.75" customHeight="1">
      <c r="A25" s="103">
        <v>2047.0</v>
      </c>
      <c r="B25" s="98">
        <v>3444000.0</v>
      </c>
      <c r="C25" s="98">
        <v>137400.0</v>
      </c>
      <c r="D25" s="98">
        <v>0.0</v>
      </c>
      <c r="E25" s="98">
        <v>1743391.523085765</v>
      </c>
      <c r="F25" s="98">
        <v>435372.5392886809</v>
      </c>
      <c r="G25" s="98">
        <v>747235.1557911083</v>
      </c>
      <c r="H25" s="98">
        <v>6851994.558807237</v>
      </c>
      <c r="I25" s="86">
        <f>H25/1000*'APO Avoided Costs Table 1'!B29</f>
        <v>260375.7932</v>
      </c>
    </row>
    <row r="26" ht="15.75" customHeight="1">
      <c r="A26" s="103">
        <v>2048.0</v>
      </c>
      <c r="B26" s="98">
        <v>3528000.0</v>
      </c>
      <c r="C26" s="98">
        <v>154200.0</v>
      </c>
      <c r="D26" s="98">
        <v>0.0</v>
      </c>
      <c r="E26" s="98">
        <v>1800445.1841575743</v>
      </c>
      <c r="F26" s="98">
        <v>424663.068651786</v>
      </c>
      <c r="G26" s="98">
        <v>726588.0306034448</v>
      </c>
      <c r="H26" s="98">
        <v>6988484.653909099</v>
      </c>
      <c r="I26" s="86">
        <f>H26/1000*'APO Avoided Costs Table 1'!B30</f>
        <v>230619.9936</v>
      </c>
    </row>
    <row r="27" ht="15.75" customHeight="1">
      <c r="A27" s="103">
        <v>2049.0</v>
      </c>
      <c r="B27" s="98">
        <v>3486000.0</v>
      </c>
      <c r="C27" s="98">
        <v>171600.0</v>
      </c>
      <c r="D27" s="98">
        <v>0.0</v>
      </c>
      <c r="E27" s="98">
        <v>1777104.0162611662</v>
      </c>
      <c r="F27" s="98">
        <v>396891.8734491321</v>
      </c>
      <c r="G27" s="98">
        <v>657370.3586593212</v>
      </c>
      <c r="H27" s="98">
        <v>6935570.501566838</v>
      </c>
      <c r="I27" s="86">
        <f>H27/1000*'APO Avoided Costs Table 1'!B31</f>
        <v>201131.5445</v>
      </c>
    </row>
    <row r="28" ht="15.75" customHeight="1">
      <c r="A28" s="103">
        <v>2050.0</v>
      </c>
      <c r="B28" s="98">
        <v>3444000.0</v>
      </c>
      <c r="C28" s="98">
        <v>171000.0</v>
      </c>
      <c r="D28" s="98">
        <v>0.0</v>
      </c>
      <c r="E28" s="98">
        <v>1772270.489873277</v>
      </c>
      <c r="F28" s="98">
        <v>377455.5004135692</v>
      </c>
      <c r="G28" s="98">
        <v>602242.9529341047</v>
      </c>
      <c r="H28" s="98">
        <v>6771957.760870096</v>
      </c>
      <c r="I28" s="86">
        <f>H28/1000*'APO Avoided Costs Table 1'!B32</f>
        <v>169298.944</v>
      </c>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9" width="11.57"/>
    <col customWidth="1" min="10" max="10" width="9.0"/>
    <col customWidth="1" min="11" max="11" width="16.29"/>
    <col customWidth="1" min="12" max="19" width="13.57"/>
  </cols>
  <sheetData>
    <row r="1">
      <c r="A1" s="87" t="s">
        <v>132</v>
      </c>
      <c r="B1" s="87"/>
      <c r="C1" s="87"/>
      <c r="D1" s="87"/>
      <c r="E1" s="87"/>
      <c r="F1" s="87"/>
      <c r="G1" s="87"/>
      <c r="H1" s="87"/>
      <c r="I1" s="87"/>
      <c r="J1" s="87"/>
      <c r="K1" s="104"/>
      <c r="L1" s="105" t="s">
        <v>133</v>
      </c>
      <c r="M1" s="106"/>
      <c r="N1" s="106"/>
      <c r="O1" s="106"/>
      <c r="P1" s="106"/>
      <c r="Q1" s="106"/>
      <c r="R1" s="106"/>
      <c r="S1" s="106"/>
    </row>
    <row r="2">
      <c r="A2" s="80"/>
      <c r="B2" s="107" t="s">
        <v>57</v>
      </c>
      <c r="C2" s="107" t="s">
        <v>115</v>
      </c>
      <c r="D2" s="107" t="s">
        <v>116</v>
      </c>
      <c r="E2" s="107" t="s">
        <v>59</v>
      </c>
      <c r="F2" s="107" t="s">
        <v>134</v>
      </c>
      <c r="G2" s="107" t="s">
        <v>135</v>
      </c>
      <c r="H2" s="107" t="s">
        <v>61</v>
      </c>
      <c r="I2" s="107" t="s">
        <v>62</v>
      </c>
      <c r="J2" s="107" t="s">
        <v>136</v>
      </c>
      <c r="K2" s="108" t="s">
        <v>137</v>
      </c>
      <c r="L2" s="109" t="s">
        <v>57</v>
      </c>
      <c r="M2" s="109" t="s">
        <v>58</v>
      </c>
      <c r="N2" s="109" t="s">
        <v>59</v>
      </c>
      <c r="O2" s="109" t="s">
        <v>134</v>
      </c>
      <c r="P2" s="109" t="s">
        <v>135</v>
      </c>
      <c r="Q2" s="109" t="s">
        <v>61</v>
      </c>
      <c r="R2" s="109" t="s">
        <v>62</v>
      </c>
      <c r="S2" s="109" t="s">
        <v>138</v>
      </c>
    </row>
    <row r="3">
      <c r="A3" s="80"/>
      <c r="B3" s="80"/>
      <c r="C3" s="80"/>
      <c r="D3" s="80"/>
      <c r="E3" s="80"/>
      <c r="F3" s="80"/>
      <c r="G3" s="80"/>
      <c r="H3" s="80"/>
      <c r="I3" s="80"/>
      <c r="J3" s="80"/>
      <c r="K3" s="110" t="s">
        <v>17</v>
      </c>
      <c r="L3" s="109">
        <f t="array" ref="L3">NPV('Program Assumptions'!$C$31,'EST_Costs - Updated'!L4:L28)</f>
        <v>20036022.61</v>
      </c>
      <c r="M3" s="109">
        <f t="array" ref="M3">NPV('Program Assumptions'!$C$31,'EST_Costs - Updated'!M4:M28)</f>
        <v>1590701.146</v>
      </c>
      <c r="N3" s="109">
        <f t="array" ref="N3">NPV('Program Assumptions'!$C$31,'EST_Costs - Updated'!N4:N28)</f>
        <v>0</v>
      </c>
      <c r="O3" s="109">
        <f t="array" ref="O3">NPV('Program Assumptions'!$C$31,'EST_Costs - Updated'!O4:O28)</f>
        <v>8221218.941</v>
      </c>
      <c r="P3" s="109">
        <f t="array" ref="P3">NPV('Program Assumptions'!$C$31,'EST_Costs - Updated'!P4:P28)</f>
        <v>362599.2268</v>
      </c>
      <c r="Q3" s="109">
        <f t="array" ref="Q3">NPV('Program Assumptions'!$C$31,'EST_Costs - Updated'!Q4:Q28)</f>
        <v>3121757.583</v>
      </c>
      <c r="R3" s="109">
        <f t="array" ref="R3">NPV('Program Assumptions'!$C$31,'EST_Costs - Updated'!R4:R28)</f>
        <v>0</v>
      </c>
      <c r="S3" s="109">
        <f t="array" ref="S3">NPV('Program Assumptions'!$C$31,'EST_Costs - Updated'!S4:S28)</f>
        <v>33332299.5</v>
      </c>
    </row>
    <row r="4">
      <c r="A4" s="84">
        <v>2026.0</v>
      </c>
      <c r="B4" s="98">
        <v>2000.0</v>
      </c>
      <c r="C4" s="98">
        <v>1564.0</v>
      </c>
      <c r="D4" s="98">
        <v>500.0</v>
      </c>
      <c r="E4" s="98">
        <v>355.0</v>
      </c>
      <c r="F4" s="98">
        <v>954.433416046232</v>
      </c>
      <c r="G4" s="98">
        <v>60.0</v>
      </c>
      <c r="H4" s="98">
        <v>0.0</v>
      </c>
      <c r="I4" s="98">
        <v>0.0</v>
      </c>
      <c r="J4" s="98">
        <v>4837.0024813895</v>
      </c>
      <c r="K4" s="84">
        <v>2026.0</v>
      </c>
      <c r="L4" s="111">
        <f>B4*'Program Assumptions'!$E$11</f>
        <v>563232.3711</v>
      </c>
      <c r="M4" s="111">
        <f>C4*'Program Assumptions'!$C$12</f>
        <v>117300</v>
      </c>
      <c r="N4" s="111"/>
      <c r="O4" s="111">
        <f>F4*'Program Assumptions'!$E$21</f>
        <v>64209.48674</v>
      </c>
      <c r="P4" s="111">
        <f>G4*'Program Assumptions'!$E$19</f>
        <v>2816.161856</v>
      </c>
      <c r="Q4" s="111">
        <f>H4*'Program Assumptions'!$E$21</f>
        <v>0</v>
      </c>
      <c r="R4" s="111"/>
      <c r="S4" s="111">
        <f t="shared" ref="S4:S28" si="1">sum(L4:R4)</f>
        <v>747558.0197</v>
      </c>
    </row>
    <row r="5">
      <c r="A5" s="84">
        <v>2027.0</v>
      </c>
      <c r="B5" s="98">
        <v>4000.0</v>
      </c>
      <c r="C5" s="98">
        <v>2096.0</v>
      </c>
      <c r="D5" s="98">
        <v>1000.0</v>
      </c>
      <c r="E5" s="98">
        <v>710.0</v>
      </c>
      <c r="F5" s="98">
        <v>1908.86683209246</v>
      </c>
      <c r="G5" s="98">
        <v>120.0</v>
      </c>
      <c r="H5" s="98">
        <v>0.0</v>
      </c>
      <c r="I5" s="98">
        <v>0.0</v>
      </c>
      <c r="J5" s="98">
        <v>10272.939619519704</v>
      </c>
      <c r="K5" s="84">
        <v>2027.0</v>
      </c>
      <c r="L5" s="111">
        <f>B5*'Program Assumptions'!$E$11</f>
        <v>1126464.742</v>
      </c>
      <c r="M5" s="111">
        <f>C5*'Program Assumptions'!$C$12</f>
        <v>157200</v>
      </c>
      <c r="N5" s="111"/>
      <c r="O5" s="111">
        <f>F5*'Program Assumptions'!$E$21</f>
        <v>128418.9735</v>
      </c>
      <c r="P5" s="111">
        <f>G5*'Program Assumptions'!$E$19</f>
        <v>5632.323711</v>
      </c>
      <c r="Q5" s="111">
        <f>H5*'Program Assumptions'!$E$21</f>
        <v>0</v>
      </c>
      <c r="R5" s="111"/>
      <c r="S5" s="111">
        <f t="shared" si="1"/>
        <v>1417716.039</v>
      </c>
    </row>
    <row r="6">
      <c r="A6" s="84">
        <v>2028.0</v>
      </c>
      <c r="B6" s="98">
        <v>6000.0</v>
      </c>
      <c r="C6" s="98">
        <v>3129.0</v>
      </c>
      <c r="D6" s="98">
        <v>2000.0</v>
      </c>
      <c r="E6" s="98">
        <v>1065.0</v>
      </c>
      <c r="F6" s="98">
        <v>2751.4392059552</v>
      </c>
      <c r="G6" s="98">
        <v>180.0</v>
      </c>
      <c r="H6" s="98">
        <v>498.449131513623</v>
      </c>
      <c r="I6" s="98">
        <v>0.0</v>
      </c>
      <c r="J6" s="98">
        <v>12733.3755169566</v>
      </c>
      <c r="K6" s="84">
        <v>2028.0</v>
      </c>
      <c r="L6" s="111">
        <f>B6*'Program Assumptions'!$E$11</f>
        <v>1689697.113</v>
      </c>
      <c r="M6" s="111">
        <f>C6*'Program Assumptions'!$C$12</f>
        <v>234675</v>
      </c>
      <c r="N6" s="111"/>
      <c r="O6" s="111">
        <f>F6*'Program Assumptions'!$E$21</f>
        <v>185103.0111</v>
      </c>
      <c r="P6" s="111">
        <f>G6*'Program Assumptions'!$E$19</f>
        <v>8448.485567</v>
      </c>
      <c r="Q6" s="111">
        <f>H6*'Program Assumptions'!$E$21</f>
        <v>33533.15419</v>
      </c>
      <c r="R6" s="111"/>
      <c r="S6" s="111">
        <f t="shared" si="1"/>
        <v>2151456.764</v>
      </c>
    </row>
    <row r="7">
      <c r="A7" s="84">
        <v>2029.0</v>
      </c>
      <c r="B7" s="98">
        <v>6000.0</v>
      </c>
      <c r="C7" s="98">
        <v>1163.0</v>
      </c>
      <c r="D7" s="98">
        <v>0.0</v>
      </c>
      <c r="E7" s="98">
        <v>0.0</v>
      </c>
      <c r="F7" s="98">
        <v>3787.29528535945</v>
      </c>
      <c r="G7" s="98">
        <v>240.0</v>
      </c>
      <c r="H7" s="98">
        <v>1029.15632754333</v>
      </c>
      <c r="I7" s="98">
        <v>8661.060158</v>
      </c>
      <c r="J7" s="98">
        <v>19872.655982451397</v>
      </c>
      <c r="K7" s="84">
        <v>2029.0</v>
      </c>
      <c r="L7" s="111">
        <f>B7*'Program Assumptions'!$E$11</f>
        <v>1689697.113</v>
      </c>
      <c r="M7" s="111">
        <f>C7*'Program Assumptions'!$C$12</f>
        <v>87225</v>
      </c>
      <c r="N7" s="111"/>
      <c r="O7" s="111">
        <f>F7*'Program Assumptions'!$E$21</f>
        <v>254790.2057</v>
      </c>
      <c r="P7" s="111">
        <f>G7*'Program Assumptions'!$E$19</f>
        <v>11264.64742</v>
      </c>
      <c r="Q7" s="111">
        <f>H7*'Program Assumptions'!$E$21</f>
        <v>69236.46895</v>
      </c>
      <c r="R7" s="111"/>
      <c r="S7" s="111">
        <f t="shared" si="1"/>
        <v>2112213.435</v>
      </c>
    </row>
    <row r="8">
      <c r="A8" s="84">
        <v>2030.0</v>
      </c>
      <c r="B8" s="98">
        <v>6000.0</v>
      </c>
      <c r="C8" s="98">
        <v>1198.0</v>
      </c>
      <c r="D8" s="98">
        <v>0.0</v>
      </c>
      <c r="E8" s="98">
        <v>0.0</v>
      </c>
      <c r="F8" s="98">
        <v>4772.16708023116</v>
      </c>
      <c r="G8" s="98">
        <v>300.0</v>
      </c>
      <c r="H8" s="98">
        <v>1556.14143920581</v>
      </c>
      <c r="I8" s="98">
        <v>8661.060158</v>
      </c>
      <c r="J8" s="98">
        <v>20851.4282839727</v>
      </c>
      <c r="K8" s="84">
        <v>2030.0</v>
      </c>
      <c r="L8" s="111">
        <f>B8*'Program Assumptions'!$E$11</f>
        <v>1689697.113</v>
      </c>
      <c r="M8" s="111">
        <f>C8*'Program Assumptions'!$C$12</f>
        <v>89850</v>
      </c>
      <c r="N8" s="111"/>
      <c r="O8" s="111">
        <f>F8*'Program Assumptions'!$E$21</f>
        <v>321047.4337</v>
      </c>
      <c r="P8" s="111">
        <f>G8*'Program Assumptions'!$E$19</f>
        <v>14080.80928</v>
      </c>
      <c r="Q8" s="111">
        <f>H8*'Program Assumptions'!$E$21</f>
        <v>104689.3806</v>
      </c>
      <c r="R8" s="111"/>
      <c r="S8" s="111">
        <f t="shared" si="1"/>
        <v>2219364.737</v>
      </c>
    </row>
    <row r="9">
      <c r="A9" s="84">
        <v>2031.0</v>
      </c>
      <c r="B9" s="98">
        <v>6000.0</v>
      </c>
      <c r="C9" s="98">
        <v>1234.0</v>
      </c>
      <c r="D9" s="98">
        <v>0.0</v>
      </c>
      <c r="E9" s="98">
        <v>0.0</v>
      </c>
      <c r="F9" s="98">
        <v>5726.60049627739</v>
      </c>
      <c r="G9" s="98">
        <v>360.0</v>
      </c>
      <c r="H9" s="98">
        <v>2074.85525227442</v>
      </c>
      <c r="I9" s="98">
        <v>8661.060158</v>
      </c>
      <c r="J9" s="98">
        <v>21621.838272143897</v>
      </c>
      <c r="K9" s="84">
        <v>2031.0</v>
      </c>
      <c r="L9" s="111">
        <f>B9*'Program Assumptions'!$E$11</f>
        <v>1689697.113</v>
      </c>
      <c r="M9" s="111">
        <f>C9*'Program Assumptions'!$C$12</f>
        <v>92550</v>
      </c>
      <c r="N9" s="111"/>
      <c r="O9" s="111">
        <f>F9*'Program Assumptions'!$E$21</f>
        <v>385256.9205</v>
      </c>
      <c r="P9" s="111">
        <f>G9*'Program Assumptions'!$E$19</f>
        <v>16896.97113</v>
      </c>
      <c r="Q9" s="111">
        <f>H9*'Program Assumptions'!$E$21</f>
        <v>139585.8407</v>
      </c>
      <c r="R9" s="111"/>
      <c r="S9" s="111">
        <f t="shared" si="1"/>
        <v>2323986.846</v>
      </c>
    </row>
    <row r="10">
      <c r="A10" s="84">
        <v>2032.0</v>
      </c>
      <c r="B10" s="98">
        <v>6000.0</v>
      </c>
      <c r="C10" s="98">
        <v>1271.0</v>
      </c>
      <c r="D10" s="98">
        <v>0.0</v>
      </c>
      <c r="E10" s="98">
        <v>0.0</v>
      </c>
      <c r="F10" s="98">
        <v>6681.03391232362</v>
      </c>
      <c r="G10" s="98">
        <v>420.0</v>
      </c>
      <c r="H10" s="98">
        <v>2593.56906534302</v>
      </c>
      <c r="I10" s="98">
        <v>8891.700226</v>
      </c>
      <c r="J10" s="98">
        <v>23928.353015155404</v>
      </c>
      <c r="K10" s="84">
        <v>2032.0</v>
      </c>
      <c r="L10" s="111">
        <f>B10*'Program Assumptions'!$E$11</f>
        <v>1689697.113</v>
      </c>
      <c r="M10" s="111">
        <f>C10*'Program Assumptions'!$C$12</f>
        <v>95325</v>
      </c>
      <c r="N10" s="111"/>
      <c r="O10" s="111">
        <f>F10*'Program Assumptions'!$E$21</f>
        <v>449466.4072</v>
      </c>
      <c r="P10" s="111">
        <f>G10*'Program Assumptions'!$E$19</f>
        <v>19713.13299</v>
      </c>
      <c r="Q10" s="111">
        <f>H10*'Program Assumptions'!$E$21</f>
        <v>174482.3009</v>
      </c>
      <c r="R10" s="111"/>
      <c r="S10" s="111">
        <f t="shared" si="1"/>
        <v>2428683.955</v>
      </c>
    </row>
    <row r="11">
      <c r="A11" s="84">
        <v>2033.0</v>
      </c>
      <c r="B11" s="98">
        <v>6000.0</v>
      </c>
      <c r="C11" s="98">
        <v>1309.0</v>
      </c>
      <c r="D11" s="98">
        <v>0.0</v>
      </c>
      <c r="E11" s="98">
        <v>0.0</v>
      </c>
      <c r="F11" s="98">
        <v>7635.46732836985</v>
      </c>
      <c r="G11" s="98">
        <v>480.0</v>
      </c>
      <c r="H11" s="98">
        <v>3112.28287841163</v>
      </c>
      <c r="I11" s="98">
        <v>8661.060158</v>
      </c>
      <c r="J11" s="98">
        <v>24918.646922464297</v>
      </c>
      <c r="K11" s="84">
        <v>2033.0</v>
      </c>
      <c r="L11" s="111">
        <f>B11*'Program Assumptions'!$E$11</f>
        <v>1689697.113</v>
      </c>
      <c r="M11" s="111">
        <f>C11*'Program Assumptions'!$C$12</f>
        <v>98175</v>
      </c>
      <c r="N11" s="111"/>
      <c r="O11" s="111">
        <f>F11*'Program Assumptions'!$E$21</f>
        <v>513675.894</v>
      </c>
      <c r="P11" s="111">
        <f>G11*'Program Assumptions'!$E$19</f>
        <v>22529.29485</v>
      </c>
      <c r="Q11" s="111">
        <f>H11*'Program Assumptions'!$E$21</f>
        <v>209378.7611</v>
      </c>
      <c r="R11" s="111"/>
      <c r="S11" s="111">
        <f t="shared" si="1"/>
        <v>2533456.063</v>
      </c>
    </row>
    <row r="12">
      <c r="A12" s="84">
        <v>2034.0</v>
      </c>
      <c r="B12" s="98">
        <v>6000.0</v>
      </c>
      <c r="C12" s="98">
        <v>1348.0</v>
      </c>
      <c r="D12" s="98">
        <v>0.0</v>
      </c>
      <c r="E12" s="98">
        <v>0.0</v>
      </c>
      <c r="F12" s="98">
        <v>8254.31761786559</v>
      </c>
      <c r="G12" s="98">
        <v>540.0</v>
      </c>
      <c r="H12" s="98">
        <v>3489.14392059536</v>
      </c>
      <c r="I12" s="98">
        <v>16575.9202204</v>
      </c>
      <c r="J12" s="98">
        <v>33449.06485128522</v>
      </c>
      <c r="K12" s="84">
        <v>2034.0</v>
      </c>
      <c r="L12" s="111">
        <f>B12*'Program Assumptions'!$E$11</f>
        <v>1689697.113</v>
      </c>
      <c r="M12" s="111">
        <f>C12*'Program Assumptions'!$C$12</f>
        <v>101100</v>
      </c>
      <c r="N12" s="111"/>
      <c r="O12" s="111">
        <f>F12*'Program Assumptions'!$E$21</f>
        <v>555309.0334</v>
      </c>
      <c r="P12" s="111">
        <f>G12*'Program Assumptions'!$E$19</f>
        <v>25345.4567</v>
      </c>
      <c r="Q12" s="111">
        <f>H12*'Program Assumptions'!$E$21</f>
        <v>234732.0793</v>
      </c>
      <c r="R12" s="111"/>
      <c r="S12" s="111">
        <f t="shared" si="1"/>
        <v>2606183.683</v>
      </c>
    </row>
    <row r="13">
      <c r="A13" s="84">
        <v>2035.0</v>
      </c>
      <c r="B13" s="98">
        <v>6000.0</v>
      </c>
      <c r="C13" s="98">
        <v>1389.0</v>
      </c>
      <c r="D13" s="98">
        <v>0.0</v>
      </c>
      <c r="E13" s="98">
        <v>0.0</v>
      </c>
      <c r="F13" s="98">
        <v>9468.23821339863</v>
      </c>
      <c r="G13" s="98">
        <v>600.0</v>
      </c>
      <c r="H13" s="98">
        <v>4116.62531017332</v>
      </c>
      <c r="I13" s="98">
        <v>16866.240255</v>
      </c>
      <c r="J13" s="98">
        <v>35418.4635596475</v>
      </c>
      <c r="K13" s="84">
        <v>2035.0</v>
      </c>
      <c r="L13" s="111">
        <f>B13*'Program Assumptions'!$E$11</f>
        <v>1689697.113</v>
      </c>
      <c r="M13" s="111">
        <f>C13*'Program Assumptions'!$C$12</f>
        <v>104175</v>
      </c>
      <c r="N13" s="111"/>
      <c r="O13" s="111">
        <f>F13*'Program Assumptions'!$E$21</f>
        <v>636975.5143</v>
      </c>
      <c r="P13" s="111">
        <f>G13*'Program Assumptions'!$E$19</f>
        <v>28161.61856</v>
      </c>
      <c r="Q13" s="111">
        <f>H13*'Program Assumptions'!$E$21</f>
        <v>276945.8758</v>
      </c>
      <c r="R13" s="111"/>
      <c r="S13" s="111">
        <f t="shared" si="1"/>
        <v>2735955.122</v>
      </c>
    </row>
    <row r="14">
      <c r="A14" s="84">
        <v>2036.0</v>
      </c>
      <c r="B14" s="98">
        <v>6000.0</v>
      </c>
      <c r="C14" s="98">
        <v>1430.0</v>
      </c>
      <c r="D14" s="98">
        <v>0.0</v>
      </c>
      <c r="E14" s="98">
        <v>0.0</v>
      </c>
      <c r="F14" s="98">
        <v>10498.7675765085</v>
      </c>
      <c r="G14" s="98">
        <v>660.0</v>
      </c>
      <c r="H14" s="98">
        <v>4668.42431761744</v>
      </c>
      <c r="I14" s="98">
        <v>16575.9202204</v>
      </c>
      <c r="J14" s="98">
        <v>35211.30664807194</v>
      </c>
      <c r="K14" s="84">
        <v>2036.0</v>
      </c>
      <c r="L14" s="111">
        <f>B14*'Program Assumptions'!$E$11</f>
        <v>1689697.113</v>
      </c>
      <c r="M14" s="111">
        <f>C14*'Program Assumptions'!$C$12</f>
        <v>107250</v>
      </c>
      <c r="N14" s="111"/>
      <c r="O14" s="111">
        <f>F14*'Program Assumptions'!$E$21</f>
        <v>706304.3542</v>
      </c>
      <c r="P14" s="111">
        <f>G14*'Program Assumptions'!$E$19</f>
        <v>30977.78041</v>
      </c>
      <c r="Q14" s="111">
        <f>H14*'Program Assumptions'!$E$21</f>
        <v>314068.1417</v>
      </c>
      <c r="R14" s="111"/>
      <c r="S14" s="111">
        <f t="shared" si="1"/>
        <v>2848297.39</v>
      </c>
    </row>
    <row r="15">
      <c r="A15" s="84">
        <v>2037.0</v>
      </c>
      <c r="B15" s="98">
        <v>6000.0</v>
      </c>
      <c r="C15" s="98">
        <v>1473.0</v>
      </c>
      <c r="D15" s="98">
        <v>0.0</v>
      </c>
      <c r="E15" s="98">
        <v>0.0</v>
      </c>
      <c r="F15" s="98">
        <v>11453.2009925548</v>
      </c>
      <c r="G15" s="98">
        <v>720.0</v>
      </c>
      <c r="H15" s="98">
        <v>5187.13813068604</v>
      </c>
      <c r="I15" s="98">
        <v>17064.900334</v>
      </c>
      <c r="J15" s="98">
        <v>37845.0618679311</v>
      </c>
      <c r="K15" s="84">
        <v>2037.0</v>
      </c>
      <c r="L15" s="111">
        <f>B15*'Program Assumptions'!$E$11</f>
        <v>1689697.113</v>
      </c>
      <c r="M15" s="111">
        <f>C15*'Program Assumptions'!$C$12</f>
        <v>110475</v>
      </c>
      <c r="N15" s="111"/>
      <c r="O15" s="111">
        <f>F15*'Program Assumptions'!$E$21</f>
        <v>770513.8409</v>
      </c>
      <c r="P15" s="111">
        <f>G15*'Program Assumptions'!$E$19</f>
        <v>33793.94227</v>
      </c>
      <c r="Q15" s="111">
        <f>H15*'Program Assumptions'!$E$21</f>
        <v>348964.6019</v>
      </c>
      <c r="R15" s="111"/>
      <c r="S15" s="111">
        <f t="shared" si="1"/>
        <v>2953444.498</v>
      </c>
    </row>
    <row r="16">
      <c r="A16" s="84">
        <v>2038.0</v>
      </c>
      <c r="B16" s="98">
        <v>6000.0</v>
      </c>
      <c r="C16" s="98">
        <v>1517.0</v>
      </c>
      <c r="D16" s="98">
        <v>0.0</v>
      </c>
      <c r="E16" s="98">
        <v>0.0</v>
      </c>
      <c r="F16" s="98">
        <v>12407.634408601</v>
      </c>
      <c r="G16" s="98">
        <v>780.0</v>
      </c>
      <c r="H16" s="98">
        <v>5705.85194375465</v>
      </c>
      <c r="I16" s="98">
        <v>16575.9202204</v>
      </c>
      <c r="J16" s="98">
        <v>39214.52887113823</v>
      </c>
      <c r="K16" s="84">
        <v>2038.0</v>
      </c>
      <c r="L16" s="111">
        <f>B16*'Program Assumptions'!$E$11</f>
        <v>1689697.113</v>
      </c>
      <c r="M16" s="111">
        <f>C16*'Program Assumptions'!$C$12</f>
        <v>113775</v>
      </c>
      <c r="N16" s="111"/>
      <c r="O16" s="111">
        <f>F16*'Program Assumptions'!$E$21</f>
        <v>834723.3277</v>
      </c>
      <c r="P16" s="111">
        <f>G16*'Program Assumptions'!$E$19</f>
        <v>36610.10412</v>
      </c>
      <c r="Q16" s="111">
        <f>H16*'Program Assumptions'!$E$21</f>
        <v>383861.0621</v>
      </c>
      <c r="R16" s="111"/>
      <c r="S16" s="111">
        <f t="shared" si="1"/>
        <v>3058666.607</v>
      </c>
    </row>
    <row r="17">
      <c r="A17" s="84">
        <v>2039.0</v>
      </c>
      <c r="B17" s="98">
        <v>6000.0</v>
      </c>
      <c r="C17" s="98">
        <v>1563.0</v>
      </c>
      <c r="D17" s="98">
        <v>0.0</v>
      </c>
      <c r="E17" s="98">
        <v>0.0</v>
      </c>
      <c r="F17" s="98">
        <v>13362.0678246472</v>
      </c>
      <c r="G17" s="98">
        <v>840.0</v>
      </c>
      <c r="H17" s="98">
        <v>6224.56575682325</v>
      </c>
      <c r="I17" s="98">
        <v>16866.240255</v>
      </c>
      <c r="J17" s="98">
        <v>40719.7216682902</v>
      </c>
      <c r="K17" s="84">
        <v>2039.0</v>
      </c>
      <c r="L17" s="111">
        <f>B17*'Program Assumptions'!$E$11</f>
        <v>1689697.113</v>
      </c>
      <c r="M17" s="111">
        <f>C17*'Program Assumptions'!$C$12</f>
        <v>117225</v>
      </c>
      <c r="N17" s="111"/>
      <c r="O17" s="111">
        <f>F17*'Program Assumptions'!$E$21</f>
        <v>898932.8144</v>
      </c>
      <c r="P17" s="111">
        <f>G17*'Program Assumptions'!$E$19</f>
        <v>39426.26598</v>
      </c>
      <c r="Q17" s="111">
        <f>H17*'Program Assumptions'!$E$21</f>
        <v>418757.5222</v>
      </c>
      <c r="R17" s="111"/>
      <c r="S17" s="111">
        <f t="shared" si="1"/>
        <v>3164038.716</v>
      </c>
    </row>
    <row r="18">
      <c r="A18" s="84">
        <v>2040.0</v>
      </c>
      <c r="B18" s="98">
        <v>6000.0</v>
      </c>
      <c r="C18" s="98">
        <v>1610.0</v>
      </c>
      <c r="D18" s="98">
        <v>0.0</v>
      </c>
      <c r="E18" s="98">
        <v>0.0</v>
      </c>
      <c r="F18" s="98">
        <v>14202.3573200979</v>
      </c>
      <c r="G18" s="98">
        <v>900.0</v>
      </c>
      <c r="H18" s="98">
        <v>6689.51612903164</v>
      </c>
      <c r="I18" s="98">
        <v>16575.9202204</v>
      </c>
      <c r="J18" s="98">
        <v>41772.65981057761</v>
      </c>
      <c r="K18" s="84">
        <v>2040.0</v>
      </c>
      <c r="L18" s="111">
        <f>B18*'Program Assumptions'!$E$11</f>
        <v>1689697.113</v>
      </c>
      <c r="M18" s="111">
        <f>C18*'Program Assumptions'!$C$12</f>
        <v>120750</v>
      </c>
      <c r="N18" s="111"/>
      <c r="O18" s="111">
        <f>F18*'Program Assumptions'!$E$21</f>
        <v>955463.2715</v>
      </c>
      <c r="P18" s="111">
        <f>G18*'Program Assumptions'!$E$19</f>
        <v>42242.42783</v>
      </c>
      <c r="Q18" s="111">
        <f>H18*'Program Assumptions'!$E$21</f>
        <v>450037.0482</v>
      </c>
      <c r="R18" s="111"/>
      <c r="S18" s="111">
        <f t="shared" si="1"/>
        <v>3258189.861</v>
      </c>
    </row>
    <row r="19">
      <c r="A19" s="84">
        <v>2041.0</v>
      </c>
      <c r="B19" s="98">
        <v>6000.0</v>
      </c>
      <c r="C19" s="98">
        <v>1658.0</v>
      </c>
      <c r="D19" s="98">
        <v>0.0</v>
      </c>
      <c r="E19" s="98">
        <v>0.0</v>
      </c>
      <c r="F19" s="98">
        <v>15270.9346567397</v>
      </c>
      <c r="G19" s="98">
        <v>960.0</v>
      </c>
      <c r="H19" s="98">
        <v>6950.7650951193</v>
      </c>
      <c r="I19" s="98">
        <v>16866.240255</v>
      </c>
      <c r="J19" s="98">
        <v>42799.9992692611</v>
      </c>
      <c r="K19" s="84">
        <v>2041.0</v>
      </c>
      <c r="L19" s="111">
        <f>B19*'Program Assumptions'!$E$11</f>
        <v>1689697.113</v>
      </c>
      <c r="M19" s="111">
        <f>C19*'Program Assumptions'!$C$12</f>
        <v>124350</v>
      </c>
      <c r="N19" s="111"/>
      <c r="O19" s="111">
        <f>F19*'Program Assumptions'!$E$21</f>
        <v>1027351.788</v>
      </c>
      <c r="P19" s="111">
        <f>G19*'Program Assumptions'!$E$19</f>
        <v>45058.58969</v>
      </c>
      <c r="Q19" s="111">
        <f>H19*'Program Assumptions'!$E$21</f>
        <v>467612.5665</v>
      </c>
      <c r="R19" s="111"/>
      <c r="S19" s="111">
        <f t="shared" si="1"/>
        <v>3354070.058</v>
      </c>
    </row>
    <row r="20">
      <c r="A20" s="84">
        <v>2042.0</v>
      </c>
      <c r="B20" s="98">
        <v>6000.0</v>
      </c>
      <c r="C20" s="98">
        <v>1708.0</v>
      </c>
      <c r="D20" s="98">
        <v>0.0</v>
      </c>
      <c r="E20" s="98">
        <v>0.0</v>
      </c>
      <c r="F20" s="98">
        <v>16225.3680727859</v>
      </c>
      <c r="G20" s="98">
        <v>1020.0</v>
      </c>
      <c r="H20" s="98">
        <v>6950.7650951193</v>
      </c>
      <c r="I20" s="98">
        <v>16575.9202204</v>
      </c>
      <c r="J20" s="98">
        <v>42505.07836023112</v>
      </c>
      <c r="K20" s="84">
        <v>2042.0</v>
      </c>
      <c r="L20" s="111">
        <f>B20*'Program Assumptions'!$E$11</f>
        <v>1689697.113</v>
      </c>
      <c r="M20" s="111">
        <f>C20*'Program Assumptions'!$C$12</f>
        <v>128100</v>
      </c>
      <c r="N20" s="111"/>
      <c r="O20" s="111">
        <f>F20*'Program Assumptions'!$E$21</f>
        <v>1091561.275</v>
      </c>
      <c r="P20" s="111">
        <f>G20*'Program Assumptions'!$E$19</f>
        <v>47874.75155</v>
      </c>
      <c r="Q20" s="111">
        <f>H20*'Program Assumptions'!$E$21</f>
        <v>467612.5665</v>
      </c>
      <c r="R20" s="111"/>
      <c r="S20" s="111">
        <f t="shared" si="1"/>
        <v>3424845.706</v>
      </c>
    </row>
    <row r="21" ht="15.75" customHeight="1">
      <c r="A21" s="84">
        <v>2043.0</v>
      </c>
      <c r="B21" s="98">
        <v>6000.0</v>
      </c>
      <c r="C21" s="98">
        <v>1759.0</v>
      </c>
      <c r="D21" s="98">
        <v>0.0</v>
      </c>
      <c r="E21" s="98">
        <v>0.0</v>
      </c>
      <c r="F21" s="98">
        <v>17179.8014888322</v>
      </c>
      <c r="G21" s="98">
        <v>1080.0</v>
      </c>
      <c r="H21" s="98">
        <v>6950.7650951193</v>
      </c>
      <c r="I21" s="98">
        <v>17064.900334</v>
      </c>
      <c r="J21" s="98">
        <v>44447.8153832327</v>
      </c>
      <c r="K21" s="84">
        <v>2043.0</v>
      </c>
      <c r="L21" s="111">
        <f>B21*'Program Assumptions'!$E$11</f>
        <v>1689697.113</v>
      </c>
      <c r="M21" s="111">
        <f>C21*'Program Assumptions'!$C$12</f>
        <v>131925</v>
      </c>
      <c r="N21" s="111"/>
      <c r="O21" s="111">
        <f>F21*'Program Assumptions'!$E$21</f>
        <v>1155770.761</v>
      </c>
      <c r="P21" s="111">
        <f>G21*'Program Assumptions'!$E$19</f>
        <v>50690.9134</v>
      </c>
      <c r="Q21" s="111">
        <f>H21*'Program Assumptions'!$E$21</f>
        <v>467612.5665</v>
      </c>
      <c r="R21" s="111"/>
      <c r="S21" s="111">
        <f t="shared" si="1"/>
        <v>3495696.355</v>
      </c>
    </row>
    <row r="22" ht="15.75" customHeight="1">
      <c r="A22" s="84">
        <v>2044.0</v>
      </c>
      <c r="B22" s="98">
        <v>6000.0</v>
      </c>
      <c r="C22" s="98">
        <v>1812.0</v>
      </c>
      <c r="D22" s="98">
        <v>0.0</v>
      </c>
      <c r="E22" s="98">
        <v>0.0</v>
      </c>
      <c r="F22" s="98">
        <v>18134.2349048784</v>
      </c>
      <c r="G22" s="98">
        <v>1140.0</v>
      </c>
      <c r="H22" s="98">
        <v>6950.7650951193</v>
      </c>
      <c r="I22" s="98">
        <v>16575.9202204</v>
      </c>
      <c r="J22" s="98">
        <v>45432.680235898784</v>
      </c>
      <c r="K22" s="84">
        <v>2044.0</v>
      </c>
      <c r="L22" s="111">
        <f>B22*'Program Assumptions'!$E$11</f>
        <v>1689697.113</v>
      </c>
      <c r="M22" s="111">
        <f>C22*'Program Assumptions'!$C$12</f>
        <v>135900</v>
      </c>
      <c r="N22" s="111"/>
      <c r="O22" s="111">
        <f>F22*'Program Assumptions'!$E$21</f>
        <v>1219980.248</v>
      </c>
      <c r="P22" s="111">
        <f>G22*'Program Assumptions'!$E$19</f>
        <v>53507.07526</v>
      </c>
      <c r="Q22" s="111">
        <f>H22*'Program Assumptions'!$E$21</f>
        <v>467612.5665</v>
      </c>
      <c r="R22" s="111"/>
      <c r="S22" s="111">
        <f t="shared" si="1"/>
        <v>3566697.003</v>
      </c>
    </row>
    <row r="23" ht="15.75" customHeight="1">
      <c r="A23" s="84">
        <v>2045.0</v>
      </c>
      <c r="B23" s="98">
        <v>6000.0</v>
      </c>
      <c r="C23" s="98">
        <v>1866.0</v>
      </c>
      <c r="D23" s="98">
        <v>0.0</v>
      </c>
      <c r="E23" s="98">
        <v>0.0</v>
      </c>
      <c r="F23" s="98">
        <v>18342.9280397013</v>
      </c>
      <c r="G23" s="98">
        <v>1200.0</v>
      </c>
      <c r="H23" s="98">
        <v>6679.21836228255</v>
      </c>
      <c r="I23" s="98">
        <v>16866.240255</v>
      </c>
      <c r="J23" s="98">
        <v>46756.22456324694</v>
      </c>
      <c r="K23" s="84">
        <v>2045.0</v>
      </c>
      <c r="L23" s="111">
        <f>B23*'Program Assumptions'!$E$11</f>
        <v>1689697.113</v>
      </c>
      <c r="M23" s="111">
        <f>C23*'Program Assumptions'!$C$12</f>
        <v>139950</v>
      </c>
      <c r="N23" s="111"/>
      <c r="O23" s="111">
        <f>F23*'Program Assumptions'!$E$21</f>
        <v>1234020.074</v>
      </c>
      <c r="P23" s="111">
        <f>G23*'Program Assumptions'!$E$19</f>
        <v>56323.23711</v>
      </c>
      <c r="Q23" s="111">
        <f>H23*'Program Assumptions'!$E$21</f>
        <v>449344.2661</v>
      </c>
      <c r="R23" s="111"/>
      <c r="S23" s="111">
        <f t="shared" si="1"/>
        <v>3569334.691</v>
      </c>
    </row>
    <row r="24" ht="15.75" customHeight="1">
      <c r="A24" s="84">
        <v>2046.0</v>
      </c>
      <c r="B24" s="98">
        <v>6000.0</v>
      </c>
      <c r="C24" s="98">
        <v>1922.0</v>
      </c>
      <c r="D24" s="98">
        <v>0.0</v>
      </c>
      <c r="E24" s="98">
        <v>0.0</v>
      </c>
      <c r="F24" s="98">
        <v>19883.3002481371</v>
      </c>
      <c r="G24" s="98">
        <v>1260.0</v>
      </c>
      <c r="H24" s="98">
        <v>6895.3473945403</v>
      </c>
      <c r="I24" s="98">
        <v>16575.9202204</v>
      </c>
      <c r="J24" s="98">
        <v>47319.7135740181</v>
      </c>
      <c r="K24" s="84">
        <v>2046.0</v>
      </c>
      <c r="L24" s="111">
        <f>B24*'Program Assumptions'!$E$11</f>
        <v>1689697.113</v>
      </c>
      <c r="M24" s="111">
        <f>C24*'Program Assumptions'!$C$12</f>
        <v>144150</v>
      </c>
      <c r="N24" s="111"/>
      <c r="O24" s="111">
        <f>F24*'Program Assumptions'!$E$21</f>
        <v>1337648.58</v>
      </c>
      <c r="P24" s="111">
        <f>G24*'Program Assumptions'!$E$19</f>
        <v>59139.39897</v>
      </c>
      <c r="Q24" s="111">
        <f>H24*'Program Assumptions'!$E$21</f>
        <v>463884.3419</v>
      </c>
      <c r="R24" s="111"/>
      <c r="S24" s="111">
        <f t="shared" si="1"/>
        <v>3694519.434</v>
      </c>
    </row>
    <row r="25" ht="15.75" customHeight="1">
      <c r="A25" s="84">
        <v>2047.0</v>
      </c>
      <c r="B25" s="98">
        <v>6000.0</v>
      </c>
      <c r="C25" s="98">
        <v>1980.0</v>
      </c>
      <c r="D25" s="98">
        <v>0.0</v>
      </c>
      <c r="E25" s="98">
        <v>0.0</v>
      </c>
      <c r="F25" s="98">
        <v>20997.5351530171</v>
      </c>
      <c r="G25" s="98">
        <v>1320.0</v>
      </c>
      <c r="H25" s="98">
        <v>6950.7650951193</v>
      </c>
      <c r="I25" s="98">
        <v>16866.240255</v>
      </c>
      <c r="J25" s="98">
        <v>47929.741204745806</v>
      </c>
      <c r="K25" s="84">
        <v>2047.0</v>
      </c>
      <c r="L25" s="111">
        <f>B25*'Program Assumptions'!$E$11</f>
        <v>1689697.113</v>
      </c>
      <c r="M25" s="111">
        <f>C25*'Program Assumptions'!$C$12</f>
        <v>148500</v>
      </c>
      <c r="N25" s="111"/>
      <c r="O25" s="111">
        <f>F25*'Program Assumptions'!$E$21</f>
        <v>1412608.708</v>
      </c>
      <c r="P25" s="111">
        <f>G25*'Program Assumptions'!$E$19</f>
        <v>61955.56082</v>
      </c>
      <c r="Q25" s="111">
        <f>H25*'Program Assumptions'!$E$21</f>
        <v>467612.5665</v>
      </c>
      <c r="R25" s="111"/>
      <c r="S25" s="111">
        <f t="shared" si="1"/>
        <v>3780373.949</v>
      </c>
    </row>
    <row r="26" ht="15.75" customHeight="1">
      <c r="A26" s="84">
        <v>2048.0</v>
      </c>
      <c r="B26" s="98">
        <v>6000.0</v>
      </c>
      <c r="C26" s="98">
        <v>2039.0</v>
      </c>
      <c r="D26" s="98">
        <v>0.0</v>
      </c>
      <c r="E26" s="98">
        <v>0.0</v>
      </c>
      <c r="F26" s="98">
        <v>21951.9685690633</v>
      </c>
      <c r="G26" s="98">
        <v>1380.0</v>
      </c>
      <c r="H26" s="98">
        <v>6950.7650951193</v>
      </c>
      <c r="I26" s="98">
        <v>16575.9202204</v>
      </c>
      <c r="J26" s="98">
        <v>47997.3297857633</v>
      </c>
      <c r="K26" s="84">
        <v>2048.0</v>
      </c>
      <c r="L26" s="111">
        <f>B26*'Program Assumptions'!$E$11</f>
        <v>1689697.113</v>
      </c>
      <c r="M26" s="111">
        <f>C26*'Program Assumptions'!$C$12</f>
        <v>152925</v>
      </c>
      <c r="N26" s="111"/>
      <c r="O26" s="111">
        <f>F26*'Program Assumptions'!$E$21</f>
        <v>1476818.195</v>
      </c>
      <c r="P26" s="111">
        <f>G26*'Program Assumptions'!$E$19</f>
        <v>64771.72268</v>
      </c>
      <c r="Q26" s="111">
        <f>H26*'Program Assumptions'!$E$21</f>
        <v>467612.5665</v>
      </c>
      <c r="R26" s="111"/>
      <c r="S26" s="111">
        <f t="shared" si="1"/>
        <v>3851824.598</v>
      </c>
    </row>
    <row r="27" ht="15.75" customHeight="1">
      <c r="A27" s="84">
        <v>2049.0</v>
      </c>
      <c r="B27" s="98">
        <v>6000.0</v>
      </c>
      <c r="C27" s="98">
        <v>2100.0</v>
      </c>
      <c r="D27" s="98">
        <v>0.0</v>
      </c>
      <c r="E27" s="98">
        <v>0.0</v>
      </c>
      <c r="F27" s="98">
        <v>22906.4019851096</v>
      </c>
      <c r="G27" s="98">
        <v>1440.0</v>
      </c>
      <c r="H27" s="98">
        <v>6950.7650951193</v>
      </c>
      <c r="I27" s="98">
        <v>16866.240255</v>
      </c>
      <c r="J27" s="98">
        <v>50952.023570694</v>
      </c>
      <c r="K27" s="84">
        <v>2049.0</v>
      </c>
      <c r="L27" s="111">
        <f>B27*'Program Assumptions'!$E$11</f>
        <v>1689697.113</v>
      </c>
      <c r="M27" s="111">
        <f>C27*'Program Assumptions'!$C$12</f>
        <v>157500</v>
      </c>
      <c r="N27" s="111"/>
      <c r="O27" s="111">
        <f>F27*'Program Assumptions'!$E$21</f>
        <v>1541027.682</v>
      </c>
      <c r="P27" s="111">
        <f>G27*'Program Assumptions'!$E$19</f>
        <v>67587.88454</v>
      </c>
      <c r="Q27" s="111">
        <f>H27*'Program Assumptions'!$E$21</f>
        <v>467612.5665</v>
      </c>
      <c r="R27" s="111"/>
      <c r="S27" s="111">
        <f t="shared" si="1"/>
        <v>3923425.246</v>
      </c>
    </row>
    <row r="28" ht="15.75" customHeight="1">
      <c r="A28" s="84">
        <v>2050.0</v>
      </c>
      <c r="B28" s="98">
        <v>6000.0</v>
      </c>
      <c r="C28" s="98">
        <v>2163.0</v>
      </c>
      <c r="D28" s="98">
        <v>0.0</v>
      </c>
      <c r="E28" s="98">
        <v>0.0</v>
      </c>
      <c r="F28" s="98">
        <v>23860.8354011558</v>
      </c>
      <c r="G28" s="98">
        <v>1500.0</v>
      </c>
      <c r="H28" s="98">
        <v>6950.7650951193</v>
      </c>
      <c r="I28" s="98">
        <v>16575.9202204</v>
      </c>
      <c r="J28" s="98">
        <v>50904.1765138141</v>
      </c>
      <c r="K28" s="84">
        <v>2050.0</v>
      </c>
      <c r="L28" s="111">
        <f>B28*'Program Assumptions'!$E$11</f>
        <v>1689697.113</v>
      </c>
      <c r="M28" s="111">
        <f>C28*'Program Assumptions'!$C$12</f>
        <v>162225</v>
      </c>
      <c r="N28" s="111"/>
      <c r="O28" s="111">
        <f>F28*'Program Assumptions'!$E$21</f>
        <v>1605237.169</v>
      </c>
      <c r="P28" s="111">
        <f>G28*'Program Assumptions'!$E$19</f>
        <v>70404.04639</v>
      </c>
      <c r="Q28" s="111">
        <f>H28*'Program Assumptions'!$E$21</f>
        <v>467612.5665</v>
      </c>
      <c r="R28" s="111"/>
      <c r="S28" s="111">
        <f t="shared" si="1"/>
        <v>3995175.895</v>
      </c>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71"/>
    <col customWidth="1" min="2" max="2" width="24.86"/>
    <col customWidth="1" min="3" max="3" width="23.86"/>
    <col customWidth="1" min="4" max="4" width="21.86"/>
    <col customWidth="1" min="5" max="26" width="9.14"/>
  </cols>
  <sheetData>
    <row r="1" ht="12.75" customHeight="1">
      <c r="A1" s="112"/>
      <c r="B1" s="112"/>
      <c r="C1" s="112"/>
      <c r="D1" s="112"/>
      <c r="E1" s="113"/>
      <c r="F1" s="113"/>
      <c r="G1" s="113"/>
      <c r="H1" s="113"/>
      <c r="I1" s="113"/>
      <c r="J1" s="113"/>
      <c r="K1" s="113"/>
      <c r="L1" s="113"/>
      <c r="M1" s="113"/>
      <c r="N1" s="113"/>
      <c r="O1" s="113"/>
      <c r="P1" s="113"/>
      <c r="Q1" s="113"/>
      <c r="R1" s="113"/>
      <c r="S1" s="113"/>
      <c r="T1" s="113"/>
      <c r="U1" s="113"/>
      <c r="V1" s="113"/>
      <c r="W1" s="113"/>
      <c r="X1" s="113"/>
      <c r="Y1" s="113"/>
      <c r="Z1" s="113"/>
    </row>
    <row r="2" ht="12.75" customHeight="1">
      <c r="A2" s="114" t="s">
        <v>139</v>
      </c>
      <c r="B2" s="112"/>
      <c r="C2" s="112"/>
      <c r="D2" s="112"/>
      <c r="E2" s="113"/>
      <c r="F2" s="113"/>
      <c r="G2" s="113"/>
      <c r="H2" s="113"/>
      <c r="I2" s="113"/>
      <c r="J2" s="113"/>
      <c r="K2" s="113"/>
      <c r="L2" s="113"/>
      <c r="M2" s="113"/>
      <c r="N2" s="113"/>
      <c r="O2" s="113"/>
      <c r="P2" s="113"/>
      <c r="Q2" s="113"/>
      <c r="R2" s="113"/>
      <c r="S2" s="113"/>
      <c r="T2" s="113"/>
      <c r="U2" s="113"/>
      <c r="V2" s="113"/>
      <c r="W2" s="113"/>
      <c r="X2" s="113"/>
      <c r="Y2" s="113"/>
      <c r="Z2" s="113"/>
    </row>
    <row r="3" ht="12.75" customHeight="1">
      <c r="A3" s="112"/>
      <c r="B3" s="112"/>
      <c r="C3" s="112"/>
      <c r="D3" s="112"/>
      <c r="E3" s="113"/>
      <c r="F3" s="113"/>
      <c r="G3" s="113"/>
      <c r="H3" s="113"/>
      <c r="I3" s="113"/>
      <c r="J3" s="113"/>
      <c r="K3" s="113"/>
      <c r="L3" s="113"/>
      <c r="M3" s="113"/>
      <c r="N3" s="113"/>
      <c r="O3" s="113"/>
      <c r="P3" s="113"/>
      <c r="Q3" s="113"/>
      <c r="R3" s="113"/>
      <c r="S3" s="113"/>
      <c r="T3" s="113"/>
      <c r="U3" s="113"/>
      <c r="V3" s="113"/>
      <c r="W3" s="113"/>
      <c r="X3" s="113"/>
      <c r="Y3" s="113"/>
      <c r="Z3" s="113"/>
    </row>
    <row r="4" ht="208.5" customHeight="1">
      <c r="A4" s="115" t="s">
        <v>140</v>
      </c>
      <c r="B4" s="3"/>
      <c r="C4" s="3"/>
      <c r="D4" s="3"/>
      <c r="E4" s="113"/>
      <c r="F4" s="113"/>
      <c r="G4" s="113"/>
      <c r="H4" s="113"/>
      <c r="I4" s="113"/>
      <c r="J4" s="113"/>
      <c r="K4" s="113"/>
      <c r="L4" s="113"/>
      <c r="M4" s="113"/>
      <c r="N4" s="113"/>
      <c r="O4" s="113"/>
      <c r="P4" s="113"/>
      <c r="Q4" s="113"/>
      <c r="R4" s="113"/>
      <c r="S4" s="113"/>
      <c r="T4" s="113"/>
      <c r="U4" s="113"/>
      <c r="V4" s="113"/>
      <c r="W4" s="113"/>
      <c r="X4" s="113"/>
      <c r="Y4" s="113"/>
      <c r="Z4" s="113"/>
    </row>
    <row r="5" ht="12.75" customHeight="1">
      <c r="A5" s="112"/>
      <c r="B5" s="112"/>
      <c r="C5" s="112"/>
      <c r="D5" s="112"/>
      <c r="E5" s="113"/>
      <c r="F5" s="113"/>
      <c r="G5" s="113"/>
      <c r="H5" s="113"/>
      <c r="I5" s="113"/>
      <c r="J5" s="113"/>
      <c r="K5" s="113"/>
      <c r="L5" s="113"/>
      <c r="M5" s="113"/>
      <c r="N5" s="113"/>
      <c r="O5" s="113"/>
      <c r="P5" s="113"/>
      <c r="Q5" s="113"/>
      <c r="R5" s="113"/>
      <c r="S5" s="113"/>
      <c r="T5" s="113"/>
      <c r="U5" s="113"/>
      <c r="V5" s="113"/>
      <c r="W5" s="113"/>
      <c r="X5" s="113"/>
      <c r="Y5" s="113"/>
      <c r="Z5" s="113"/>
    </row>
    <row r="6" ht="12.75" customHeight="1">
      <c r="A6" s="114" t="s">
        <v>141</v>
      </c>
      <c r="B6" s="112"/>
      <c r="C6" s="112"/>
      <c r="D6" s="112"/>
      <c r="E6" s="113"/>
      <c r="F6" s="113"/>
      <c r="G6" s="113"/>
      <c r="H6" s="113"/>
      <c r="I6" s="113"/>
      <c r="J6" s="113"/>
      <c r="K6" s="113"/>
      <c r="L6" s="113"/>
      <c r="M6" s="113"/>
      <c r="N6" s="113"/>
      <c r="O6" s="113"/>
      <c r="P6" s="113"/>
      <c r="Q6" s="113"/>
      <c r="R6" s="113"/>
      <c r="S6" s="113"/>
      <c r="T6" s="113"/>
      <c r="U6" s="113"/>
      <c r="V6" s="113"/>
      <c r="W6" s="113"/>
      <c r="X6" s="113"/>
      <c r="Y6" s="113"/>
      <c r="Z6" s="113"/>
    </row>
    <row r="7" ht="12.75" customHeight="1">
      <c r="A7" s="112"/>
      <c r="B7" s="112"/>
      <c r="C7" s="112"/>
      <c r="D7" s="112"/>
      <c r="E7" s="113"/>
      <c r="F7" s="113"/>
      <c r="G7" s="113"/>
      <c r="H7" s="113"/>
      <c r="I7" s="113"/>
      <c r="J7" s="113"/>
      <c r="K7" s="113"/>
      <c r="L7" s="113"/>
      <c r="M7" s="113"/>
      <c r="N7" s="113"/>
      <c r="O7" s="113"/>
      <c r="P7" s="113"/>
      <c r="Q7" s="113"/>
      <c r="R7" s="113"/>
      <c r="S7" s="113"/>
      <c r="T7" s="113"/>
      <c r="U7" s="113"/>
      <c r="V7" s="113"/>
      <c r="W7" s="113"/>
      <c r="X7" s="113"/>
      <c r="Y7" s="113"/>
      <c r="Z7" s="113"/>
    </row>
    <row r="8" ht="39.0" customHeight="1">
      <c r="A8" s="116" t="s">
        <v>142</v>
      </c>
      <c r="B8" s="3"/>
      <c r="C8" s="3"/>
      <c r="D8" s="3"/>
      <c r="E8" s="113"/>
      <c r="F8" s="113"/>
      <c r="G8" s="113"/>
      <c r="H8" s="113"/>
      <c r="I8" s="113"/>
      <c r="J8" s="113"/>
      <c r="K8" s="113"/>
      <c r="L8" s="113"/>
      <c r="M8" s="113"/>
      <c r="N8" s="113"/>
      <c r="O8" s="113"/>
      <c r="P8" s="113"/>
      <c r="Q8" s="113"/>
      <c r="R8" s="113"/>
      <c r="S8" s="113"/>
      <c r="T8" s="113"/>
      <c r="U8" s="113"/>
      <c r="V8" s="113"/>
      <c r="W8" s="113"/>
      <c r="X8" s="113"/>
      <c r="Y8" s="113"/>
      <c r="Z8" s="113"/>
    </row>
    <row r="9" ht="12.75" customHeight="1">
      <c r="A9" s="112"/>
      <c r="B9" s="112"/>
      <c r="C9" s="112"/>
      <c r="D9" s="112"/>
      <c r="E9" s="113"/>
      <c r="F9" s="113"/>
      <c r="G9" s="113"/>
      <c r="H9" s="113"/>
      <c r="I9" s="113"/>
      <c r="J9" s="113"/>
      <c r="K9" s="113"/>
      <c r="L9" s="113"/>
      <c r="M9" s="113"/>
      <c r="N9" s="113"/>
      <c r="O9" s="113"/>
      <c r="P9" s="113"/>
      <c r="Q9" s="113"/>
      <c r="R9" s="113"/>
      <c r="S9" s="113"/>
      <c r="T9" s="113"/>
      <c r="U9" s="113"/>
      <c r="V9" s="113"/>
      <c r="W9" s="113"/>
      <c r="X9" s="113"/>
      <c r="Y9" s="113"/>
      <c r="Z9" s="113"/>
    </row>
    <row r="10" ht="12.75" customHeight="1">
      <c r="A10" s="114" t="s">
        <v>143</v>
      </c>
      <c r="B10" s="112"/>
      <c r="C10" s="112"/>
      <c r="D10" s="112"/>
      <c r="E10" s="113"/>
      <c r="F10" s="113"/>
      <c r="G10" s="113"/>
      <c r="H10" s="113"/>
      <c r="I10" s="113"/>
      <c r="J10" s="113"/>
      <c r="K10" s="113"/>
      <c r="L10" s="113"/>
      <c r="M10" s="113"/>
      <c r="N10" s="113"/>
      <c r="O10" s="113"/>
      <c r="P10" s="113"/>
      <c r="Q10" s="113"/>
      <c r="R10" s="113"/>
      <c r="S10" s="113"/>
      <c r="T10" s="113"/>
      <c r="U10" s="113"/>
      <c r="V10" s="113"/>
      <c r="W10" s="113"/>
      <c r="X10" s="113"/>
      <c r="Y10" s="113"/>
      <c r="Z10" s="113"/>
    </row>
    <row r="11" ht="12.75" customHeight="1">
      <c r="A11" s="113"/>
      <c r="B11" s="112"/>
      <c r="C11" s="112"/>
      <c r="D11" s="112"/>
      <c r="E11" s="113"/>
      <c r="F11" s="113"/>
      <c r="G11" s="113"/>
      <c r="H11" s="113"/>
      <c r="I11" s="113"/>
      <c r="J11" s="113"/>
      <c r="K11" s="113"/>
      <c r="L11" s="113"/>
      <c r="M11" s="113"/>
      <c r="N11" s="113"/>
      <c r="O11" s="113"/>
      <c r="P11" s="113"/>
      <c r="Q11" s="113"/>
      <c r="R11" s="113"/>
      <c r="S11" s="113"/>
      <c r="T11" s="113"/>
      <c r="U11" s="113"/>
      <c r="V11" s="113"/>
      <c r="W11" s="113"/>
      <c r="X11" s="113"/>
      <c r="Y11" s="113"/>
      <c r="Z11" s="113"/>
    </row>
    <row r="12" ht="12.75" customHeight="1">
      <c r="A12" s="117" t="s">
        <v>144</v>
      </c>
      <c r="B12" s="118" t="s">
        <v>145</v>
      </c>
      <c r="C12" s="119"/>
      <c r="D12" s="112"/>
      <c r="E12" s="113"/>
      <c r="F12" s="113"/>
      <c r="G12" s="113"/>
      <c r="H12" s="113"/>
      <c r="I12" s="113"/>
      <c r="J12" s="113"/>
      <c r="K12" s="113"/>
      <c r="L12" s="113"/>
      <c r="M12" s="113"/>
      <c r="N12" s="113"/>
      <c r="O12" s="113"/>
      <c r="P12" s="113"/>
      <c r="Q12" s="113"/>
      <c r="R12" s="113"/>
      <c r="S12" s="113"/>
      <c r="T12" s="113"/>
      <c r="U12" s="113"/>
      <c r="V12" s="113"/>
      <c r="W12" s="113"/>
      <c r="X12" s="113"/>
      <c r="Y12" s="113"/>
      <c r="Z12" s="113"/>
    </row>
    <row r="13" ht="12.75" customHeight="1">
      <c r="A13" s="120" t="s">
        <v>146</v>
      </c>
      <c r="B13" s="121" t="s">
        <v>147</v>
      </c>
      <c r="C13" s="122"/>
      <c r="D13" s="112"/>
      <c r="E13" s="113"/>
      <c r="F13" s="113"/>
      <c r="G13" s="113"/>
      <c r="H13" s="113"/>
      <c r="I13" s="113"/>
      <c r="J13" s="113"/>
      <c r="K13" s="113"/>
      <c r="L13" s="113"/>
      <c r="M13" s="113"/>
      <c r="N13" s="113"/>
      <c r="O13" s="113"/>
      <c r="P13" s="113"/>
      <c r="Q13" s="113"/>
      <c r="R13" s="113"/>
      <c r="S13" s="113"/>
      <c r="T13" s="113"/>
      <c r="U13" s="113"/>
      <c r="V13" s="113"/>
      <c r="W13" s="113"/>
      <c r="X13" s="113"/>
      <c r="Y13" s="113"/>
      <c r="Z13" s="113"/>
    </row>
    <row r="14" ht="12.75" customHeight="1">
      <c r="A14" s="123" t="s">
        <v>148</v>
      </c>
      <c r="B14" s="124" t="s">
        <v>149</v>
      </c>
      <c r="C14" s="125"/>
      <c r="D14" s="112"/>
      <c r="E14" s="113"/>
      <c r="F14" s="113"/>
      <c r="G14" s="113"/>
      <c r="H14" s="113"/>
      <c r="I14" s="113"/>
      <c r="J14" s="113"/>
      <c r="K14" s="113"/>
      <c r="L14" s="113"/>
      <c r="M14" s="113"/>
      <c r="N14" s="113"/>
      <c r="O14" s="113"/>
      <c r="P14" s="113"/>
      <c r="Q14" s="113"/>
      <c r="R14" s="113"/>
      <c r="S14" s="113"/>
      <c r="T14" s="113"/>
      <c r="U14" s="113"/>
      <c r="V14" s="113"/>
      <c r="W14" s="113"/>
      <c r="X14" s="113"/>
      <c r="Y14" s="113"/>
      <c r="Z14" s="113"/>
    </row>
    <row r="15" ht="15.75" customHeight="1">
      <c r="A15" s="123" t="s">
        <v>150</v>
      </c>
      <c r="B15" s="124" t="s">
        <v>151</v>
      </c>
      <c r="C15" s="125"/>
      <c r="D15" s="112"/>
      <c r="E15" s="113"/>
      <c r="F15" s="113"/>
      <c r="G15" s="113"/>
      <c r="H15" s="113"/>
      <c r="I15" s="113"/>
      <c r="J15" s="113"/>
      <c r="K15" s="113"/>
      <c r="L15" s="113"/>
      <c r="M15" s="113"/>
      <c r="N15" s="113"/>
      <c r="O15" s="113"/>
      <c r="P15" s="113"/>
      <c r="Q15" s="113"/>
      <c r="R15" s="113"/>
      <c r="S15" s="113"/>
      <c r="T15" s="113"/>
      <c r="U15" s="113"/>
      <c r="V15" s="113"/>
      <c r="W15" s="113"/>
      <c r="X15" s="113"/>
      <c r="Y15" s="113"/>
      <c r="Z15" s="113"/>
    </row>
    <row r="16" ht="12.75" customHeight="1">
      <c r="A16" s="112"/>
      <c r="B16" s="112"/>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row>
    <row r="17" ht="12.75" customHeight="1">
      <c r="A17" s="114" t="s">
        <v>152</v>
      </c>
      <c r="B17" s="112"/>
      <c r="C17" s="112"/>
      <c r="D17" s="112"/>
      <c r="E17" s="113"/>
      <c r="F17" s="113"/>
      <c r="G17" s="113"/>
      <c r="H17" s="113"/>
      <c r="I17" s="113"/>
      <c r="J17" s="113"/>
      <c r="K17" s="113"/>
      <c r="L17" s="113"/>
      <c r="M17" s="113"/>
      <c r="N17" s="113"/>
      <c r="O17" s="113"/>
      <c r="P17" s="113"/>
      <c r="Q17" s="113"/>
      <c r="R17" s="113"/>
      <c r="S17" s="113"/>
      <c r="T17" s="113"/>
      <c r="U17" s="113"/>
      <c r="V17" s="113"/>
      <c r="W17" s="113"/>
      <c r="X17" s="113"/>
      <c r="Y17" s="113"/>
      <c r="Z17" s="113"/>
    </row>
    <row r="18" ht="12.75" customHeight="1">
      <c r="A18" s="113"/>
      <c r="B18" s="112"/>
      <c r="C18" s="112"/>
      <c r="D18" s="112"/>
      <c r="E18" s="113"/>
      <c r="F18" s="113"/>
      <c r="G18" s="113"/>
      <c r="H18" s="113"/>
      <c r="I18" s="113"/>
      <c r="J18" s="113"/>
      <c r="K18" s="113"/>
      <c r="L18" s="113"/>
      <c r="M18" s="113"/>
      <c r="N18" s="113"/>
      <c r="O18" s="113"/>
      <c r="P18" s="113"/>
      <c r="Q18" s="113"/>
      <c r="R18" s="113"/>
      <c r="S18" s="113"/>
      <c r="T18" s="113"/>
      <c r="U18" s="113"/>
      <c r="V18" s="113"/>
      <c r="W18" s="113"/>
      <c r="X18" s="113"/>
      <c r="Y18" s="113"/>
      <c r="Z18" s="113"/>
    </row>
    <row r="19" ht="12.75" customHeight="1">
      <c r="A19" s="126"/>
      <c r="B19" s="127" t="s">
        <v>146</v>
      </c>
      <c r="C19" s="128" t="s">
        <v>148</v>
      </c>
      <c r="D19" s="129" t="s">
        <v>150</v>
      </c>
      <c r="E19" s="113"/>
      <c r="F19" s="113"/>
      <c r="G19" s="113"/>
      <c r="H19" s="113"/>
      <c r="I19" s="113"/>
      <c r="J19" s="113"/>
      <c r="K19" s="113"/>
      <c r="L19" s="113"/>
      <c r="M19" s="113"/>
      <c r="N19" s="113"/>
      <c r="O19" s="113"/>
      <c r="P19" s="113"/>
      <c r="Q19" s="113"/>
      <c r="R19" s="113"/>
      <c r="S19" s="113"/>
      <c r="T19" s="113"/>
      <c r="U19" s="113"/>
      <c r="V19" s="113"/>
      <c r="W19" s="113"/>
      <c r="X19" s="113"/>
      <c r="Y19" s="113"/>
      <c r="Z19" s="113"/>
    </row>
    <row r="20" ht="12.75" customHeight="1">
      <c r="A20" s="130"/>
      <c r="B20" s="131" t="s">
        <v>153</v>
      </c>
      <c r="C20" s="132" t="s">
        <v>154</v>
      </c>
      <c r="D20" s="133" t="s">
        <v>155</v>
      </c>
      <c r="E20" s="113"/>
      <c r="F20" s="113"/>
      <c r="G20" s="113"/>
      <c r="H20" s="113"/>
      <c r="I20" s="113"/>
      <c r="J20" s="113"/>
      <c r="K20" s="113"/>
      <c r="L20" s="113"/>
      <c r="M20" s="113"/>
      <c r="N20" s="113"/>
      <c r="O20" s="113"/>
      <c r="P20" s="113"/>
      <c r="Q20" s="113"/>
      <c r="R20" s="113"/>
      <c r="S20" s="113"/>
      <c r="T20" s="113"/>
      <c r="U20" s="113"/>
      <c r="V20" s="113"/>
      <c r="W20" s="113"/>
      <c r="X20" s="113"/>
      <c r="Y20" s="113"/>
      <c r="Z20" s="113"/>
    </row>
    <row r="21" ht="12.75" customHeight="1">
      <c r="A21" s="134" t="s">
        <v>156</v>
      </c>
      <c r="B21" s="135" t="s">
        <v>157</v>
      </c>
      <c r="C21" s="136" t="s">
        <v>158</v>
      </c>
      <c r="D21" s="137" t="s">
        <v>159</v>
      </c>
      <c r="E21" s="113"/>
      <c r="F21" s="113"/>
      <c r="G21" s="113"/>
      <c r="H21" s="113"/>
      <c r="I21" s="113"/>
      <c r="J21" s="113"/>
      <c r="K21" s="113"/>
      <c r="L21" s="113"/>
      <c r="M21" s="113"/>
      <c r="N21" s="113"/>
      <c r="O21" s="113"/>
      <c r="P21" s="113"/>
      <c r="Q21" s="113"/>
      <c r="R21" s="113"/>
      <c r="S21" s="113"/>
      <c r="T21" s="113"/>
      <c r="U21" s="113"/>
      <c r="V21" s="113"/>
      <c r="W21" s="113"/>
      <c r="X21" s="113"/>
      <c r="Y21" s="113"/>
      <c r="Z21" s="113"/>
    </row>
    <row r="22" ht="12.75" customHeight="1">
      <c r="A22" s="138"/>
      <c r="B22" s="135" t="s">
        <v>160</v>
      </c>
      <c r="C22" s="136" t="s">
        <v>161</v>
      </c>
      <c r="D22" s="137"/>
      <c r="E22" s="113"/>
      <c r="F22" s="113"/>
      <c r="G22" s="113"/>
      <c r="H22" s="113"/>
      <c r="I22" s="113"/>
      <c r="J22" s="113"/>
      <c r="K22" s="113"/>
      <c r="L22" s="113"/>
      <c r="M22" s="113"/>
      <c r="N22" s="113"/>
      <c r="O22" s="113"/>
      <c r="P22" s="113"/>
      <c r="Q22" s="113"/>
      <c r="R22" s="113"/>
      <c r="S22" s="113"/>
      <c r="T22" s="113"/>
      <c r="U22" s="113"/>
      <c r="V22" s="113"/>
      <c r="W22" s="113"/>
      <c r="X22" s="113"/>
      <c r="Y22" s="113"/>
      <c r="Z22" s="113"/>
    </row>
    <row r="23" ht="12.75" customHeight="1">
      <c r="A23" s="138"/>
      <c r="B23" s="135" t="s">
        <v>162</v>
      </c>
      <c r="C23" s="139"/>
      <c r="D23" s="137"/>
      <c r="E23" s="113"/>
      <c r="F23" s="113"/>
      <c r="G23" s="113"/>
      <c r="H23" s="113"/>
      <c r="I23" s="113"/>
      <c r="J23" s="113"/>
      <c r="K23" s="113"/>
      <c r="L23" s="113"/>
      <c r="M23" s="113"/>
      <c r="N23" s="113"/>
      <c r="O23" s="113"/>
      <c r="P23" s="113"/>
      <c r="Q23" s="113"/>
      <c r="R23" s="113"/>
      <c r="S23" s="113"/>
      <c r="T23" s="113"/>
      <c r="U23" s="113"/>
      <c r="V23" s="113"/>
      <c r="W23" s="113"/>
      <c r="X23" s="113"/>
      <c r="Y23" s="113"/>
      <c r="Z23" s="113"/>
    </row>
    <row r="24" ht="12.75" customHeight="1">
      <c r="A24" s="138"/>
      <c r="B24" s="135" t="s">
        <v>163</v>
      </c>
      <c r="C24" s="139"/>
      <c r="D24" s="137"/>
      <c r="E24" s="113"/>
      <c r="F24" s="113"/>
      <c r="G24" s="113"/>
      <c r="H24" s="113"/>
      <c r="I24" s="113"/>
      <c r="J24" s="113"/>
      <c r="K24" s="113"/>
      <c r="L24" s="113"/>
      <c r="M24" s="113"/>
      <c r="N24" s="113"/>
      <c r="O24" s="113"/>
      <c r="P24" s="113"/>
      <c r="Q24" s="113"/>
      <c r="R24" s="113"/>
      <c r="S24" s="113"/>
      <c r="T24" s="113"/>
      <c r="U24" s="113"/>
      <c r="V24" s="113"/>
      <c r="W24" s="113"/>
      <c r="X24" s="113"/>
      <c r="Y24" s="113"/>
      <c r="Z24" s="113"/>
    </row>
    <row r="25" ht="12.75" customHeight="1">
      <c r="A25" s="140" t="s">
        <v>164</v>
      </c>
      <c r="B25" s="141" t="s">
        <v>165</v>
      </c>
      <c r="C25" s="142" t="s">
        <v>166</v>
      </c>
      <c r="D25" s="143" t="s">
        <v>167</v>
      </c>
      <c r="E25" s="113"/>
      <c r="F25" s="113"/>
      <c r="G25" s="113"/>
      <c r="H25" s="113"/>
      <c r="I25" s="113"/>
      <c r="J25" s="113"/>
      <c r="K25" s="113"/>
      <c r="L25" s="113"/>
      <c r="M25" s="113"/>
      <c r="N25" s="113"/>
      <c r="O25" s="113"/>
      <c r="P25" s="113"/>
      <c r="Q25" s="113"/>
      <c r="R25" s="113"/>
      <c r="S25" s="113"/>
      <c r="T25" s="113"/>
      <c r="U25" s="113"/>
      <c r="V25" s="113"/>
      <c r="W25" s="113"/>
      <c r="X25" s="113"/>
      <c r="Y25" s="113"/>
      <c r="Z25" s="113"/>
    </row>
    <row r="26" ht="12.75" customHeight="1">
      <c r="A26" s="144"/>
      <c r="B26" s="135" t="s">
        <v>168</v>
      </c>
      <c r="C26" s="136" t="s">
        <v>169</v>
      </c>
      <c r="D26" s="145" t="s">
        <v>170</v>
      </c>
      <c r="E26" s="113"/>
      <c r="F26" s="113"/>
      <c r="G26" s="113"/>
      <c r="H26" s="113"/>
      <c r="I26" s="113"/>
      <c r="J26" s="113"/>
      <c r="K26" s="113"/>
      <c r="L26" s="113"/>
      <c r="M26" s="113"/>
      <c r="N26" s="113"/>
      <c r="O26" s="113"/>
      <c r="P26" s="113"/>
      <c r="Q26" s="113"/>
      <c r="R26" s="113"/>
      <c r="S26" s="113"/>
      <c r="T26" s="113"/>
      <c r="U26" s="113"/>
      <c r="V26" s="113"/>
      <c r="W26" s="113"/>
      <c r="X26" s="113"/>
      <c r="Y26" s="113"/>
      <c r="Z26" s="113"/>
    </row>
    <row r="27" ht="12.75" customHeight="1">
      <c r="A27" s="146"/>
      <c r="B27" s="147" t="s">
        <v>171</v>
      </c>
      <c r="C27" s="148" t="s">
        <v>172</v>
      </c>
      <c r="D27" s="149"/>
      <c r="E27" s="113"/>
      <c r="F27" s="113"/>
      <c r="G27" s="113"/>
      <c r="H27" s="113"/>
      <c r="I27" s="113"/>
      <c r="J27" s="113"/>
      <c r="K27" s="113"/>
      <c r="L27" s="113"/>
      <c r="M27" s="113"/>
      <c r="N27" s="113"/>
      <c r="O27" s="113"/>
      <c r="P27" s="113"/>
      <c r="Q27" s="113"/>
      <c r="R27" s="113"/>
      <c r="S27" s="113"/>
      <c r="T27" s="113"/>
      <c r="U27" s="113"/>
      <c r="V27" s="113"/>
      <c r="W27" s="113"/>
      <c r="X27" s="113"/>
      <c r="Y27" s="113"/>
      <c r="Z27" s="113"/>
    </row>
    <row r="28" ht="12.75" customHeight="1">
      <c r="A28" s="144" t="s">
        <v>173</v>
      </c>
      <c r="B28" s="135" t="s">
        <v>174</v>
      </c>
      <c r="C28" s="136" t="s">
        <v>174</v>
      </c>
      <c r="D28" s="145" t="s">
        <v>174</v>
      </c>
      <c r="E28" s="113"/>
      <c r="F28" s="113"/>
      <c r="G28" s="113"/>
      <c r="H28" s="113"/>
      <c r="I28" s="113"/>
      <c r="J28" s="113"/>
      <c r="K28" s="113"/>
      <c r="L28" s="113"/>
      <c r="M28" s="113"/>
      <c r="N28" s="113"/>
      <c r="O28" s="113"/>
      <c r="P28" s="113"/>
      <c r="Q28" s="113"/>
      <c r="R28" s="113"/>
      <c r="S28" s="113"/>
      <c r="T28" s="113"/>
      <c r="U28" s="113"/>
      <c r="V28" s="113"/>
      <c r="W28" s="113"/>
      <c r="X28" s="113"/>
      <c r="Y28" s="113"/>
      <c r="Z28" s="113"/>
    </row>
    <row r="29" ht="12.75" customHeight="1">
      <c r="A29" s="144"/>
      <c r="B29" s="135" t="s">
        <v>175</v>
      </c>
      <c r="C29" s="136" t="s">
        <v>175</v>
      </c>
      <c r="D29" s="145" t="s">
        <v>175</v>
      </c>
      <c r="E29" s="113"/>
      <c r="F29" s="113"/>
      <c r="G29" s="113"/>
      <c r="H29" s="113"/>
      <c r="I29" s="113"/>
      <c r="J29" s="113"/>
      <c r="K29" s="113"/>
      <c r="L29" s="113"/>
      <c r="M29" s="113"/>
      <c r="N29" s="113"/>
      <c r="O29" s="113"/>
      <c r="P29" s="113"/>
      <c r="Q29" s="113"/>
      <c r="R29" s="113"/>
      <c r="S29" s="113"/>
      <c r="T29" s="113"/>
      <c r="U29" s="113"/>
      <c r="V29" s="113"/>
      <c r="W29" s="113"/>
      <c r="X29" s="113"/>
      <c r="Y29" s="113"/>
      <c r="Z29" s="113"/>
    </row>
    <row r="30" ht="12.75" customHeight="1">
      <c r="A30" s="144"/>
      <c r="B30" s="135" t="s">
        <v>176</v>
      </c>
      <c r="C30" s="136" t="s">
        <v>176</v>
      </c>
      <c r="D30" s="145" t="s">
        <v>176</v>
      </c>
      <c r="E30" s="113"/>
      <c r="F30" s="113"/>
      <c r="G30" s="113"/>
      <c r="H30" s="113"/>
      <c r="I30" s="113"/>
      <c r="J30" s="113"/>
      <c r="K30" s="113"/>
      <c r="L30" s="113"/>
      <c r="M30" s="113"/>
      <c r="N30" s="113"/>
      <c r="O30" s="113"/>
      <c r="P30" s="113"/>
      <c r="Q30" s="113"/>
      <c r="R30" s="113"/>
      <c r="S30" s="113"/>
      <c r="T30" s="113"/>
      <c r="U30" s="113"/>
      <c r="V30" s="113"/>
      <c r="W30" s="113"/>
      <c r="X30" s="113"/>
      <c r="Y30" s="113"/>
      <c r="Z30" s="113"/>
    </row>
    <row r="31" ht="12.75" customHeight="1">
      <c r="A31" s="146"/>
      <c r="B31" s="147" t="s">
        <v>177</v>
      </c>
      <c r="C31" s="148" t="s">
        <v>178</v>
      </c>
      <c r="D31" s="150" t="s">
        <v>178</v>
      </c>
      <c r="E31" s="113"/>
      <c r="F31" s="113"/>
      <c r="G31" s="113"/>
      <c r="H31" s="113"/>
      <c r="I31" s="113"/>
      <c r="J31" s="113"/>
      <c r="K31" s="113"/>
      <c r="L31" s="113"/>
      <c r="M31" s="113"/>
      <c r="N31" s="113"/>
      <c r="O31" s="113"/>
      <c r="P31" s="113"/>
      <c r="Q31" s="113"/>
      <c r="R31" s="113"/>
      <c r="S31" s="113"/>
      <c r="T31" s="113"/>
      <c r="U31" s="113"/>
      <c r="V31" s="113"/>
      <c r="W31" s="113"/>
      <c r="X31" s="113"/>
      <c r="Y31" s="113"/>
      <c r="Z31" s="113"/>
    </row>
    <row r="32" ht="12.75" customHeight="1">
      <c r="A32" s="151" t="s">
        <v>179</v>
      </c>
      <c r="B32" s="112"/>
      <c r="C32" s="112"/>
      <c r="D32" s="112"/>
      <c r="E32" s="113"/>
      <c r="F32" s="113"/>
      <c r="G32" s="113"/>
      <c r="H32" s="113"/>
      <c r="I32" s="113"/>
      <c r="J32" s="113"/>
      <c r="K32" s="113"/>
      <c r="L32" s="113"/>
      <c r="M32" s="113"/>
      <c r="N32" s="113"/>
      <c r="O32" s="113"/>
      <c r="P32" s="113"/>
      <c r="Q32" s="113"/>
      <c r="R32" s="113"/>
      <c r="S32" s="113"/>
      <c r="T32" s="113"/>
      <c r="U32" s="113"/>
      <c r="V32" s="113"/>
      <c r="W32" s="113"/>
      <c r="X32" s="113"/>
      <c r="Y32" s="113"/>
      <c r="Z32" s="113"/>
    </row>
    <row r="33" ht="12.75" customHeight="1">
      <c r="A33" s="112"/>
      <c r="B33" s="112"/>
      <c r="C33" s="112"/>
      <c r="D33" s="112"/>
      <c r="E33" s="113"/>
      <c r="F33" s="113"/>
      <c r="G33" s="113"/>
      <c r="H33" s="113"/>
      <c r="I33" s="113"/>
      <c r="J33" s="113"/>
      <c r="K33" s="113"/>
      <c r="L33" s="113"/>
      <c r="M33" s="113"/>
      <c r="N33" s="113"/>
      <c r="O33" s="113"/>
      <c r="P33" s="113"/>
      <c r="Q33" s="113"/>
      <c r="R33" s="113"/>
      <c r="S33" s="113"/>
      <c r="T33" s="113"/>
      <c r="U33" s="113"/>
      <c r="V33" s="113"/>
      <c r="W33" s="113"/>
      <c r="X33" s="113"/>
      <c r="Y33" s="113"/>
      <c r="Z33" s="113"/>
    </row>
    <row r="34" ht="12.75" customHeight="1">
      <c r="A34" s="114" t="s">
        <v>180</v>
      </c>
      <c r="B34" s="112"/>
      <c r="C34" s="112"/>
      <c r="D34" s="112"/>
      <c r="E34" s="113"/>
      <c r="F34" s="113"/>
      <c r="G34" s="113"/>
      <c r="H34" s="113"/>
      <c r="I34" s="113"/>
      <c r="J34" s="113"/>
      <c r="K34" s="113"/>
      <c r="L34" s="113"/>
      <c r="M34" s="113"/>
      <c r="N34" s="113"/>
      <c r="O34" s="113"/>
      <c r="P34" s="113"/>
      <c r="Q34" s="113"/>
      <c r="R34" s="113"/>
      <c r="S34" s="113"/>
      <c r="T34" s="113"/>
      <c r="U34" s="113"/>
      <c r="V34" s="113"/>
      <c r="W34" s="113"/>
      <c r="X34" s="113"/>
      <c r="Y34" s="113"/>
      <c r="Z34" s="113"/>
    </row>
    <row r="35" ht="12.75" customHeight="1">
      <c r="A35" s="112"/>
      <c r="B35" s="112"/>
      <c r="C35" s="112"/>
      <c r="D35" s="112"/>
      <c r="E35" s="113"/>
      <c r="F35" s="113"/>
      <c r="G35" s="113"/>
      <c r="H35" s="113"/>
      <c r="I35" s="113"/>
      <c r="J35" s="113"/>
      <c r="K35" s="113"/>
      <c r="L35" s="113"/>
      <c r="M35" s="113"/>
      <c r="N35" s="113"/>
      <c r="O35" s="113"/>
      <c r="P35" s="113"/>
      <c r="Q35" s="113"/>
      <c r="R35" s="113"/>
      <c r="S35" s="113"/>
      <c r="T35" s="113"/>
      <c r="U35" s="113"/>
      <c r="V35" s="113"/>
      <c r="W35" s="113"/>
      <c r="X35" s="113"/>
      <c r="Y35" s="113"/>
      <c r="Z35" s="113"/>
    </row>
    <row r="36" ht="179.25" customHeight="1">
      <c r="A36" s="116" t="s">
        <v>181</v>
      </c>
      <c r="B36" s="3"/>
      <c r="C36" s="3"/>
      <c r="D36" s="3"/>
      <c r="E36" s="113"/>
      <c r="F36" s="113"/>
      <c r="G36" s="113"/>
      <c r="H36" s="113"/>
      <c r="I36" s="113"/>
      <c r="J36" s="113"/>
      <c r="K36" s="113"/>
      <c r="L36" s="113"/>
      <c r="M36" s="113"/>
      <c r="N36" s="113"/>
      <c r="O36" s="113"/>
      <c r="P36" s="113"/>
      <c r="Q36" s="113"/>
      <c r="R36" s="113"/>
      <c r="S36" s="113"/>
      <c r="T36" s="113"/>
      <c r="U36" s="113"/>
      <c r="V36" s="113"/>
      <c r="W36" s="113"/>
      <c r="X36" s="113"/>
      <c r="Y36" s="113"/>
      <c r="Z36" s="113"/>
    </row>
    <row r="37" ht="12.75" customHeight="1">
      <c r="A37" s="151"/>
      <c r="B37" s="112"/>
      <c r="C37" s="112"/>
      <c r="D37" s="112"/>
      <c r="E37" s="113"/>
      <c r="F37" s="113"/>
      <c r="G37" s="113"/>
      <c r="H37" s="113"/>
      <c r="I37" s="113"/>
      <c r="J37" s="113"/>
      <c r="K37" s="113"/>
      <c r="L37" s="113"/>
      <c r="M37" s="113"/>
      <c r="N37" s="113"/>
      <c r="O37" s="113"/>
      <c r="P37" s="113"/>
      <c r="Q37" s="113"/>
      <c r="R37" s="113"/>
      <c r="S37" s="113"/>
      <c r="T37" s="113"/>
      <c r="U37" s="113"/>
      <c r="V37" s="113"/>
      <c r="W37" s="113"/>
      <c r="X37" s="113"/>
      <c r="Y37" s="113"/>
      <c r="Z37" s="113"/>
    </row>
    <row r="38" ht="12.75" customHeight="1">
      <c r="A38" s="151"/>
      <c r="B38" s="112"/>
      <c r="C38" s="112"/>
      <c r="D38" s="112"/>
      <c r="E38" s="113"/>
      <c r="F38" s="113"/>
      <c r="G38" s="113"/>
      <c r="H38" s="113"/>
      <c r="I38" s="113"/>
      <c r="J38" s="113"/>
      <c r="K38" s="113"/>
      <c r="L38" s="113"/>
      <c r="M38" s="113"/>
      <c r="N38" s="113"/>
      <c r="O38" s="113"/>
      <c r="P38" s="113"/>
      <c r="Q38" s="113"/>
      <c r="R38" s="113"/>
      <c r="S38" s="113"/>
      <c r="T38" s="113"/>
      <c r="U38" s="113"/>
      <c r="V38" s="113"/>
      <c r="W38" s="113"/>
      <c r="X38" s="113"/>
      <c r="Y38" s="113"/>
      <c r="Z38" s="113"/>
    </row>
    <row r="39" ht="12.75" customHeight="1">
      <c r="A39" s="112"/>
      <c r="B39" s="112"/>
      <c r="C39" s="112"/>
      <c r="D39" s="112"/>
      <c r="E39" s="113"/>
      <c r="F39" s="113"/>
      <c r="G39" s="113"/>
      <c r="H39" s="113"/>
      <c r="I39" s="113"/>
      <c r="J39" s="113"/>
      <c r="K39" s="113"/>
      <c r="L39" s="113"/>
      <c r="M39" s="113"/>
      <c r="N39" s="113"/>
      <c r="O39" s="113"/>
      <c r="P39" s="113"/>
      <c r="Q39" s="113"/>
      <c r="R39" s="113"/>
      <c r="S39" s="113"/>
      <c r="T39" s="113"/>
      <c r="U39" s="113"/>
      <c r="V39" s="113"/>
      <c r="W39" s="113"/>
      <c r="X39" s="113"/>
      <c r="Y39" s="113"/>
      <c r="Z39" s="113"/>
    </row>
    <row r="40" ht="12.75" customHeight="1">
      <c r="A40" s="112"/>
      <c r="B40" s="112"/>
      <c r="C40" s="112"/>
      <c r="D40" s="112"/>
      <c r="E40" s="113"/>
      <c r="F40" s="113"/>
      <c r="G40" s="113"/>
      <c r="H40" s="113"/>
      <c r="I40" s="113"/>
      <c r="J40" s="113"/>
      <c r="K40" s="113"/>
      <c r="L40" s="113"/>
      <c r="M40" s="113"/>
      <c r="N40" s="113"/>
      <c r="O40" s="113"/>
      <c r="P40" s="113"/>
      <c r="Q40" s="113"/>
      <c r="R40" s="113"/>
      <c r="S40" s="113"/>
      <c r="T40" s="113"/>
      <c r="U40" s="113"/>
      <c r="V40" s="113"/>
      <c r="W40" s="113"/>
      <c r="X40" s="113"/>
      <c r="Y40" s="113"/>
      <c r="Z40" s="113"/>
    </row>
    <row r="41" ht="12.75" customHeight="1">
      <c r="A41" s="112"/>
      <c r="B41" s="112"/>
      <c r="C41" s="112"/>
      <c r="D41" s="112"/>
      <c r="E41" s="113"/>
      <c r="F41" s="113"/>
      <c r="G41" s="113"/>
      <c r="H41" s="113"/>
      <c r="I41" s="113"/>
      <c r="J41" s="113"/>
      <c r="K41" s="113"/>
      <c r="L41" s="113"/>
      <c r="M41" s="113"/>
      <c r="N41" s="113"/>
      <c r="O41" s="113"/>
      <c r="P41" s="113"/>
      <c r="Q41" s="113"/>
      <c r="R41" s="113"/>
      <c r="S41" s="113"/>
      <c r="T41" s="113"/>
      <c r="U41" s="113"/>
      <c r="V41" s="113"/>
      <c r="W41" s="113"/>
      <c r="X41" s="113"/>
      <c r="Y41" s="113"/>
      <c r="Z41" s="113"/>
    </row>
    <row r="42" ht="12.75" customHeight="1">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ht="12.75" customHeight="1">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ht="12.75" customHeight="1">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ht="12.7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ht="12.75" customHeight="1">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ht="12.75" customHeight="1">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ht="12.75"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ht="12.75"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ht="12.7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ht="12.75" customHeight="1">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ht="12.75" customHeight="1">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ht="12.7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ht="12.7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ht="12.75"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ht="12.7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ht="12.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ht="12.75"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ht="12.75"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ht="12.75"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ht="12.75"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ht="12.7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ht="12.7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ht="12.7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ht="12.75"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ht="12.75"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ht="12.75"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ht="12.75"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ht="12.75"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ht="12.75"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ht="12.75" customHeight="1">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ht="12.75" customHeight="1">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ht="12.75" customHeight="1">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ht="12.75"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ht="12.75"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ht="12.75"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ht="12.75"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ht="12.75"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ht="12.75"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ht="12.75" customHeight="1">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ht="12.75"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ht="12.75" customHeight="1">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ht="12.75" customHeight="1">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ht="12.75"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ht="12.75" customHeight="1">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ht="12.75"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ht="12.75"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ht="12.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ht="12.75" customHeight="1">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ht="12.75" customHeight="1">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ht="12.75" customHeight="1">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ht="12.75" customHeight="1">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ht="12.75" customHeight="1">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ht="12.75" customHeight="1">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ht="12.75" customHeight="1">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ht="12.75" customHeight="1">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ht="12.75" customHeight="1">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ht="12.75" customHeight="1">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ht="12.75" customHeight="1">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ht="12.75" customHeight="1">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ht="12.75" customHeight="1">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ht="12.7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ht="12.75" customHeight="1">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ht="12.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ht="12.75" customHeight="1">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ht="12.75" customHeight="1">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ht="12.75" customHeight="1">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ht="12.75" customHeight="1">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ht="12.75" customHeight="1">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ht="12.75" customHeight="1">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ht="12.75" customHeight="1">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ht="12.75" customHeight="1">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ht="12.75" customHeight="1">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ht="12.75" customHeight="1">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ht="12.75" customHeight="1">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ht="12.75" customHeight="1">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ht="12.75" customHeight="1">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ht="12.7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ht="12.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ht="12.75" customHeight="1">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ht="12.75" customHeight="1">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ht="12.75" customHeight="1">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ht="12.75" customHeight="1">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ht="12.75" customHeight="1">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ht="12.75" customHeight="1">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ht="12.75" customHeight="1">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ht="12.75" customHeight="1">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ht="12.75" customHeight="1">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ht="12.75" customHeight="1">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ht="12.75" customHeight="1">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ht="12.75" customHeight="1">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ht="12.75" customHeight="1">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ht="12.75" customHeight="1">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ht="12.75" customHeight="1">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ht="12.75" customHeight="1">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ht="12.75" customHeight="1">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ht="12.75" customHeight="1">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ht="12.75" customHeigh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ht="12.75" customHeight="1">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ht="12.75" customHeight="1">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ht="12.75" customHeight="1">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ht="12.75" customHeight="1">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ht="12.75" customHeight="1">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ht="12.75" customHeight="1">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ht="12.75" customHeight="1">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ht="12.75" customHeight="1">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ht="12.75" customHeight="1">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ht="12.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ht="12.75" customHeight="1">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ht="12.75" customHeight="1">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ht="12.75" customHeight="1">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ht="12.75" customHeight="1">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ht="12.75" customHeight="1">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ht="12.75" customHeight="1">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ht="12.75" customHeight="1">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ht="12.75" customHeight="1">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ht="12.75" customHeight="1">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ht="12.75" customHeight="1">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ht="12.75" customHeight="1">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ht="12.75" customHeight="1">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ht="12.75" customHeight="1">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ht="12.75" customHeight="1">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ht="12.75" customHeight="1">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ht="12.75" customHeight="1">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ht="12.75" customHeight="1">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ht="12.75" customHeight="1">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ht="12.75" customHeight="1">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ht="12.75" customHeight="1">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ht="12.75" customHeight="1">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ht="12.75" customHeight="1">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ht="12.75" customHeight="1">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ht="12.75" customHeight="1">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ht="12.75" customHeight="1">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ht="12.75" customHeight="1">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ht="12.75" customHeight="1">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ht="12.75" customHeight="1">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ht="12.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ht="12.75" customHeight="1">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ht="12.75" customHeight="1">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ht="12.75" customHeight="1">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ht="12.75" customHeight="1">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ht="12.75"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ht="12.75" customHeight="1">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ht="12.75" customHeight="1">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ht="12.75" customHeight="1">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ht="12.75" customHeight="1">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ht="12.75" customHeight="1">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ht="12.75" customHeight="1">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ht="12.75" customHeight="1">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ht="12.75" customHeight="1">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ht="12.75" customHeight="1">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ht="12.75" customHeight="1">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ht="12.75" customHeight="1">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ht="12.75" customHeight="1">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ht="12.75" customHeight="1">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ht="12.75" customHeight="1">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ht="12.75" customHeight="1">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ht="12.75" customHeight="1">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ht="12.75" customHeight="1">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ht="12.75" customHeight="1">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ht="12.75" customHeight="1">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ht="12.75" customHeight="1">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ht="12.75" customHeight="1">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ht="12.7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ht="12.75" customHeight="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ht="12.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ht="12.75" customHeight="1">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ht="12.75" customHeight="1">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ht="12.75" customHeight="1">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ht="12.75" customHeight="1">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ht="12.75" customHeight="1">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ht="12.75" customHeight="1">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ht="12.75" customHeight="1">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ht="12.75" customHeight="1">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ht="12.75" customHeight="1">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ht="12.75" customHeight="1">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ht="12.75" customHeight="1">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ht="12.75" customHeight="1">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ht="12.75" customHeight="1">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ht="12.75" customHeight="1">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ht="12.75" customHeight="1">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ht="12.75" customHeight="1">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ht="12.75" customHeight="1">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ht="12.75" customHeight="1">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ht="12.75" customHeight="1">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ht="12.75" customHeight="1">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ht="12.75" customHeight="1">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ht="12.75" customHeight="1">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ht="12.75" customHeight="1">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ht="12.75" customHeight="1">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ht="12.75" customHeight="1">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ht="12.75" customHeight="1">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ht="12.75" customHeight="1">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ht="12.75" customHeight="1">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ht="12.75" customHeight="1">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ht="12.75" customHeight="1">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ht="12.75" customHeight="1">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ht="12.75" customHeight="1">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ht="12.75" customHeight="1">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ht="12.75" customHeight="1">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ht="12.75" customHeight="1">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ht="12.75" customHeight="1">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ht="12.75" customHeight="1">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ht="12.75" customHeight="1">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ht="12.75" customHeight="1">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ht="12.75" customHeight="1">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ht="12.75" customHeight="1">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ht="12.75" customHeight="1">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ht="12.75" customHeight="1">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ht="12.75" customHeight="1">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ht="12.75" customHeight="1">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ht="12.75" customHeight="1">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ht="12.75" customHeight="1">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ht="12.75" customHeight="1">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ht="12.75" customHeight="1">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ht="12.75" customHeight="1">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ht="12.75" customHeight="1">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ht="12.75" customHeight="1">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ht="12.75" customHeight="1">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ht="12.75" customHeight="1">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ht="12.75" customHeight="1">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ht="12.75" customHeight="1">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ht="12.75" customHeight="1">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ht="12.75" customHeight="1">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ht="12.75" customHeight="1">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ht="12.75" customHeight="1">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ht="12.75" customHeight="1">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ht="12.75" customHeight="1">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ht="12.75" customHeight="1">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ht="12.75" customHeight="1">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ht="12.75" customHeight="1">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ht="12.75" customHeight="1">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ht="12.75" customHeight="1">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ht="12.75" customHeight="1">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ht="12.75" customHeight="1">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ht="12.75" customHeight="1">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ht="12.75" customHeight="1">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ht="12.75" customHeight="1">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ht="12.75" customHeight="1">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ht="12.75" customHeight="1">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ht="12.75" customHeight="1">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ht="12.75" customHeight="1">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ht="12.75" customHeight="1">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ht="12.75" customHeight="1">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ht="12.75" customHeight="1">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ht="12.75" customHeight="1">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ht="12.75" customHeight="1">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ht="12.75" customHeight="1">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ht="12.75" customHeight="1">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ht="12.75" customHeight="1">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ht="12.75" customHeight="1">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ht="12.75" customHeight="1">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ht="12.75" customHeight="1">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ht="12.75" customHeight="1">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ht="12.75" customHeight="1">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ht="12.75" customHeight="1">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ht="12.75" customHeight="1">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ht="12.75" customHeight="1">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ht="12.75" customHeight="1">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ht="12.75" customHeight="1">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ht="12.75" customHeight="1">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ht="12.75" customHeight="1">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ht="12.75" customHeight="1">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ht="12.75" customHeight="1">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ht="12.75" customHeight="1">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ht="12.75" customHeight="1">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ht="12.75" customHeight="1">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ht="12.75" customHeight="1">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ht="12.75" customHeight="1">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ht="12.75" customHeight="1">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ht="12.75" customHeight="1">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ht="12.75" customHeight="1">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ht="12.75" customHeight="1">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ht="12.75" customHeight="1">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ht="12.75" customHeight="1">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ht="12.75" customHeight="1">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ht="12.75" customHeight="1">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ht="12.75" customHeight="1">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ht="12.75" customHeight="1">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ht="12.75" customHeight="1">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ht="12.75" customHeight="1">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ht="12.75" customHeight="1">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ht="12.75" customHeight="1">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ht="12.75" customHeight="1">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ht="12.75" customHeight="1">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ht="12.75" customHeight="1">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ht="12.75" customHeight="1">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ht="12.75" customHeight="1">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ht="12.75" customHeight="1">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ht="12.75" customHeight="1">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ht="12.75" customHeight="1">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ht="12.75" customHeight="1">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ht="12.75" customHeight="1">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ht="12.75" customHeight="1">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ht="12.75" customHeight="1">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ht="12.75" customHeight="1">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ht="12.75" customHeight="1">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ht="12.75" customHeight="1">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ht="12.75" customHeight="1">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ht="12.75" customHeight="1">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ht="12.75" customHeight="1">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ht="12.75" customHeight="1">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ht="12.75" customHeight="1">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ht="12.75" customHeight="1">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ht="12.75" customHeight="1">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ht="12.75" customHeight="1">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ht="12.75" customHeight="1">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ht="12.75" customHeight="1">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ht="12.75" customHeight="1">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ht="12.75" customHeight="1">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ht="12.75" customHeight="1">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ht="12.75" customHeight="1">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ht="12.75" customHeight="1">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ht="12.75" customHeight="1">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ht="12.75" customHeight="1">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ht="12.75" customHeight="1">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ht="12.75" customHeight="1">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ht="12.75" customHeight="1">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ht="12.75" customHeight="1">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ht="12.75" customHeight="1">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ht="12.75" customHeight="1">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ht="12.75" customHeight="1">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ht="12.75" customHeight="1">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ht="12.75" customHeight="1">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ht="12.75" customHeight="1">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ht="12.75" customHeight="1">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ht="12.75" customHeight="1">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ht="12.75" customHeight="1">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ht="12.75" customHeight="1">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ht="12.75" customHeight="1">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ht="12.75" customHeight="1">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ht="12.75" customHeight="1">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ht="12.75" customHeight="1">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ht="12.75" customHeight="1">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ht="12.75" customHeight="1">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ht="12.75" customHeight="1">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ht="12.75" customHeight="1">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ht="12.75" customHeight="1">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ht="12.75" customHeight="1">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ht="12.75" customHeight="1">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ht="12.75" customHeight="1">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ht="12.75" customHeight="1">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ht="12.75" customHeight="1">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ht="12.75" customHeight="1">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ht="12.75" customHeight="1">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ht="12.75" customHeight="1">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ht="12.75" customHeight="1">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ht="12.75" customHeight="1">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ht="12.75" customHeight="1">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ht="12.75" customHeight="1">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ht="12.75" customHeight="1">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ht="12.75" customHeight="1">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ht="12.75" customHeight="1">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ht="12.75" customHeight="1">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ht="12.75" customHeight="1">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ht="12.75" customHeight="1">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ht="12.75" customHeight="1">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ht="12.75" customHeight="1">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ht="12.75" customHeight="1">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ht="12.75" customHeight="1">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ht="12.75" customHeight="1">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ht="12.75" customHeight="1">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ht="12.75" customHeight="1">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ht="12.75" customHeight="1">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ht="12.75" customHeight="1">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ht="12.75" customHeight="1">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ht="12.75" customHeight="1">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ht="12.75" customHeight="1">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ht="12.75" customHeight="1">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ht="12.75" customHeight="1">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ht="12.75" customHeight="1">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ht="12.75" customHeight="1">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ht="12.75" customHeight="1">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ht="12.75" customHeight="1">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ht="12.75" customHeight="1">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ht="12.75" customHeight="1">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ht="12.75" customHeight="1">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ht="12.75" customHeight="1">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ht="12.75" customHeight="1">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ht="12.75" customHeight="1">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ht="12.75" customHeight="1">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ht="12.75" customHeight="1">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ht="12.75" customHeight="1">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ht="12.75" customHeight="1">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ht="12.75" customHeight="1">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ht="12.75" customHeight="1">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ht="12.75" customHeight="1">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ht="12.75" customHeight="1">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ht="12.75" customHeight="1">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ht="12.75" customHeight="1">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ht="12.75" customHeight="1">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ht="12.75" customHeight="1">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ht="12.75" customHeight="1">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ht="12.75" customHeight="1">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ht="12.75" customHeight="1">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ht="12.75" customHeight="1">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ht="12.75" customHeight="1">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ht="12.75" customHeight="1">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ht="12.75" customHeight="1">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ht="12.75" customHeight="1">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ht="12.75" customHeight="1">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ht="12.75" customHeight="1">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ht="12.75" customHeight="1">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ht="12.75" customHeight="1">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ht="12.75" customHeight="1">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ht="12.75" customHeight="1">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ht="12.75" customHeight="1">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ht="12.75" customHeight="1">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ht="12.75" customHeight="1">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ht="12.75" customHeight="1">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ht="12.75" customHeight="1">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ht="12.75" customHeight="1">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ht="12.75" customHeight="1">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ht="12.75" customHeight="1">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ht="12.75" customHeight="1">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ht="12.75" customHeight="1">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ht="12.75" customHeight="1">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ht="12.75" customHeight="1">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ht="12.75" customHeight="1">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ht="12.75" customHeight="1">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ht="12.75" customHeight="1">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ht="12.75" customHeight="1">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ht="12.75" customHeight="1">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ht="12.75" customHeight="1">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ht="12.75" customHeight="1">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ht="12.75" customHeight="1">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ht="12.75" customHeight="1">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ht="12.75" customHeight="1">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ht="12.75" customHeight="1">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ht="12.75" customHeight="1">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ht="12.75" customHeight="1">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ht="12.75" customHeight="1">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ht="12.75" customHeight="1">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ht="12.75" customHeight="1">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ht="12.75" customHeight="1">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ht="12.75" customHeight="1">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ht="12.75" customHeight="1">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ht="12.75" customHeight="1">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ht="12.75" customHeight="1">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ht="12.75" customHeight="1">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ht="12.75" customHeight="1">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ht="12.75" customHeight="1">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ht="12.75" customHeight="1">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ht="12.75" customHeight="1">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ht="12.75" customHeight="1">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ht="12.75" customHeight="1">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ht="12.75" customHeight="1">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ht="12.75" customHeight="1">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ht="12.75" customHeight="1">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ht="12.75" customHeight="1">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ht="12.75" customHeight="1">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ht="12.75" customHeight="1">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ht="12.75" customHeight="1">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ht="12.75" customHeight="1">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ht="12.75" customHeight="1">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ht="12.75" customHeight="1">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ht="12.75" customHeight="1">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ht="12.75" customHeight="1">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ht="12.75" customHeight="1">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ht="12.75" customHeight="1">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ht="12.75" customHeight="1">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ht="12.75" customHeight="1">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ht="12.75" customHeight="1">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ht="12.75" customHeight="1">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ht="12.75" customHeight="1">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ht="12.75" customHeight="1">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ht="12.75" customHeight="1">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ht="12.75" customHeight="1">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ht="12.75" customHeight="1">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ht="12.75" customHeight="1">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ht="12.75" customHeight="1">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ht="12.75" customHeight="1">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ht="12.75" customHeight="1">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ht="12.75" customHeight="1">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ht="12.75" customHeight="1">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ht="12.75" customHeight="1">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ht="12.75" customHeight="1">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ht="12.75" customHeight="1">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ht="12.75" customHeight="1">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ht="12.75" customHeight="1">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ht="12.75" customHeight="1">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ht="12.75" customHeight="1">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ht="12.75" customHeight="1">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ht="12.75" customHeight="1">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ht="12.75" customHeight="1">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ht="12.75" customHeight="1">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ht="12.75" customHeight="1">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ht="12.75" customHeight="1">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ht="12.75" customHeight="1">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ht="12.75" customHeight="1">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ht="12.75" customHeight="1">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ht="12.75" customHeight="1">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ht="12.75" customHeight="1">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ht="12.75" customHeight="1">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ht="12.75" customHeight="1">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ht="12.75" customHeight="1">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ht="12.75" customHeight="1">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ht="12.75" customHeight="1">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ht="12.75" customHeight="1">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ht="12.75" customHeight="1">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ht="12.75" customHeight="1">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ht="12.75" customHeight="1">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ht="12.75" customHeight="1">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ht="12.75" customHeight="1">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ht="12.75" customHeight="1">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ht="12.75" customHeight="1">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ht="12.75" customHeight="1">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ht="12.75" customHeight="1">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ht="12.75" customHeight="1">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ht="12.75" customHeight="1">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ht="12.75" customHeight="1">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ht="12.75" customHeight="1">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ht="12.75" customHeight="1">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ht="12.75" customHeight="1">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ht="12.75" customHeight="1">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ht="12.75" customHeight="1">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ht="12.75" customHeight="1">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ht="12.75" customHeight="1">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ht="12.75" customHeight="1">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ht="12.75" customHeight="1">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ht="12.75" customHeight="1">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ht="12.75" customHeight="1">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ht="12.75" customHeight="1">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ht="12.75" customHeight="1">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ht="12.75" customHeight="1">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ht="12.75" customHeight="1">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ht="12.75" customHeight="1">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ht="12.75" customHeight="1">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ht="12.75" customHeight="1">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ht="12.75" customHeight="1">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ht="12.75" customHeight="1">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ht="12.75" customHeight="1">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ht="12.75" customHeight="1">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ht="12.75" customHeight="1">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ht="12.75" customHeight="1">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ht="12.75" customHeight="1">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ht="12.75" customHeight="1">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ht="12.75" customHeight="1">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ht="12.75" customHeight="1">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ht="12.75" customHeight="1">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ht="12.75" customHeight="1">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ht="12.75" customHeight="1">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ht="12.75" customHeight="1">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ht="12.75" customHeight="1">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ht="12.75" customHeight="1">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ht="12.75" customHeight="1">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ht="12.75" customHeight="1">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ht="12.75" customHeight="1">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ht="12.75" customHeight="1">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ht="12.75" customHeight="1">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ht="12.75" customHeight="1">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ht="12.75" customHeight="1">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ht="12.75" customHeight="1">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ht="12.75" customHeight="1">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ht="12.75" customHeight="1">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ht="12.75" customHeight="1">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ht="12.75" customHeight="1">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ht="12.75" customHeight="1">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ht="12.75" customHeight="1">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ht="12.75" customHeight="1">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ht="12.75" customHeight="1">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ht="12.75" customHeight="1">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ht="12.75" customHeight="1">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ht="12.75" customHeight="1">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ht="12.75" customHeight="1">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ht="12.75" customHeight="1">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ht="12.75" customHeight="1">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ht="12.75" customHeight="1">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ht="12.75" customHeight="1">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ht="12.75" customHeight="1">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ht="12.75" customHeight="1">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ht="12.75" customHeight="1">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ht="12.75" customHeight="1">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ht="12.75" customHeight="1">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ht="12.75" customHeight="1">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ht="12.75" customHeight="1">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ht="12.75" customHeight="1">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ht="12.75" customHeight="1">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ht="12.75" customHeight="1">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ht="12.75" customHeight="1">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ht="12.75" customHeight="1">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ht="12.75" customHeight="1">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ht="12.75" customHeight="1">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ht="12.75" customHeight="1">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ht="12.75" customHeight="1">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ht="12.75" customHeight="1">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ht="12.75" customHeight="1">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ht="12.75" customHeight="1">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ht="12.75" customHeight="1">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ht="12.75" customHeight="1">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ht="12.75" customHeight="1">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ht="12.75" customHeight="1">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ht="12.75" customHeight="1">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ht="12.75" customHeight="1">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ht="12.75" customHeight="1">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ht="12.75" customHeight="1">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ht="12.75" customHeight="1">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ht="12.75" customHeight="1">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ht="12.75" customHeight="1">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ht="12.75" customHeight="1">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ht="12.75" customHeight="1">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ht="12.75" customHeight="1">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ht="12.75" customHeight="1">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ht="12.75" customHeight="1">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ht="12.75" customHeight="1">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ht="12.75" customHeight="1">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ht="12.75" customHeight="1">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ht="12.75" customHeight="1">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ht="12.75" customHeight="1">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ht="12.75" customHeight="1">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ht="12.75" customHeight="1">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ht="12.75" customHeight="1">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ht="12.75" customHeight="1">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ht="12.75" customHeight="1">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ht="12.75" customHeight="1">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ht="12.75" customHeight="1">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ht="12.75" customHeight="1">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ht="12.75" customHeight="1">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ht="12.75" customHeight="1">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ht="12.75" customHeight="1">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ht="12.75" customHeight="1">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ht="12.75" customHeight="1">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ht="12.75" customHeight="1">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ht="12.75" customHeight="1">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ht="12.75" customHeight="1">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ht="12.75" customHeight="1">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ht="12.75" customHeight="1">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ht="12.75" customHeight="1">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ht="12.75" customHeight="1">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ht="12.75" customHeight="1">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ht="12.75" customHeight="1">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ht="12.75" customHeight="1">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ht="12.75" customHeight="1">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ht="12.75" customHeight="1">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ht="12.75" customHeight="1">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ht="12.75" customHeight="1">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ht="12.75" customHeight="1">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ht="12.75" customHeight="1">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ht="12.75" customHeight="1">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ht="12.75" customHeight="1">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ht="12.75" customHeight="1">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ht="12.75" customHeight="1">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ht="12.75" customHeight="1">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ht="12.75" customHeight="1">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ht="12.75" customHeight="1">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ht="12.75" customHeight="1">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ht="12.75" customHeight="1">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ht="12.75" customHeight="1">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ht="12.75" customHeight="1">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ht="12.75" customHeight="1">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ht="12.75" customHeight="1">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ht="12.75" customHeight="1">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ht="12.75" customHeight="1">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ht="12.75" customHeight="1">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ht="12.75" customHeight="1">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ht="12.75" customHeight="1">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ht="12.75" customHeight="1">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ht="12.75" customHeight="1">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ht="12.75" customHeight="1">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ht="12.75" customHeight="1">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ht="12.75" customHeight="1">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ht="12.75" customHeight="1">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ht="12.75" customHeight="1">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ht="12.75" customHeight="1">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ht="12.75" customHeight="1">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ht="12.75" customHeight="1">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ht="12.75" customHeight="1">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ht="12.75" customHeight="1">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ht="12.75" customHeight="1">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ht="12.75" customHeight="1">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ht="12.75" customHeight="1">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ht="12.75" customHeight="1">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ht="12.75" customHeight="1">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ht="12.75" customHeight="1">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ht="12.75" customHeight="1">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ht="12.75" customHeight="1">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ht="12.75" customHeight="1">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ht="12.75" customHeight="1">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ht="12.75" customHeight="1">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ht="12.75" customHeight="1">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ht="12.75" customHeight="1">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ht="12.75" customHeight="1">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ht="12.75" customHeight="1">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ht="12.75" customHeight="1">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ht="12.75" customHeight="1">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ht="12.75" customHeight="1">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ht="12.75" customHeight="1">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ht="12.75" customHeight="1">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ht="12.75" customHeight="1">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ht="12.75" customHeight="1">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ht="12.75" customHeight="1">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ht="12.75" customHeight="1">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ht="12.75" customHeight="1">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ht="12.75" customHeight="1">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ht="12.75" customHeight="1">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ht="12.75" customHeight="1">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ht="12.75" customHeight="1">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ht="12.75" customHeight="1">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ht="12.75" customHeight="1">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ht="12.75" customHeight="1">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ht="12.75" customHeight="1">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ht="12.75" customHeight="1">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ht="12.75" customHeight="1">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ht="12.75" customHeight="1">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ht="12.75" customHeight="1">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ht="12.75" customHeight="1">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ht="12.75" customHeight="1">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ht="12.75" customHeight="1">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ht="12.75" customHeight="1">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ht="12.75" customHeight="1">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ht="12.75" customHeight="1">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ht="12.75" customHeight="1">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ht="12.75" customHeight="1">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ht="12.75" customHeight="1">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ht="12.75" customHeight="1">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ht="12.75" customHeight="1">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ht="12.75" customHeight="1">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ht="12.75" customHeight="1">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ht="12.75" customHeight="1">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ht="12.75" customHeight="1">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ht="12.75" customHeight="1">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ht="12.75" customHeight="1">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ht="12.75" customHeight="1">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ht="12.75" customHeight="1">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ht="12.75" customHeight="1">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ht="12.75" customHeight="1">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ht="12.75" customHeight="1">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ht="12.75" customHeight="1">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ht="12.75" customHeight="1">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ht="12.75" customHeight="1">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ht="12.75" customHeight="1">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ht="12.75" customHeight="1">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ht="12.75" customHeight="1">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ht="12.75" customHeight="1">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ht="12.75" customHeight="1">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ht="12.75" customHeight="1">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ht="12.75" customHeight="1">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ht="12.75" customHeight="1">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ht="12.75" customHeight="1">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ht="12.75" customHeight="1">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ht="12.75" customHeight="1">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ht="12.75" customHeight="1">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ht="12.75" customHeight="1">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ht="12.75" customHeight="1">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ht="12.75" customHeight="1">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ht="12.75" customHeight="1">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ht="12.75" customHeight="1">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ht="12.75" customHeight="1">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ht="12.75" customHeight="1">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ht="12.75" customHeight="1">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ht="12.75" customHeight="1">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ht="12.75" customHeight="1">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ht="12.75" customHeight="1">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ht="12.75" customHeight="1">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ht="12.75" customHeight="1">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ht="12.75" customHeight="1">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ht="12.75" customHeight="1">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ht="12.75" customHeight="1">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ht="12.75" customHeight="1">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ht="12.75" customHeight="1">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ht="12.75" customHeight="1">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ht="12.75" customHeight="1">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ht="12.75" customHeight="1">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ht="12.75" customHeight="1">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ht="12.75" customHeight="1">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ht="12.75" customHeight="1">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ht="12.75" customHeight="1">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ht="12.75" customHeight="1">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ht="12.75" customHeight="1">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ht="12.75" customHeight="1">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ht="12.75" customHeight="1">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ht="12.75" customHeight="1">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ht="12.75" customHeight="1">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ht="12.75" customHeight="1">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ht="12.75" customHeight="1">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ht="12.75" customHeight="1">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ht="12.75" customHeight="1">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ht="12.75" customHeight="1">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ht="12.75" customHeight="1">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ht="12.75" customHeight="1">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ht="12.75" customHeight="1">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ht="12.75" customHeight="1">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ht="12.75" customHeight="1">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ht="12.75" customHeight="1">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ht="12.75" customHeight="1">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ht="12.75" customHeight="1">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ht="12.75" customHeight="1">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ht="12.75" customHeight="1">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ht="12.75" customHeight="1">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ht="12.75" customHeight="1">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ht="12.75" customHeight="1">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ht="12.75" customHeight="1">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ht="12.75" customHeight="1">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ht="12.75" customHeight="1">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ht="12.75" customHeight="1">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ht="12.75" customHeight="1">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ht="12.75" customHeight="1">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ht="12.75" customHeight="1">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ht="12.75" customHeight="1">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ht="12.75" customHeight="1">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ht="12.75" customHeight="1">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ht="12.75" customHeight="1">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ht="12.75" customHeight="1">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ht="12.75" customHeight="1">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ht="12.75" customHeight="1">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ht="12.75" customHeight="1">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ht="12.75" customHeight="1">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ht="12.75" customHeight="1">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ht="12.75" customHeight="1">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ht="12.75" customHeight="1">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ht="12.75" customHeight="1">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ht="12.75" customHeight="1">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ht="12.75" customHeight="1">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ht="12.75" customHeight="1">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ht="12.75" customHeight="1">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ht="12.75" customHeight="1">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ht="12.75" customHeight="1">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ht="12.75" customHeight="1">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ht="12.75" customHeight="1">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ht="12.75" customHeight="1">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ht="12.75" customHeight="1">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ht="12.75" customHeight="1">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ht="12.75" customHeight="1">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ht="12.75" customHeight="1">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ht="12.75" customHeight="1">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ht="12.75" customHeight="1">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ht="12.75" customHeight="1">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ht="12.75" customHeight="1">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ht="12.75" customHeight="1">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ht="12.75" customHeight="1">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ht="12.75" customHeight="1">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ht="12.75" customHeight="1">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ht="12.75" customHeight="1">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ht="12.75" customHeight="1">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ht="12.75" customHeight="1">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ht="12.75" customHeight="1">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ht="12.75" customHeight="1">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ht="12.75" customHeight="1">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ht="12.75" customHeight="1">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ht="12.75" customHeight="1">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ht="12.75" customHeight="1">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ht="12.75" customHeight="1">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ht="12.75" customHeight="1">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ht="12.75" customHeight="1">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ht="12.75" customHeight="1">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ht="12.75" customHeight="1">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ht="12.75" customHeight="1">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ht="12.75" customHeight="1">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ht="12.75" customHeight="1">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ht="12.75" customHeight="1">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ht="12.75" customHeight="1">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ht="12.75" customHeight="1">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ht="12.75" customHeight="1">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ht="12.75" customHeight="1">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ht="12.75" customHeight="1">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ht="12.75" customHeight="1">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ht="12.75" customHeight="1">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ht="12.75" customHeight="1">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ht="12.75" customHeight="1">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ht="12.75" customHeight="1">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ht="12.75" customHeight="1">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ht="12.75" customHeight="1">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ht="12.75" customHeight="1">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ht="12.75" customHeight="1">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ht="12.75" customHeight="1">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ht="12.75" customHeight="1">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ht="12.75" customHeight="1">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ht="12.75" customHeight="1">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ht="12.75" customHeight="1">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ht="12.75" customHeight="1">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ht="12.75" customHeight="1">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ht="12.75" customHeight="1">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ht="12.75" customHeight="1">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ht="12.75" customHeight="1">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ht="12.75" customHeight="1">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ht="12.75" customHeight="1">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ht="12.75" customHeight="1">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ht="12.75" customHeight="1">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ht="12.75" customHeight="1">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ht="12.75" customHeight="1">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ht="12.75" customHeight="1">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ht="12.75" customHeight="1">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ht="12.75" customHeight="1">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ht="12.75" customHeight="1">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ht="12.75" customHeight="1">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ht="12.75" customHeight="1">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ht="12.75" customHeight="1">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ht="12.75" customHeight="1">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ht="12.75" customHeight="1">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ht="12.75" customHeight="1">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ht="12.75" customHeight="1">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ht="12.75" customHeight="1">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ht="12.75" customHeight="1">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ht="12.75" customHeight="1">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ht="12.75" customHeight="1">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ht="12.75" customHeight="1">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ht="12.75" customHeight="1">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ht="12.75" customHeight="1">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ht="12.75" customHeight="1">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ht="12.75" customHeight="1">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ht="12.75" customHeight="1">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ht="12.75" customHeight="1">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ht="12.75" customHeight="1">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ht="12.75" customHeight="1">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ht="12.75" customHeight="1">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ht="12.75" customHeight="1">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ht="12.75" customHeight="1">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ht="12.75" customHeight="1">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ht="12.75" customHeight="1">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ht="12.75" customHeight="1">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ht="12.75" customHeight="1">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ht="12.75" customHeight="1">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ht="12.75" customHeight="1">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ht="12.75" customHeight="1">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ht="12.75" customHeight="1">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ht="12.75" customHeight="1">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ht="12.75" customHeight="1">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ht="12.75" customHeight="1">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ht="12.75" customHeight="1">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ht="12.75" customHeight="1">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ht="12.75" customHeight="1">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ht="12.75" customHeight="1">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ht="12.75" customHeight="1">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ht="12.75" customHeight="1">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ht="12.75" customHeight="1">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ht="12.75" customHeight="1">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ht="12.75" customHeight="1">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ht="12.75" customHeight="1">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ht="12.75" customHeight="1">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ht="12.75" customHeight="1">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ht="12.75" customHeight="1">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ht="12.75" customHeight="1">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ht="12.75" customHeight="1">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ht="12.75" customHeight="1">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ht="12.75" customHeight="1">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ht="12.75" customHeight="1">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ht="12.75" customHeight="1">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ht="12.75" customHeight="1">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ht="12.75" customHeight="1">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ht="12.75" customHeight="1">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ht="12.75" customHeight="1">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ht="12.75" customHeight="1">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ht="12.75" customHeight="1">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ht="12.75" customHeight="1">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ht="12.75" customHeight="1">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ht="12.75" customHeight="1">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ht="12.75" customHeight="1">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ht="12.75" customHeight="1">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ht="12.75" customHeight="1">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ht="12.75" customHeight="1">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ht="12.75" customHeight="1">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ht="12.75" customHeight="1">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ht="12.75" customHeight="1">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ht="12.75" customHeight="1">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ht="12.75" customHeight="1">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ht="12.75" customHeight="1">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ht="12.75" customHeight="1">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ht="12.75" customHeight="1">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sheetData>
  <mergeCells count="7">
    <mergeCell ref="A4:D4"/>
    <mergeCell ref="A8:D8"/>
    <mergeCell ref="B12:C12"/>
    <mergeCell ref="B13:C13"/>
    <mergeCell ref="B14:C14"/>
    <mergeCell ref="B15:C15"/>
    <mergeCell ref="A36:D36"/>
  </mergeCells>
  <printOptions/>
  <pageMargins bottom="0.75" footer="0.0" header="0.0" left="0.7" right="0.7" top="0.75"/>
  <pageSetup orientation="portrait"/>
  <rowBreaks count="1" manualBreakCount="1">
    <brk id="32"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7" width="9.14"/>
    <col customWidth="1" min="8" max="9" width="10.14"/>
    <col customWidth="1" min="10" max="11" width="10.86"/>
    <col customWidth="1" min="12" max="12" width="14.57"/>
    <col customWidth="1" min="13" max="25" width="9.14"/>
  </cols>
  <sheetData>
    <row r="1" ht="12.75" customHeight="1">
      <c r="A1" s="112"/>
      <c r="B1" s="112"/>
      <c r="C1" s="112"/>
      <c r="D1" s="112"/>
      <c r="E1" s="112"/>
      <c r="F1" s="112"/>
      <c r="G1" s="112"/>
      <c r="H1" s="112"/>
      <c r="I1" s="112"/>
      <c r="J1" s="112"/>
      <c r="K1" s="112"/>
      <c r="L1" s="112"/>
      <c r="M1" s="152"/>
      <c r="N1" s="152"/>
      <c r="O1" s="152"/>
      <c r="P1" s="152"/>
      <c r="Q1" s="152"/>
      <c r="R1" s="152"/>
      <c r="S1" s="152"/>
      <c r="T1" s="152"/>
      <c r="U1" s="152"/>
      <c r="V1" s="152"/>
      <c r="W1" s="152"/>
      <c r="X1" s="152"/>
      <c r="Y1" s="152"/>
    </row>
    <row r="2" ht="12.75" customHeight="1">
      <c r="A2" s="153" t="s">
        <v>182</v>
      </c>
      <c r="B2" s="154"/>
      <c r="C2" s="154"/>
      <c r="D2" s="154"/>
      <c r="E2" s="154"/>
      <c r="F2" s="154"/>
      <c r="G2" s="154"/>
      <c r="H2" s="154"/>
      <c r="I2" s="154"/>
      <c r="J2" s="154"/>
      <c r="K2" s="154"/>
      <c r="L2" s="154"/>
      <c r="M2" s="152"/>
      <c r="N2" s="152"/>
      <c r="O2" s="152"/>
      <c r="P2" s="152"/>
      <c r="Q2" s="152"/>
      <c r="R2" s="152"/>
      <c r="S2" s="152"/>
      <c r="T2" s="152"/>
      <c r="U2" s="152"/>
      <c r="V2" s="152"/>
      <c r="W2" s="152"/>
      <c r="X2" s="152"/>
      <c r="Y2" s="152"/>
    </row>
    <row r="3" ht="12.75" customHeight="1">
      <c r="A3" s="112"/>
      <c r="B3" s="112"/>
      <c r="C3" s="112"/>
      <c r="D3" s="112"/>
      <c r="E3" s="112"/>
      <c r="F3" s="112"/>
      <c r="G3" s="112"/>
      <c r="H3" s="112"/>
      <c r="I3" s="112"/>
      <c r="J3" s="112"/>
      <c r="K3" s="112"/>
      <c r="L3" s="112"/>
      <c r="M3" s="152"/>
      <c r="N3" s="152"/>
      <c r="O3" s="152"/>
      <c r="P3" s="152"/>
      <c r="Q3" s="152"/>
      <c r="R3" s="152"/>
      <c r="S3" s="152"/>
      <c r="T3" s="152"/>
      <c r="U3" s="152"/>
      <c r="V3" s="152"/>
      <c r="W3" s="152"/>
      <c r="X3" s="152"/>
      <c r="Y3" s="152"/>
    </row>
    <row r="4" ht="27.0" customHeight="1">
      <c r="A4" s="155"/>
      <c r="B4" s="156" t="s">
        <v>183</v>
      </c>
      <c r="C4" s="157"/>
      <c r="D4" s="157"/>
      <c r="E4" s="157"/>
      <c r="F4" s="157"/>
      <c r="G4" s="157"/>
      <c r="H4" s="157"/>
      <c r="I4" s="157"/>
      <c r="J4" s="157"/>
      <c r="K4" s="158" t="s">
        <v>184</v>
      </c>
      <c r="L4" s="125"/>
      <c r="M4" s="152"/>
      <c r="N4" s="152"/>
      <c r="O4" s="152"/>
      <c r="P4" s="152"/>
      <c r="Q4" s="152"/>
      <c r="R4" s="152"/>
      <c r="S4" s="152"/>
      <c r="T4" s="152"/>
      <c r="U4" s="152"/>
      <c r="V4" s="152"/>
      <c r="W4" s="152"/>
      <c r="X4" s="152"/>
      <c r="Y4" s="152"/>
    </row>
    <row r="5" ht="12.75" customHeight="1">
      <c r="A5" s="159" t="s">
        <v>185</v>
      </c>
      <c r="B5" s="160"/>
      <c r="C5" s="161"/>
      <c r="D5" s="161"/>
      <c r="E5" s="161"/>
      <c r="F5" s="161"/>
      <c r="G5" s="161"/>
      <c r="H5" s="161"/>
      <c r="I5" s="161"/>
      <c r="J5" s="161"/>
      <c r="K5" s="162" t="s">
        <v>186</v>
      </c>
      <c r="L5" s="125"/>
      <c r="M5" s="152"/>
      <c r="N5" s="152"/>
      <c r="O5" s="152"/>
      <c r="P5" s="152"/>
      <c r="Q5" s="152"/>
      <c r="R5" s="152"/>
      <c r="S5" s="152"/>
      <c r="T5" s="152"/>
      <c r="U5" s="152"/>
      <c r="V5" s="152"/>
      <c r="W5" s="152"/>
      <c r="X5" s="152"/>
      <c r="Y5" s="152"/>
    </row>
    <row r="6" ht="12.75" customHeight="1">
      <c r="A6" s="163"/>
      <c r="B6" s="164" t="s">
        <v>187</v>
      </c>
      <c r="C6" s="165" t="s">
        <v>188</v>
      </c>
      <c r="D6" s="165" t="s">
        <v>189</v>
      </c>
      <c r="E6" s="165" t="s">
        <v>190</v>
      </c>
      <c r="F6" s="165" t="s">
        <v>191</v>
      </c>
      <c r="G6" s="165" t="s">
        <v>192</v>
      </c>
      <c r="H6" s="165" t="s">
        <v>193</v>
      </c>
      <c r="I6" s="165" t="s">
        <v>194</v>
      </c>
      <c r="J6" s="165" t="s">
        <v>195</v>
      </c>
      <c r="K6" s="164" t="s">
        <v>195</v>
      </c>
      <c r="L6" s="166" t="s">
        <v>196</v>
      </c>
      <c r="M6" s="152"/>
      <c r="N6" s="152"/>
      <c r="O6" s="152"/>
      <c r="P6" s="152"/>
      <c r="Q6" s="152"/>
      <c r="R6" s="152"/>
      <c r="S6" s="152"/>
      <c r="T6" s="152"/>
      <c r="U6" s="152"/>
      <c r="V6" s="152"/>
      <c r="W6" s="152"/>
      <c r="X6" s="152"/>
      <c r="Y6" s="152"/>
    </row>
    <row r="7" ht="12.75" customHeight="1">
      <c r="A7" s="167">
        <v>2025.0</v>
      </c>
      <c r="B7" s="168">
        <v>77.69374331102662</v>
      </c>
      <c r="C7" s="169">
        <v>67.8533364977288</v>
      </c>
      <c r="D7" s="169">
        <v>53.99094398175412</v>
      </c>
      <c r="E7" s="169">
        <v>79.16778241100612</v>
      </c>
      <c r="F7" s="169">
        <v>80.84705326798192</v>
      </c>
      <c r="G7" s="169">
        <v>54.404137342361786</v>
      </c>
      <c r="H7" s="169">
        <v>66.95795076581861</v>
      </c>
      <c r="I7" s="169">
        <v>36.172023647081836</v>
      </c>
      <c r="J7" s="169">
        <v>61.52624972317553</v>
      </c>
      <c r="K7" s="168">
        <v>156.0</v>
      </c>
      <c r="L7" s="170" t="s">
        <v>197</v>
      </c>
      <c r="M7" s="171" t="s">
        <v>198</v>
      </c>
      <c r="N7" s="152"/>
      <c r="O7" s="152"/>
      <c r="P7" s="152"/>
      <c r="Q7" s="152"/>
      <c r="R7" s="152"/>
      <c r="S7" s="152"/>
      <c r="T7" s="152"/>
      <c r="U7" s="152"/>
      <c r="V7" s="152"/>
      <c r="W7" s="152"/>
      <c r="X7" s="152"/>
      <c r="Y7" s="152"/>
    </row>
    <row r="8" ht="12.75" customHeight="1">
      <c r="A8" s="167">
        <v>2026.0</v>
      </c>
      <c r="B8" s="168">
        <v>59.0</v>
      </c>
      <c r="C8" s="169">
        <v>51.0</v>
      </c>
      <c r="D8" s="169">
        <v>42.0</v>
      </c>
      <c r="E8" s="169">
        <v>65.0</v>
      </c>
      <c r="F8" s="169">
        <v>58.0</v>
      </c>
      <c r="G8" s="169">
        <v>34.0</v>
      </c>
      <c r="H8" s="169">
        <v>45.0</v>
      </c>
      <c r="I8" s="169">
        <v>33.0</v>
      </c>
      <c r="J8" s="169">
        <v>44.0</v>
      </c>
      <c r="K8" s="168">
        <v>179.0</v>
      </c>
      <c r="L8" s="170" t="s">
        <v>148</v>
      </c>
      <c r="M8" s="171"/>
      <c r="N8" s="152"/>
      <c r="O8" s="152"/>
      <c r="P8" s="152"/>
      <c r="Q8" s="152"/>
      <c r="R8" s="152"/>
      <c r="S8" s="152"/>
      <c r="T8" s="152"/>
      <c r="U8" s="152"/>
      <c r="V8" s="152"/>
      <c r="W8" s="152"/>
      <c r="X8" s="152"/>
      <c r="Y8" s="152"/>
    </row>
    <row r="9" ht="14.25" customHeight="1">
      <c r="A9" s="167">
        <v>2027.0</v>
      </c>
      <c r="B9" s="168">
        <v>83.0</v>
      </c>
      <c r="C9" s="169">
        <v>73.0</v>
      </c>
      <c r="D9" s="169">
        <v>61.0</v>
      </c>
      <c r="E9" s="169">
        <v>97.0</v>
      </c>
      <c r="F9" s="169">
        <v>89.0</v>
      </c>
      <c r="G9" s="169">
        <v>55.0</v>
      </c>
      <c r="H9" s="169">
        <v>56.0</v>
      </c>
      <c r="I9" s="169">
        <v>42.0</v>
      </c>
      <c r="J9" s="169">
        <v>63.0</v>
      </c>
      <c r="K9" s="168">
        <v>199.0</v>
      </c>
      <c r="L9" s="170" t="s">
        <v>148</v>
      </c>
      <c r="M9" s="171"/>
      <c r="N9" s="152"/>
      <c r="O9" s="152"/>
      <c r="P9" s="152"/>
      <c r="Q9" s="152"/>
      <c r="R9" s="152"/>
      <c r="S9" s="152"/>
      <c r="T9" s="152"/>
      <c r="U9" s="152"/>
      <c r="V9" s="152"/>
      <c r="W9" s="152"/>
      <c r="X9" s="152"/>
      <c r="Y9" s="152"/>
    </row>
    <row r="10" ht="14.25" customHeight="1">
      <c r="A10" s="167">
        <v>2028.0</v>
      </c>
      <c r="B10" s="168">
        <v>88.0</v>
      </c>
      <c r="C10" s="169">
        <v>72.0</v>
      </c>
      <c r="D10" s="169">
        <v>58.0</v>
      </c>
      <c r="E10" s="169">
        <v>84.0</v>
      </c>
      <c r="F10" s="169">
        <v>77.0</v>
      </c>
      <c r="G10" s="169">
        <v>48.0</v>
      </c>
      <c r="H10" s="169">
        <v>60.0</v>
      </c>
      <c r="I10" s="169">
        <v>43.0</v>
      </c>
      <c r="J10" s="169">
        <v>60.0</v>
      </c>
      <c r="K10" s="168">
        <v>224.0</v>
      </c>
      <c r="L10" s="170" t="s">
        <v>148</v>
      </c>
      <c r="M10" s="171"/>
      <c r="N10" s="152"/>
      <c r="O10" s="152"/>
      <c r="P10" s="152"/>
      <c r="Q10" s="152"/>
      <c r="R10" s="152"/>
      <c r="S10" s="152"/>
      <c r="T10" s="152"/>
      <c r="U10" s="152"/>
      <c r="V10" s="152"/>
      <c r="W10" s="152"/>
      <c r="X10" s="152"/>
      <c r="Y10" s="152"/>
    </row>
    <row r="11" ht="14.25" customHeight="1">
      <c r="A11" s="167">
        <v>2029.0</v>
      </c>
      <c r="B11" s="168">
        <v>95.0</v>
      </c>
      <c r="C11" s="169">
        <v>82.0</v>
      </c>
      <c r="D11" s="169">
        <v>68.0</v>
      </c>
      <c r="E11" s="169">
        <v>89.0</v>
      </c>
      <c r="F11" s="169">
        <v>83.0</v>
      </c>
      <c r="G11" s="169">
        <v>52.0</v>
      </c>
      <c r="H11" s="169">
        <v>62.0</v>
      </c>
      <c r="I11" s="169">
        <v>45.0</v>
      </c>
      <c r="J11" s="169">
        <v>65.0</v>
      </c>
      <c r="K11" s="168">
        <v>239.0</v>
      </c>
      <c r="L11" s="170" t="s">
        <v>148</v>
      </c>
      <c r="M11" s="171"/>
      <c r="N11" s="152"/>
      <c r="O11" s="152"/>
      <c r="P11" s="152"/>
      <c r="Q11" s="152"/>
      <c r="R11" s="152"/>
      <c r="S11" s="152"/>
      <c r="T11" s="152"/>
      <c r="U11" s="152"/>
      <c r="V11" s="152"/>
      <c r="W11" s="152"/>
      <c r="X11" s="152"/>
      <c r="Y11" s="152"/>
    </row>
    <row r="12" ht="14.25" customHeight="1">
      <c r="A12" s="167">
        <v>2030.0</v>
      </c>
      <c r="B12" s="168">
        <v>87.0</v>
      </c>
      <c r="C12" s="169">
        <v>76.0</v>
      </c>
      <c r="D12" s="169">
        <v>65.0</v>
      </c>
      <c r="E12" s="169">
        <v>74.0</v>
      </c>
      <c r="F12" s="169">
        <v>69.0</v>
      </c>
      <c r="G12" s="169">
        <v>47.0</v>
      </c>
      <c r="H12" s="169">
        <v>57.0</v>
      </c>
      <c r="I12" s="169">
        <v>44.0</v>
      </c>
      <c r="J12" s="169">
        <v>60.0</v>
      </c>
      <c r="K12" s="168">
        <v>258.0</v>
      </c>
      <c r="L12" s="170" t="s">
        <v>148</v>
      </c>
      <c r="M12" s="171"/>
      <c r="N12" s="152"/>
      <c r="O12" s="152"/>
      <c r="P12" s="152"/>
      <c r="Q12" s="152"/>
      <c r="R12" s="152"/>
      <c r="S12" s="152"/>
      <c r="T12" s="152"/>
      <c r="U12" s="152"/>
      <c r="V12" s="152"/>
      <c r="W12" s="152"/>
      <c r="X12" s="152"/>
      <c r="Y12" s="152"/>
    </row>
    <row r="13" ht="14.25" customHeight="1">
      <c r="A13" s="167">
        <v>2031.0</v>
      </c>
      <c r="B13" s="168">
        <v>79.0</v>
      </c>
      <c r="C13" s="169">
        <v>70.0</v>
      </c>
      <c r="D13" s="169">
        <v>61.0</v>
      </c>
      <c r="E13" s="169">
        <v>67.0</v>
      </c>
      <c r="F13" s="169">
        <v>63.0</v>
      </c>
      <c r="G13" s="169">
        <v>45.0</v>
      </c>
      <c r="H13" s="169">
        <v>47.0</v>
      </c>
      <c r="I13" s="169">
        <v>39.0</v>
      </c>
      <c r="J13" s="169">
        <v>54.0</v>
      </c>
      <c r="K13" s="168">
        <v>305.0</v>
      </c>
      <c r="L13" s="170" t="s">
        <v>148</v>
      </c>
      <c r="M13" s="171"/>
      <c r="N13" s="152"/>
      <c r="O13" s="152"/>
      <c r="P13" s="152"/>
      <c r="Q13" s="152"/>
      <c r="R13" s="152"/>
      <c r="S13" s="152"/>
      <c r="T13" s="152"/>
      <c r="U13" s="152"/>
      <c r="V13" s="152"/>
      <c r="W13" s="152"/>
      <c r="X13" s="152"/>
      <c r="Y13" s="152"/>
    </row>
    <row r="14" ht="14.25" customHeight="1">
      <c r="A14" s="167">
        <v>2032.0</v>
      </c>
      <c r="B14" s="168">
        <v>73.0</v>
      </c>
      <c r="C14" s="169">
        <v>67.0</v>
      </c>
      <c r="D14" s="169">
        <v>60.0</v>
      </c>
      <c r="E14" s="169">
        <v>49.0</v>
      </c>
      <c r="F14" s="169">
        <v>47.0</v>
      </c>
      <c r="G14" s="169">
        <v>36.0</v>
      </c>
      <c r="H14" s="169">
        <v>38.0</v>
      </c>
      <c r="I14" s="169">
        <v>31.0</v>
      </c>
      <c r="J14" s="169">
        <v>46.0</v>
      </c>
      <c r="K14" s="168">
        <v>334.0</v>
      </c>
      <c r="L14" s="170" t="s">
        <v>148</v>
      </c>
      <c r="M14" s="171"/>
      <c r="N14" s="152"/>
      <c r="O14" s="152"/>
      <c r="P14" s="152"/>
      <c r="Q14" s="152"/>
      <c r="R14" s="152"/>
      <c r="S14" s="152"/>
      <c r="T14" s="152"/>
      <c r="U14" s="152"/>
      <c r="V14" s="152"/>
      <c r="W14" s="152"/>
      <c r="X14" s="152"/>
      <c r="Y14" s="152"/>
    </row>
    <row r="15" ht="14.25" customHeight="1">
      <c r="A15" s="167">
        <v>2033.0</v>
      </c>
      <c r="B15" s="168">
        <v>62.0</v>
      </c>
      <c r="C15" s="169">
        <v>56.0</v>
      </c>
      <c r="D15" s="169">
        <v>50.0</v>
      </c>
      <c r="E15" s="169">
        <v>44.0</v>
      </c>
      <c r="F15" s="169">
        <v>43.0</v>
      </c>
      <c r="G15" s="169">
        <v>32.0</v>
      </c>
      <c r="H15" s="169">
        <v>33.0</v>
      </c>
      <c r="I15" s="169">
        <v>28.0</v>
      </c>
      <c r="J15" s="169">
        <v>40.0</v>
      </c>
      <c r="K15" s="168">
        <v>333.0</v>
      </c>
      <c r="L15" s="170" t="s">
        <v>148</v>
      </c>
      <c r="M15" s="171"/>
      <c r="N15" s="152"/>
      <c r="O15" s="152"/>
      <c r="P15" s="152"/>
      <c r="Q15" s="152"/>
      <c r="R15" s="152"/>
      <c r="S15" s="152"/>
      <c r="T15" s="152"/>
      <c r="U15" s="152"/>
      <c r="V15" s="152"/>
      <c r="W15" s="152"/>
      <c r="X15" s="152"/>
      <c r="Y15" s="152"/>
    </row>
    <row r="16" ht="14.25" customHeight="1">
      <c r="A16" s="167">
        <v>2034.0</v>
      </c>
      <c r="B16" s="168">
        <v>44.0</v>
      </c>
      <c r="C16" s="169">
        <v>42.0</v>
      </c>
      <c r="D16" s="169">
        <v>38.0</v>
      </c>
      <c r="E16" s="169">
        <v>33.0</v>
      </c>
      <c r="F16" s="169">
        <v>33.0</v>
      </c>
      <c r="G16" s="169">
        <v>26.0</v>
      </c>
      <c r="H16" s="169">
        <v>33.0</v>
      </c>
      <c r="I16" s="169">
        <v>28.0</v>
      </c>
      <c r="J16" s="169">
        <v>33.0</v>
      </c>
      <c r="K16" s="168">
        <v>327.0</v>
      </c>
      <c r="L16" s="170" t="s">
        <v>148</v>
      </c>
      <c r="M16" s="171"/>
      <c r="N16" s="152"/>
      <c r="O16" s="152"/>
      <c r="P16" s="152"/>
      <c r="Q16" s="152"/>
      <c r="R16" s="152"/>
      <c r="S16" s="152"/>
      <c r="T16" s="152"/>
      <c r="U16" s="152"/>
      <c r="V16" s="152"/>
      <c r="W16" s="152"/>
      <c r="X16" s="152"/>
      <c r="Y16" s="152"/>
    </row>
    <row r="17" ht="14.25" customHeight="1">
      <c r="A17" s="167">
        <v>2035.0</v>
      </c>
      <c r="B17" s="168">
        <v>43.0</v>
      </c>
      <c r="C17" s="169">
        <v>42.0</v>
      </c>
      <c r="D17" s="169">
        <v>36.0</v>
      </c>
      <c r="E17" s="169">
        <v>28.0</v>
      </c>
      <c r="F17" s="169">
        <v>27.0</v>
      </c>
      <c r="G17" s="169">
        <v>22.0</v>
      </c>
      <c r="H17" s="169">
        <v>23.0</v>
      </c>
      <c r="I17" s="169">
        <v>21.0</v>
      </c>
      <c r="J17" s="169">
        <v>28.0</v>
      </c>
      <c r="K17" s="168">
        <v>322.0</v>
      </c>
      <c r="L17" s="170" t="s">
        <v>148</v>
      </c>
      <c r="M17" s="171"/>
      <c r="N17" s="152"/>
      <c r="O17" s="152"/>
      <c r="P17" s="152"/>
      <c r="Q17" s="152"/>
      <c r="R17" s="152"/>
      <c r="S17" s="152"/>
      <c r="T17" s="152"/>
      <c r="U17" s="152"/>
      <c r="V17" s="152"/>
      <c r="W17" s="152"/>
      <c r="X17" s="152"/>
      <c r="Y17" s="152"/>
    </row>
    <row r="18" ht="14.25" customHeight="1">
      <c r="A18" s="167">
        <v>2036.0</v>
      </c>
      <c r="B18" s="168">
        <v>49.0</v>
      </c>
      <c r="C18" s="169">
        <v>46.0</v>
      </c>
      <c r="D18" s="169">
        <v>41.0</v>
      </c>
      <c r="E18" s="169">
        <v>32.0</v>
      </c>
      <c r="F18" s="169">
        <v>32.0</v>
      </c>
      <c r="G18" s="169">
        <v>26.0</v>
      </c>
      <c r="H18" s="169">
        <v>23.0</v>
      </c>
      <c r="I18" s="169">
        <v>21.0</v>
      </c>
      <c r="J18" s="169">
        <v>32.0</v>
      </c>
      <c r="K18" s="168">
        <v>315.0</v>
      </c>
      <c r="L18" s="170" t="s">
        <v>148</v>
      </c>
      <c r="M18" s="171"/>
      <c r="N18" s="152"/>
      <c r="O18" s="152"/>
      <c r="P18" s="152"/>
      <c r="Q18" s="152"/>
      <c r="R18" s="152"/>
      <c r="S18" s="152"/>
      <c r="T18" s="152"/>
      <c r="U18" s="152"/>
      <c r="V18" s="152"/>
      <c r="W18" s="152"/>
      <c r="X18" s="152"/>
      <c r="Y18" s="152"/>
    </row>
    <row r="19" ht="14.25" customHeight="1">
      <c r="A19" s="167">
        <v>2037.0</v>
      </c>
      <c r="B19" s="168">
        <v>51.0</v>
      </c>
      <c r="C19" s="169">
        <v>47.0</v>
      </c>
      <c r="D19" s="169">
        <v>43.0</v>
      </c>
      <c r="E19" s="169">
        <v>29.0</v>
      </c>
      <c r="F19" s="169">
        <v>29.0</v>
      </c>
      <c r="G19" s="169">
        <v>24.0</v>
      </c>
      <c r="H19" s="169">
        <v>28.0</v>
      </c>
      <c r="I19" s="169">
        <v>25.0</v>
      </c>
      <c r="J19" s="169">
        <v>33.0</v>
      </c>
      <c r="K19" s="168">
        <v>314.0</v>
      </c>
      <c r="L19" s="170" t="s">
        <v>148</v>
      </c>
      <c r="M19" s="171"/>
      <c r="N19" s="152"/>
      <c r="O19" s="152"/>
      <c r="P19" s="152"/>
      <c r="Q19" s="152"/>
      <c r="R19" s="152"/>
      <c r="S19" s="152"/>
      <c r="T19" s="152"/>
      <c r="U19" s="152"/>
      <c r="V19" s="152"/>
      <c r="W19" s="152"/>
      <c r="X19" s="152"/>
      <c r="Y19" s="152"/>
    </row>
    <row r="20" ht="14.25" customHeight="1">
      <c r="A20" s="167">
        <v>2038.0</v>
      </c>
      <c r="B20" s="168">
        <v>56.0</v>
      </c>
      <c r="C20" s="169">
        <v>52.0</v>
      </c>
      <c r="D20" s="169">
        <v>47.0</v>
      </c>
      <c r="E20" s="169">
        <v>37.0</v>
      </c>
      <c r="F20" s="169">
        <v>37.0</v>
      </c>
      <c r="G20" s="169">
        <v>31.0</v>
      </c>
      <c r="H20" s="169">
        <v>28.0</v>
      </c>
      <c r="I20" s="169">
        <v>23.0</v>
      </c>
      <c r="J20" s="169">
        <v>36.0</v>
      </c>
      <c r="K20" s="168">
        <v>320.0</v>
      </c>
      <c r="L20" s="170" t="s">
        <v>148</v>
      </c>
      <c r="M20" s="171"/>
      <c r="N20" s="152"/>
      <c r="O20" s="152"/>
      <c r="P20" s="152"/>
      <c r="Q20" s="152"/>
      <c r="R20" s="152"/>
      <c r="S20" s="152"/>
      <c r="T20" s="152"/>
      <c r="U20" s="152"/>
      <c r="V20" s="152"/>
      <c r="W20" s="152"/>
      <c r="X20" s="152"/>
      <c r="Y20" s="152"/>
    </row>
    <row r="21" ht="14.25" customHeight="1">
      <c r="A21" s="167">
        <v>2039.0</v>
      </c>
      <c r="B21" s="168">
        <v>71.0</v>
      </c>
      <c r="C21" s="169">
        <v>69.0</v>
      </c>
      <c r="D21" s="169">
        <v>61.0</v>
      </c>
      <c r="E21" s="169">
        <v>43.0</v>
      </c>
      <c r="F21" s="169">
        <v>43.0</v>
      </c>
      <c r="G21" s="169">
        <v>34.0</v>
      </c>
      <c r="H21" s="169">
        <v>31.0</v>
      </c>
      <c r="I21" s="169">
        <v>27.0</v>
      </c>
      <c r="J21" s="169">
        <v>44.0</v>
      </c>
      <c r="K21" s="168">
        <v>320.0</v>
      </c>
      <c r="L21" s="170" t="s">
        <v>146</v>
      </c>
      <c r="M21" s="171"/>
      <c r="N21" s="152"/>
      <c r="O21" s="152"/>
      <c r="P21" s="152"/>
      <c r="Q21" s="152"/>
      <c r="R21" s="152"/>
      <c r="S21" s="152"/>
      <c r="T21" s="152"/>
      <c r="U21" s="152"/>
      <c r="V21" s="152"/>
      <c r="W21" s="152"/>
      <c r="X21" s="152"/>
      <c r="Y21" s="152"/>
    </row>
    <row r="22" ht="14.25" customHeight="1">
      <c r="A22" s="167">
        <v>2040.0</v>
      </c>
      <c r="B22" s="168">
        <v>68.0</v>
      </c>
      <c r="C22" s="169">
        <v>65.0</v>
      </c>
      <c r="D22" s="169">
        <v>54.0</v>
      </c>
      <c r="E22" s="169">
        <v>40.0</v>
      </c>
      <c r="F22" s="169">
        <v>40.0</v>
      </c>
      <c r="G22" s="169">
        <v>31.0</v>
      </c>
      <c r="H22" s="169">
        <v>33.0</v>
      </c>
      <c r="I22" s="169">
        <v>28.0</v>
      </c>
      <c r="J22" s="169">
        <v>42.0</v>
      </c>
      <c r="K22" s="168">
        <v>326.0</v>
      </c>
      <c r="L22" s="170" t="s">
        <v>148</v>
      </c>
      <c r="M22" s="171"/>
      <c r="N22" s="152"/>
      <c r="O22" s="152"/>
      <c r="P22" s="152"/>
      <c r="Q22" s="152"/>
      <c r="R22" s="152"/>
      <c r="S22" s="152"/>
      <c r="T22" s="152"/>
      <c r="U22" s="152"/>
      <c r="V22" s="152"/>
      <c r="W22" s="152"/>
      <c r="X22" s="152"/>
      <c r="Y22" s="152"/>
    </row>
    <row r="23" ht="14.25" customHeight="1">
      <c r="A23" s="167">
        <v>2041.0</v>
      </c>
      <c r="B23" s="168">
        <v>68.0</v>
      </c>
      <c r="C23" s="169">
        <v>66.0</v>
      </c>
      <c r="D23" s="169">
        <v>54.0</v>
      </c>
      <c r="E23" s="169">
        <v>52.0</v>
      </c>
      <c r="F23" s="169">
        <v>51.0</v>
      </c>
      <c r="G23" s="169">
        <v>39.0</v>
      </c>
      <c r="H23" s="169">
        <v>33.0</v>
      </c>
      <c r="I23" s="169">
        <v>27.0</v>
      </c>
      <c r="J23" s="169">
        <v>45.0</v>
      </c>
      <c r="K23" s="168">
        <v>331.0</v>
      </c>
      <c r="L23" s="170" t="s">
        <v>148</v>
      </c>
      <c r="M23" s="171"/>
      <c r="N23" s="152"/>
      <c r="O23" s="152"/>
      <c r="P23" s="152"/>
      <c r="Q23" s="152"/>
      <c r="R23" s="152"/>
      <c r="S23" s="152"/>
      <c r="T23" s="152"/>
      <c r="U23" s="152"/>
      <c r="V23" s="152"/>
      <c r="W23" s="152"/>
      <c r="X23" s="152"/>
      <c r="Y23" s="152"/>
    </row>
    <row r="24" ht="14.25" customHeight="1">
      <c r="A24" s="167">
        <v>2042.0</v>
      </c>
      <c r="B24" s="168">
        <v>68.0</v>
      </c>
      <c r="C24" s="169">
        <v>66.0</v>
      </c>
      <c r="D24" s="169">
        <v>55.0</v>
      </c>
      <c r="E24" s="169">
        <v>50.0</v>
      </c>
      <c r="F24" s="169">
        <v>49.0</v>
      </c>
      <c r="G24" s="169">
        <v>38.0</v>
      </c>
      <c r="H24" s="169">
        <v>33.0</v>
      </c>
      <c r="I24" s="169">
        <v>29.0</v>
      </c>
      <c r="J24" s="169">
        <v>45.0</v>
      </c>
      <c r="K24" s="168">
        <v>337.0</v>
      </c>
      <c r="L24" s="170" t="s">
        <v>148</v>
      </c>
      <c r="M24" s="171"/>
      <c r="N24" s="152"/>
      <c r="O24" s="152"/>
      <c r="P24" s="152"/>
      <c r="Q24" s="152"/>
      <c r="R24" s="152"/>
      <c r="S24" s="152"/>
      <c r="T24" s="152"/>
      <c r="U24" s="152"/>
      <c r="V24" s="152"/>
      <c r="W24" s="152"/>
      <c r="X24" s="152"/>
      <c r="Y24" s="152"/>
    </row>
    <row r="25" ht="14.25" customHeight="1">
      <c r="A25" s="167">
        <v>2043.0</v>
      </c>
      <c r="B25" s="168">
        <v>78.0</v>
      </c>
      <c r="C25" s="169">
        <v>77.0</v>
      </c>
      <c r="D25" s="169">
        <v>71.0</v>
      </c>
      <c r="E25" s="169">
        <v>58.0</v>
      </c>
      <c r="F25" s="169">
        <v>56.0</v>
      </c>
      <c r="G25" s="169">
        <v>45.0</v>
      </c>
      <c r="H25" s="169">
        <v>42.0</v>
      </c>
      <c r="I25" s="169">
        <v>33.0</v>
      </c>
      <c r="J25" s="169">
        <v>54.0</v>
      </c>
      <c r="K25" s="168">
        <v>353.0</v>
      </c>
      <c r="L25" s="170" t="s">
        <v>146</v>
      </c>
      <c r="M25" s="171"/>
      <c r="N25" s="152"/>
      <c r="O25" s="152"/>
      <c r="P25" s="152"/>
      <c r="Q25" s="152"/>
      <c r="R25" s="152"/>
      <c r="S25" s="152"/>
      <c r="T25" s="152"/>
      <c r="U25" s="152"/>
      <c r="V25" s="152"/>
      <c r="W25" s="152"/>
      <c r="X25" s="152"/>
      <c r="Y25" s="152"/>
    </row>
    <row r="26" ht="14.25" customHeight="1">
      <c r="A26" s="167">
        <v>2044.0</v>
      </c>
      <c r="B26" s="168">
        <v>63.0</v>
      </c>
      <c r="C26" s="169">
        <v>62.0</v>
      </c>
      <c r="D26" s="169">
        <v>57.0</v>
      </c>
      <c r="E26" s="169">
        <v>62.0</v>
      </c>
      <c r="F26" s="169">
        <v>60.0</v>
      </c>
      <c r="G26" s="169">
        <v>50.0</v>
      </c>
      <c r="H26" s="169">
        <v>37.0</v>
      </c>
      <c r="I26" s="169">
        <v>27.0</v>
      </c>
      <c r="J26" s="169">
        <v>49.0</v>
      </c>
      <c r="K26" s="168">
        <v>367.0</v>
      </c>
      <c r="L26" s="170" t="s">
        <v>146</v>
      </c>
      <c r="M26" s="171"/>
      <c r="N26" s="152"/>
      <c r="O26" s="152"/>
      <c r="P26" s="152"/>
      <c r="Q26" s="152"/>
      <c r="R26" s="152"/>
      <c r="S26" s="152"/>
      <c r="T26" s="152"/>
      <c r="U26" s="152"/>
      <c r="V26" s="152"/>
      <c r="W26" s="152"/>
      <c r="X26" s="152"/>
      <c r="Y26" s="152"/>
    </row>
    <row r="27" ht="14.25" customHeight="1">
      <c r="A27" s="172">
        <v>2045.0</v>
      </c>
      <c r="B27" s="169">
        <v>62.0</v>
      </c>
      <c r="C27" s="169">
        <v>60.0</v>
      </c>
      <c r="D27" s="169">
        <v>48.0</v>
      </c>
      <c r="E27" s="169">
        <v>54.0</v>
      </c>
      <c r="F27" s="169">
        <v>53.0</v>
      </c>
      <c r="G27" s="169">
        <v>42.0</v>
      </c>
      <c r="H27" s="169">
        <v>35.0</v>
      </c>
      <c r="I27" s="169">
        <v>26.0</v>
      </c>
      <c r="J27" s="169">
        <v>44.0</v>
      </c>
      <c r="K27" s="168">
        <v>382.0</v>
      </c>
      <c r="L27" s="170" t="s">
        <v>148</v>
      </c>
      <c r="M27" s="171"/>
      <c r="N27" s="152"/>
      <c r="O27" s="152"/>
      <c r="P27" s="152"/>
      <c r="Q27" s="152"/>
      <c r="R27" s="152"/>
      <c r="S27" s="152"/>
      <c r="T27" s="152"/>
      <c r="U27" s="152"/>
      <c r="V27" s="152"/>
      <c r="W27" s="152"/>
      <c r="X27" s="152"/>
      <c r="Y27" s="152"/>
    </row>
    <row r="28" ht="14.25" customHeight="1">
      <c r="A28" s="172">
        <v>2046.0</v>
      </c>
      <c r="B28" s="169">
        <v>52.0</v>
      </c>
      <c r="C28" s="169">
        <v>51.0</v>
      </c>
      <c r="D28" s="169">
        <v>41.0</v>
      </c>
      <c r="E28" s="169">
        <v>41.0</v>
      </c>
      <c r="F28" s="169">
        <v>38.0</v>
      </c>
      <c r="G28" s="169">
        <v>28.0</v>
      </c>
      <c r="H28" s="169">
        <v>31.0</v>
      </c>
      <c r="I28" s="169">
        <v>24.0</v>
      </c>
      <c r="J28" s="169">
        <v>35.0</v>
      </c>
      <c r="K28" s="168">
        <v>396.0</v>
      </c>
      <c r="L28" s="170" t="s">
        <v>148</v>
      </c>
      <c r="M28" s="171"/>
      <c r="N28" s="152"/>
      <c r="O28" s="152"/>
      <c r="P28" s="152"/>
      <c r="Q28" s="152"/>
      <c r="R28" s="152"/>
      <c r="S28" s="152"/>
      <c r="T28" s="152"/>
      <c r="U28" s="152"/>
      <c r="V28" s="152"/>
      <c r="W28" s="152"/>
      <c r="X28" s="152"/>
      <c r="Y28" s="152"/>
    </row>
    <row r="29" ht="14.25" customHeight="1">
      <c r="A29" s="172">
        <v>2047.0</v>
      </c>
      <c r="B29" s="169">
        <v>38.0</v>
      </c>
      <c r="C29" s="169">
        <v>37.0</v>
      </c>
      <c r="D29" s="169">
        <v>31.0</v>
      </c>
      <c r="E29" s="169">
        <v>41.0</v>
      </c>
      <c r="F29" s="169">
        <v>38.0</v>
      </c>
      <c r="G29" s="169">
        <v>27.0</v>
      </c>
      <c r="H29" s="169">
        <v>26.0</v>
      </c>
      <c r="I29" s="169">
        <v>21.0</v>
      </c>
      <c r="J29" s="169">
        <v>30.0</v>
      </c>
      <c r="K29" s="168">
        <v>409.0</v>
      </c>
      <c r="L29" s="170" t="s">
        <v>148</v>
      </c>
      <c r="M29" s="171"/>
      <c r="N29" s="152"/>
      <c r="O29" s="152"/>
      <c r="P29" s="152"/>
      <c r="Q29" s="152"/>
      <c r="R29" s="152"/>
      <c r="S29" s="152"/>
      <c r="T29" s="152"/>
      <c r="U29" s="152"/>
      <c r="V29" s="152"/>
      <c r="W29" s="152"/>
      <c r="X29" s="152"/>
      <c r="Y29" s="152"/>
    </row>
    <row r="30" ht="14.25" customHeight="1">
      <c r="A30" s="172">
        <v>2048.0</v>
      </c>
      <c r="B30" s="169">
        <v>33.0</v>
      </c>
      <c r="C30" s="169">
        <v>32.0</v>
      </c>
      <c r="D30" s="169">
        <v>26.0</v>
      </c>
      <c r="E30" s="169">
        <v>39.0</v>
      </c>
      <c r="F30" s="169">
        <v>35.0</v>
      </c>
      <c r="G30" s="169">
        <v>26.0</v>
      </c>
      <c r="H30" s="169">
        <v>21.0</v>
      </c>
      <c r="I30" s="169">
        <v>18.0</v>
      </c>
      <c r="J30" s="169">
        <v>26.0</v>
      </c>
      <c r="K30" s="168">
        <v>421.0</v>
      </c>
      <c r="L30" s="170" t="s">
        <v>148</v>
      </c>
      <c r="M30" s="171"/>
      <c r="N30" s="152"/>
      <c r="O30" s="152"/>
      <c r="P30" s="152"/>
      <c r="Q30" s="152"/>
      <c r="R30" s="152"/>
      <c r="S30" s="152"/>
      <c r="T30" s="152"/>
      <c r="U30" s="152"/>
      <c r="V30" s="152"/>
      <c r="W30" s="152"/>
      <c r="X30" s="152"/>
      <c r="Y30" s="152"/>
    </row>
    <row r="31" ht="14.25" customHeight="1">
      <c r="A31" s="172">
        <v>2049.0</v>
      </c>
      <c r="B31" s="169">
        <v>29.0</v>
      </c>
      <c r="C31" s="169">
        <v>29.0</v>
      </c>
      <c r="D31" s="169">
        <v>24.0</v>
      </c>
      <c r="E31" s="169">
        <v>30.0</v>
      </c>
      <c r="F31" s="169">
        <v>28.0</v>
      </c>
      <c r="G31" s="169">
        <v>22.0</v>
      </c>
      <c r="H31" s="169">
        <v>19.0</v>
      </c>
      <c r="I31" s="169">
        <v>16.0</v>
      </c>
      <c r="J31" s="169">
        <v>23.0</v>
      </c>
      <c r="K31" s="168">
        <v>431.0</v>
      </c>
      <c r="L31" s="170" t="s">
        <v>148</v>
      </c>
      <c r="M31" s="171"/>
      <c r="N31" s="152"/>
      <c r="O31" s="152"/>
      <c r="P31" s="152"/>
      <c r="Q31" s="152"/>
      <c r="R31" s="152"/>
      <c r="S31" s="152"/>
      <c r="T31" s="152"/>
      <c r="U31" s="152"/>
      <c r="V31" s="152"/>
      <c r="W31" s="152"/>
      <c r="X31" s="152"/>
      <c r="Y31" s="152"/>
    </row>
    <row r="32" ht="14.25" customHeight="1">
      <c r="A32" s="172">
        <v>2050.0</v>
      </c>
      <c r="B32" s="169">
        <v>25.0</v>
      </c>
      <c r="C32" s="169">
        <v>25.0</v>
      </c>
      <c r="D32" s="169">
        <v>20.0</v>
      </c>
      <c r="E32" s="169">
        <v>33.0</v>
      </c>
      <c r="F32" s="169">
        <v>30.0</v>
      </c>
      <c r="G32" s="169">
        <v>22.0</v>
      </c>
      <c r="H32" s="169">
        <v>17.0</v>
      </c>
      <c r="I32" s="169">
        <v>15.0</v>
      </c>
      <c r="J32" s="169">
        <v>21.0</v>
      </c>
      <c r="K32" s="168">
        <v>440.0</v>
      </c>
      <c r="L32" s="170" t="s">
        <v>148</v>
      </c>
      <c r="M32" s="171"/>
      <c r="N32" s="152"/>
      <c r="O32" s="152"/>
      <c r="P32" s="152"/>
      <c r="Q32" s="152"/>
      <c r="R32" s="152"/>
      <c r="S32" s="152"/>
      <c r="T32" s="152"/>
      <c r="U32" s="152"/>
      <c r="V32" s="152"/>
      <c r="W32" s="152"/>
      <c r="X32" s="152"/>
      <c r="Y32" s="152"/>
    </row>
    <row r="33" ht="12.75" customHeight="1">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row>
    <row r="34" ht="12.75" customHeight="1">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row>
    <row r="35" ht="12.75" customHeight="1">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ht="12.75" customHeight="1">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row>
    <row r="37" ht="12.75" customHeight="1">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ht="12.75" customHeight="1">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ht="12.7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ht="12.75" customHeight="1">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ht="12.75" customHeight="1">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ht="12.75" customHeight="1">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ht="12.7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ht="12.75"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ht="12.7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ht="12.7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ht="12.7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ht="12.75"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49" ht="12.7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row>
    <row r="50" ht="12.75"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row>
    <row r="51" ht="12.75"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row>
    <row r="52" ht="12.75"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row>
    <row r="53" ht="12.75"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row>
    <row r="54" ht="12.75"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row>
    <row r="55" ht="12.75"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row>
    <row r="56" ht="12.7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row>
    <row r="57" ht="12.7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row>
    <row r="58" ht="12.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row>
    <row r="59" ht="12.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row>
    <row r="60" ht="12.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row>
    <row r="61" ht="12.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row>
    <row r="62" ht="12.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row>
    <row r="63" ht="12.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row>
    <row r="64" ht="12.75" customHeight="1">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row>
    <row r="65" ht="12.75" customHeight="1">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row>
    <row r="66" ht="12.75"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row>
    <row r="67" ht="12.75" customHeight="1">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row>
    <row r="68" ht="12.75" customHeigh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row>
    <row r="69" ht="12.75" customHeight="1">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row>
    <row r="70" ht="12.75" customHeight="1">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row>
    <row r="71" ht="12.75" customHeight="1">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row>
    <row r="72" ht="12.75" customHeight="1">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row>
    <row r="73" ht="12.75" customHeight="1">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row>
    <row r="74" ht="12.75" customHeight="1">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row>
    <row r="75" ht="12.75" customHeight="1">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row>
    <row r="76" ht="12.75"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row>
    <row r="77" ht="12.75" customHeight="1">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row>
    <row r="78" ht="12.75" customHeight="1">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row>
    <row r="79" ht="12.75" customHeight="1">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ht="12.75" customHeight="1">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row>
    <row r="81" ht="12.75" customHeight="1">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row>
    <row r="82" ht="12.75" customHeight="1">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row>
    <row r="83" ht="12.75" customHeight="1">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row>
    <row r="84" ht="12.75" customHeight="1">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row>
    <row r="85" ht="12.75" customHeight="1">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row>
    <row r="86" ht="12.75" customHeight="1">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row>
    <row r="87" ht="12.75" customHeight="1">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row>
    <row r="88" ht="12.75" customHeight="1">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row>
    <row r="89" ht="12.75" customHeight="1">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row>
    <row r="90" ht="12.75" customHeight="1">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row>
    <row r="91" ht="12.75" customHeight="1">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row>
    <row r="92" ht="12.75" customHeight="1">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row>
    <row r="93" ht="12.75" customHeight="1">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row>
    <row r="94" ht="12.75" customHeight="1">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row>
    <row r="95" ht="12.75" customHeight="1">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row>
    <row r="96" ht="12.75" customHeight="1">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row>
    <row r="97" ht="12.75" customHeight="1">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row>
    <row r="98" ht="12.75" customHeight="1">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row>
    <row r="99" ht="12.75" customHeight="1">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row>
    <row r="100" ht="12.75" customHeight="1">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row>
    <row r="101" ht="12.75" customHeight="1">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row>
    <row r="102" ht="12.75" customHeight="1">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row>
    <row r="103" ht="12.75" customHeight="1">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row>
    <row r="104" ht="12.75" customHeight="1">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row>
    <row r="105" ht="12.75" customHeight="1">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row>
    <row r="106" ht="12.75" customHeight="1">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row>
    <row r="107" ht="12.75" customHeight="1">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row>
    <row r="108" ht="12.75" customHeight="1">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row>
    <row r="109" ht="12.75" customHeight="1">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row>
    <row r="110" ht="12.75" customHeight="1">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row>
    <row r="111" ht="12.75" customHeight="1">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row>
    <row r="112" ht="12.75" customHeight="1">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row>
    <row r="113" ht="12.75" customHeight="1">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row>
    <row r="114" ht="12.75" customHeight="1">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row>
    <row r="115" ht="12.75" customHeight="1">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row>
    <row r="116" ht="12.75" customHeight="1">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row>
    <row r="117" ht="12.75" customHeight="1">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row>
    <row r="118" ht="12.75" customHeight="1">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row>
    <row r="119" ht="12.75" customHeight="1">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row>
    <row r="120" ht="12.75" customHeight="1">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row>
    <row r="121" ht="12.75" customHeight="1">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row>
    <row r="122" ht="12.75" customHeight="1">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row>
    <row r="123" ht="12.75" customHeight="1">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row>
    <row r="124" ht="12.75" customHeight="1">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row>
    <row r="125" ht="12.75" customHeight="1">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row>
    <row r="126" ht="12.75" customHeight="1">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row>
    <row r="127" ht="12.75" customHeight="1">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row>
    <row r="128" ht="12.75" customHeight="1">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row>
    <row r="129" ht="12.75" customHeight="1">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row>
    <row r="130" ht="12.75" customHeight="1">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row>
    <row r="131" ht="12.75" customHeight="1">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row>
    <row r="132" ht="12.75" customHeight="1">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row>
    <row r="133" ht="12.75" customHeight="1">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row>
    <row r="134" ht="12.75" customHeight="1">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row>
    <row r="135" ht="12.75" customHeight="1">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row>
    <row r="136" ht="12.75" customHeight="1">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row>
    <row r="137" ht="12.75" customHeight="1">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row>
    <row r="138" ht="12.75" customHeight="1">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row>
    <row r="139" ht="12.75" customHeight="1">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row>
    <row r="140" ht="12.75" customHeight="1">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row>
    <row r="141" ht="12.75" customHeight="1">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row>
    <row r="142" ht="12.75" customHeight="1">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row>
    <row r="143" ht="12.75" customHeight="1">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row>
    <row r="144" ht="12.75" customHeight="1">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row>
    <row r="145" ht="12.75" customHeight="1">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row>
    <row r="146" ht="12.75" customHeight="1">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row>
    <row r="147" ht="12.75" customHeight="1">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row>
    <row r="148" ht="12.75" customHeight="1">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row>
    <row r="149" ht="12.75" customHeight="1">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row>
    <row r="150" ht="12.75" customHeight="1">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row>
    <row r="151" ht="12.75" customHeight="1">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row>
    <row r="152" ht="12.75" customHeight="1">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row>
    <row r="153" ht="12.75" customHeight="1">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row>
    <row r="154" ht="12.75" customHeight="1">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row>
    <row r="155" ht="12.75" customHeight="1">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row>
    <row r="156" ht="12.75" customHeight="1">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row>
    <row r="157" ht="12.75" customHeight="1">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row>
    <row r="158" ht="12.75" customHeight="1">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row>
    <row r="159" ht="12.75" customHeight="1">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row>
    <row r="160" ht="12.75" customHeight="1">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row>
    <row r="161" ht="12.75" customHeight="1">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row>
    <row r="162" ht="12.75" customHeight="1">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row>
    <row r="163" ht="12.75" customHeight="1">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row>
    <row r="164" ht="12.75" customHeight="1">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row>
    <row r="165" ht="12.75" customHeight="1">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row>
    <row r="166" ht="12.75" customHeight="1">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row>
    <row r="167" ht="12.75" customHeight="1">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row>
    <row r="168" ht="12.75" customHeight="1">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row>
    <row r="169" ht="12.75" customHeight="1">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row>
    <row r="170" ht="12.75" customHeight="1">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row>
    <row r="171" ht="12.75" customHeight="1">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row>
    <row r="172" ht="12.75" customHeight="1">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row>
    <row r="173" ht="12.75" customHeight="1">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row>
    <row r="174" ht="12.75" customHeight="1">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row>
    <row r="175" ht="12.75" customHeight="1">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row>
    <row r="176" ht="12.75" customHeight="1">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row>
    <row r="177" ht="12.75" customHeight="1">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row>
    <row r="178" ht="12.75" customHeight="1">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row>
    <row r="179" ht="12.75" customHeight="1">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row>
    <row r="180" ht="12.75" customHeight="1">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row>
    <row r="181" ht="12.75" customHeight="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row>
    <row r="182" ht="12.75" customHeight="1">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row>
    <row r="183" ht="12.75" customHeight="1">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row>
    <row r="184" ht="12.75" customHeight="1">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row>
    <row r="185" ht="12.75" customHeight="1">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row>
    <row r="186" ht="12.7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row>
    <row r="187" ht="12.75"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row>
    <row r="188" ht="12.75" customHeight="1">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row>
    <row r="189" ht="12.75" customHeight="1">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row>
    <row r="190" ht="12.75" customHeight="1">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row>
    <row r="191" ht="12.75" customHeight="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row>
    <row r="192" ht="12.75" customHeight="1">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row>
    <row r="193" ht="12.75" customHeight="1">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row>
    <row r="194" ht="12.75" customHeight="1">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row>
    <row r="195" ht="12.75" customHeight="1">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row>
    <row r="196" ht="12.75" customHeight="1">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row>
    <row r="197" ht="12.75" customHeight="1">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row>
    <row r="198" ht="12.75" customHeight="1">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row>
    <row r="199" ht="12.75" customHeight="1">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row>
    <row r="200" ht="12.75"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row>
    <row r="201" ht="12.75" customHeight="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row>
    <row r="202" ht="12.75"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row>
    <row r="203" ht="12.75" customHeight="1">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row>
    <row r="204" ht="12.75"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row>
    <row r="205" ht="12.75" customHeight="1">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row>
    <row r="206" ht="12.75"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row>
    <row r="207" ht="12.75" customHeight="1">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row>
    <row r="208" ht="12.75"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row>
    <row r="209" ht="12.75" customHeight="1">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row>
    <row r="210" ht="12.75"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row>
    <row r="211" ht="12.75" customHeight="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row>
    <row r="212" ht="12.75"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row>
    <row r="213" ht="12.75" customHeight="1">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row>
    <row r="214" ht="12.75"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row>
    <row r="215" ht="12.75" customHeight="1">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row>
    <row r="216" ht="12.75"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row>
    <row r="217" ht="12.75" customHeight="1">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row>
    <row r="218" ht="12.75"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row>
    <row r="219" ht="12.75" customHeight="1">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row>
    <row r="220" ht="12.75"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row>
    <row r="221" ht="12.75" customHeight="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row>
    <row r="222" ht="12.75"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row>
    <row r="223" ht="12.75" customHeight="1">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row>
    <row r="224" ht="12.75" customHeight="1">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row>
    <row r="225" ht="12.75"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row>
    <row r="226" ht="12.75" customHeight="1">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row>
    <row r="227" ht="12.75"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row>
    <row r="228" ht="12.75" customHeight="1">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row>
    <row r="229" ht="12.75"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row>
    <row r="230" ht="12.75" customHeight="1">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row>
    <row r="231" ht="12.75"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row>
    <row r="232" ht="12.75" customHeight="1">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row>
    <row r="233" ht="12.75"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row>
    <row r="234" ht="12.75" customHeight="1">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row>
    <row r="235" ht="12.75" customHeight="1">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row>
    <row r="236" ht="12.75" customHeight="1">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row>
    <row r="237" ht="12.75" customHeight="1">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row>
    <row r="238" ht="12.75" customHeight="1">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row>
    <row r="239" ht="12.75" customHeight="1">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row>
    <row r="240" ht="12.75" customHeight="1">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row>
    <row r="241" ht="12.75" customHeight="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row>
    <row r="242" ht="12.75" customHeight="1">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row>
    <row r="243" ht="12.75"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row>
    <row r="244" ht="12.75" customHeight="1">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row>
    <row r="245" ht="12.75"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row>
    <row r="246" ht="12.75" customHeight="1">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row>
    <row r="247" ht="12.75"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row>
    <row r="248" ht="12.75" customHeight="1">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row>
    <row r="249" ht="12.75"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row>
    <row r="250" ht="12.75" customHeight="1">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row>
    <row r="251" ht="12.75"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row>
    <row r="252" ht="12.75" customHeight="1">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row>
    <row r="253" ht="12.75"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row>
    <row r="254" ht="12.7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row>
    <row r="255" ht="12.7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row>
    <row r="256" ht="12.7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row>
    <row r="257" ht="12.7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row>
    <row r="258" ht="12.7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row>
    <row r="259" ht="12.7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row>
    <row r="260" ht="12.7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row>
    <row r="261" ht="12.7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row>
    <row r="262" ht="12.7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row>
    <row r="263" ht="12.7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row>
    <row r="264" ht="12.7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row>
    <row r="265" ht="12.7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row>
    <row r="266" ht="12.7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row>
    <row r="267" ht="12.7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row>
    <row r="268" ht="12.7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row>
    <row r="269" ht="12.7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row>
    <row r="270" ht="12.7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row>
    <row r="271" ht="12.7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row>
    <row r="272" ht="12.7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row>
    <row r="273" ht="12.7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row>
    <row r="274" ht="12.7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row>
    <row r="275" ht="12.7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row>
    <row r="276" ht="12.7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row>
    <row r="277" ht="12.7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row>
    <row r="278" ht="12.7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row>
    <row r="279" ht="12.7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row>
    <row r="280" ht="12.7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row>
    <row r="281" ht="12.7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row>
    <row r="282" ht="12.7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row>
    <row r="283" ht="12.7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row>
    <row r="284" ht="12.7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row>
    <row r="285" ht="12.7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row>
    <row r="286" ht="12.7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row>
    <row r="287" ht="12.7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row>
    <row r="288" ht="12.7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row>
    <row r="289" ht="12.7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row>
    <row r="290" ht="12.7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row>
    <row r="291" ht="12.7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row>
    <row r="292" ht="12.7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row>
    <row r="293" ht="12.7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row>
    <row r="294" ht="12.7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row>
    <row r="295" ht="12.7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row>
    <row r="296" ht="12.7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row>
    <row r="297" ht="12.7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row>
    <row r="298" ht="12.7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row>
    <row r="299" ht="12.7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row>
    <row r="300" ht="12.7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row>
    <row r="301" ht="12.7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row>
    <row r="302" ht="12.7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row>
    <row r="303" ht="12.7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row>
    <row r="304" ht="12.7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row>
    <row r="305" ht="12.7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row>
    <row r="306" ht="12.7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row>
    <row r="307" ht="12.7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row>
    <row r="308" ht="12.7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row>
    <row r="309" ht="12.7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row>
    <row r="310" ht="12.7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row>
    <row r="311" ht="12.7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row>
    <row r="312" ht="12.7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row>
    <row r="313" ht="12.7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row>
    <row r="314" ht="12.7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row>
    <row r="315" ht="12.7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row>
    <row r="316" ht="12.7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row>
    <row r="317" ht="12.7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row>
    <row r="318" ht="12.7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row>
    <row r="319" ht="12.7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row>
    <row r="320" ht="12.7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row>
    <row r="321" ht="12.7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row>
    <row r="322" ht="12.7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row>
    <row r="323" ht="12.7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row>
    <row r="324" ht="12.7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row>
    <row r="325" ht="12.7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row>
    <row r="326" ht="12.7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row>
    <row r="327" ht="12.7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row>
    <row r="328" ht="12.7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row>
    <row r="329" ht="12.7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row>
    <row r="330" ht="12.7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row>
    <row r="331" ht="12.7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row>
    <row r="332" ht="12.7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row>
    <row r="333" ht="12.7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row>
    <row r="334" ht="12.7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row>
    <row r="335" ht="12.7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row>
    <row r="336" ht="12.7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row>
    <row r="337" ht="12.7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row>
    <row r="338" ht="12.7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row>
    <row r="339" ht="12.7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row>
    <row r="340" ht="12.7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row>
    <row r="341" ht="12.7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row>
    <row r="342" ht="12.7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row>
    <row r="343" ht="12.7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row>
    <row r="344" ht="12.7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row>
    <row r="345" ht="12.7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row>
    <row r="346" ht="12.7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row>
    <row r="347" ht="12.7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row>
    <row r="348" ht="12.7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row>
    <row r="349" ht="12.7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row>
    <row r="350" ht="12.7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row>
    <row r="351" ht="12.7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row>
    <row r="352" ht="12.7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row>
    <row r="353" ht="12.7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row>
    <row r="354" ht="12.7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row>
    <row r="355" ht="12.7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row>
    <row r="356" ht="12.7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row>
    <row r="357" ht="12.7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row>
    <row r="358" ht="12.7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row>
    <row r="359" ht="12.7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row>
    <row r="360" ht="12.7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row>
    <row r="361" ht="12.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row>
    <row r="362" ht="12.7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row>
    <row r="363" ht="12.7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row>
    <row r="364" ht="12.7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row>
    <row r="365" ht="12.7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row>
    <row r="366" ht="12.7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row>
    <row r="367" ht="12.7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row>
    <row r="368" ht="12.7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row>
    <row r="369" ht="12.7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row>
    <row r="370" ht="12.7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row>
    <row r="371" ht="12.7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row>
    <row r="372" ht="12.7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row>
    <row r="373" ht="12.7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row>
    <row r="374" ht="12.7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row>
    <row r="375" ht="12.7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row>
    <row r="376" ht="12.7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row>
    <row r="377" ht="12.7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row>
    <row r="378" ht="12.7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row>
    <row r="379" ht="12.7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row>
    <row r="380" ht="12.7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row>
    <row r="381" ht="12.7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row>
    <row r="382" ht="12.7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row>
    <row r="383" ht="12.7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row>
    <row r="384" ht="12.7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row>
    <row r="385" ht="12.7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row>
    <row r="386" ht="12.7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row>
    <row r="387" ht="12.7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row>
    <row r="388" ht="12.7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row>
    <row r="389" ht="12.7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row>
    <row r="390" ht="12.7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row>
    <row r="391" ht="12.7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row>
    <row r="392" ht="12.7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row>
    <row r="393" ht="12.7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row>
    <row r="394" ht="12.7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row>
    <row r="395" ht="12.7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row>
    <row r="396" ht="12.7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row>
    <row r="397" ht="12.7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row>
    <row r="398" ht="12.7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row>
    <row r="399" ht="12.7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row>
    <row r="400" ht="12.7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row>
    <row r="401" ht="12.7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row>
    <row r="402" ht="12.7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row>
    <row r="403" ht="12.7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row>
    <row r="404" ht="12.7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row>
    <row r="405" ht="12.7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row>
    <row r="406" ht="12.7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row>
    <row r="407" ht="12.7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row>
    <row r="408" ht="12.7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row>
    <row r="409" ht="12.7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row>
    <row r="410" ht="12.7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row>
    <row r="411" ht="12.7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row>
    <row r="412" ht="12.7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row>
    <row r="413" ht="12.7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row>
    <row r="414" ht="12.7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row>
    <row r="415" ht="12.7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row>
    <row r="416" ht="12.7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row>
    <row r="417" ht="12.7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row>
    <row r="418" ht="12.7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row>
    <row r="419" ht="12.7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row>
    <row r="420" ht="12.7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row>
    <row r="421" ht="12.7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row>
    <row r="422" ht="12.7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row>
    <row r="423" ht="12.7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row>
    <row r="424" ht="12.7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row>
    <row r="425" ht="12.7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row>
    <row r="426" ht="12.7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row>
    <row r="427" ht="12.7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row>
    <row r="428" ht="12.7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row>
    <row r="429" ht="12.7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row>
    <row r="430" ht="12.7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row>
    <row r="431" ht="12.7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row>
    <row r="432" ht="12.7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row>
    <row r="433" ht="12.7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row>
    <row r="434" ht="12.7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row>
    <row r="435" ht="12.7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row>
    <row r="436" ht="12.7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row>
    <row r="437" ht="12.7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row>
    <row r="438" ht="12.7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row>
    <row r="439" ht="12.7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row>
    <row r="440" ht="12.7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row>
    <row r="441" ht="12.7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row>
    <row r="442" ht="12.7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row>
    <row r="443" ht="12.7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row>
    <row r="444" ht="12.7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row>
    <row r="445" ht="12.7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row>
    <row r="446" ht="12.7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row>
    <row r="447" ht="12.7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row>
    <row r="448" ht="12.7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row>
    <row r="449" ht="12.7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row>
    <row r="450" ht="12.7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row>
    <row r="451" ht="12.7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row>
    <row r="452" ht="12.7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row>
    <row r="453" ht="12.7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row>
    <row r="454" ht="12.7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row>
    <row r="455" ht="12.7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row>
    <row r="456" ht="12.7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row>
    <row r="457" ht="12.7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row>
    <row r="458" ht="12.7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row>
    <row r="459" ht="12.7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row>
    <row r="460" ht="12.7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row>
    <row r="461" ht="12.7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row>
    <row r="462" ht="12.7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row>
    <row r="463" ht="12.7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row>
    <row r="464" ht="12.7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row>
    <row r="465" ht="12.7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row>
    <row r="466" ht="12.7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row>
    <row r="467" ht="12.7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row>
    <row r="468" ht="12.7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row>
    <row r="469" ht="12.7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row>
    <row r="470" ht="12.7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row>
    <row r="471" ht="12.7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row>
    <row r="472" ht="12.7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row>
    <row r="473" ht="12.7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row>
    <row r="474" ht="12.7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row>
    <row r="475" ht="12.7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row>
    <row r="476" ht="12.7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row>
    <row r="477" ht="12.7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row>
    <row r="478" ht="12.7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row>
    <row r="479" ht="12.7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row>
    <row r="480" ht="12.7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row>
    <row r="481" ht="12.7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row>
    <row r="482" ht="12.7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row>
    <row r="483" ht="12.7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row>
    <row r="484" ht="12.7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row>
    <row r="485" ht="12.7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row>
    <row r="486" ht="12.7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row>
    <row r="487" ht="12.7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row>
    <row r="488" ht="12.7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row>
    <row r="489" ht="12.7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row>
    <row r="490" ht="12.7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row>
    <row r="491" ht="12.7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row>
    <row r="492" ht="12.7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row>
    <row r="493" ht="12.7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row>
    <row r="494" ht="12.7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row>
    <row r="495" ht="12.7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row>
    <row r="496" ht="12.7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row>
    <row r="497" ht="12.7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row>
    <row r="498" ht="12.7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row>
    <row r="499" ht="12.7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row>
    <row r="500" ht="12.7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row>
    <row r="501" ht="12.7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row>
    <row r="502" ht="12.7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row>
    <row r="503" ht="12.7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row>
    <row r="504" ht="12.7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row>
    <row r="505" ht="12.7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row>
    <row r="506" ht="12.7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row>
    <row r="507" ht="12.7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row>
    <row r="508" ht="12.7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row>
    <row r="509" ht="12.7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row>
    <row r="510" ht="12.7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row>
    <row r="511" ht="12.7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row>
    <row r="512" ht="12.7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row>
    <row r="513" ht="12.7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row>
    <row r="514" ht="12.7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row>
    <row r="515" ht="12.7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row>
    <row r="516" ht="12.7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row>
    <row r="517" ht="12.7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row>
    <row r="518" ht="12.7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row>
    <row r="519" ht="12.7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row>
    <row r="520" ht="12.7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row>
    <row r="521" ht="12.7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row>
    <row r="522" ht="12.7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row>
    <row r="523" ht="12.7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row>
    <row r="524" ht="12.7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row>
    <row r="525" ht="12.7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row>
    <row r="526" ht="12.7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row>
    <row r="527" ht="12.7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row>
    <row r="528" ht="12.7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row>
    <row r="529" ht="12.7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row>
    <row r="530" ht="12.7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row>
    <row r="531" ht="12.7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row>
    <row r="532" ht="12.7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row>
    <row r="533" ht="12.7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row>
    <row r="534" ht="12.7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row>
    <row r="535" ht="12.7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row>
    <row r="536" ht="12.7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row>
    <row r="537" ht="12.7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row>
    <row r="538" ht="12.7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row>
    <row r="539" ht="12.7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row>
    <row r="540" ht="12.7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row>
    <row r="541" ht="12.7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row>
    <row r="542" ht="12.7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row>
    <row r="543" ht="12.7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row>
    <row r="544" ht="12.7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row>
    <row r="545" ht="12.7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row>
    <row r="546" ht="12.7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row>
    <row r="547" ht="12.7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row>
    <row r="548" ht="12.7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row>
    <row r="549" ht="12.7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row>
    <row r="550" ht="12.7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row>
    <row r="551" ht="12.7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row>
    <row r="552" ht="12.7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row>
    <row r="553" ht="12.7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row>
    <row r="554" ht="12.7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row>
    <row r="555" ht="12.7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row>
    <row r="556" ht="12.7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row>
    <row r="557" ht="12.7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row>
    <row r="558" ht="12.7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row>
    <row r="559" ht="12.7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row>
    <row r="560" ht="12.7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row>
    <row r="561" ht="12.7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row>
    <row r="562" ht="12.7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row>
    <row r="563" ht="12.7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row>
    <row r="564" ht="12.7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row>
    <row r="565" ht="12.7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row>
    <row r="566" ht="12.7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row>
    <row r="567" ht="12.7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row>
    <row r="568" ht="12.7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row>
    <row r="569" ht="12.7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row>
    <row r="570" ht="12.7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row>
    <row r="571" ht="12.7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row>
    <row r="572" ht="12.7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row>
    <row r="573" ht="12.7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row>
    <row r="574" ht="12.7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row>
    <row r="575" ht="12.7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row>
    <row r="576" ht="12.7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row>
    <row r="577" ht="12.7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row>
    <row r="578" ht="12.7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row>
    <row r="579" ht="12.7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row>
    <row r="580" ht="12.7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row>
    <row r="581" ht="12.7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row>
    <row r="582" ht="12.7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row>
    <row r="583" ht="12.7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row>
    <row r="584" ht="12.7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row>
    <row r="585" ht="12.7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row>
    <row r="586" ht="12.7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row>
    <row r="587" ht="12.7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row>
    <row r="588" ht="12.7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row>
    <row r="589" ht="12.7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row>
    <row r="590" ht="12.7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row>
    <row r="591" ht="12.7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row>
    <row r="592" ht="12.7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row>
    <row r="593" ht="12.7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row>
    <row r="594" ht="12.7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row>
    <row r="595" ht="12.7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row>
    <row r="596" ht="12.7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row>
    <row r="597" ht="12.7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row>
    <row r="598" ht="12.7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row>
    <row r="599" ht="12.7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row>
    <row r="600" ht="12.7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row>
    <row r="601" ht="12.7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row>
    <row r="602" ht="12.7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row>
    <row r="603" ht="12.7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row>
    <row r="604" ht="12.7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row>
    <row r="605" ht="12.7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row>
    <row r="606" ht="12.7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row>
    <row r="607" ht="12.7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row>
    <row r="608" ht="12.7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row>
    <row r="609" ht="12.7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row>
    <row r="610" ht="12.7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row>
    <row r="611" ht="12.7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row>
    <row r="612" ht="12.7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row>
    <row r="613" ht="12.7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row>
    <row r="614" ht="12.7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row>
    <row r="615" ht="12.7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row>
    <row r="616" ht="12.7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row>
    <row r="617" ht="12.7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row>
    <row r="618" ht="12.7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row>
    <row r="619" ht="12.7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row>
    <row r="620" ht="12.7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row>
    <row r="621" ht="12.7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row>
    <row r="622" ht="12.7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row>
    <row r="623" ht="12.7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row>
    <row r="624" ht="12.7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row>
    <row r="625" ht="12.7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row>
    <row r="626" ht="12.7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row>
    <row r="627" ht="12.7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row>
    <row r="628" ht="12.7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row>
    <row r="629" ht="12.7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row>
    <row r="630" ht="12.7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row>
    <row r="631" ht="12.7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row>
    <row r="632" ht="12.7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row>
    <row r="633" ht="12.7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row>
    <row r="634" ht="12.7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row>
    <row r="635" ht="12.7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row>
    <row r="636" ht="12.7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row>
    <row r="637" ht="12.7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row>
    <row r="638" ht="12.7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row>
    <row r="639" ht="12.7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row>
    <row r="640" ht="12.7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row>
    <row r="641" ht="12.7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row>
    <row r="642" ht="12.7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row>
    <row r="643" ht="12.7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row>
    <row r="644" ht="12.7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row>
    <row r="645" ht="12.7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row>
    <row r="646" ht="12.7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row>
    <row r="647" ht="12.7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row>
    <row r="648" ht="12.7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row>
    <row r="649" ht="12.7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row>
    <row r="650" ht="12.7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row>
    <row r="651" ht="12.7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row>
    <row r="652" ht="12.7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row>
    <row r="653" ht="12.7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row>
    <row r="654" ht="12.7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row>
    <row r="655" ht="12.7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row>
    <row r="656" ht="12.7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row>
    <row r="657" ht="12.7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row>
    <row r="658" ht="12.7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row>
    <row r="659" ht="12.7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row>
    <row r="660" ht="12.7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row>
    <row r="661" ht="12.7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row>
    <row r="662" ht="12.7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row>
    <row r="663" ht="12.7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row>
    <row r="664" ht="12.7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row>
    <row r="665" ht="12.7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row>
    <row r="666" ht="12.7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row>
    <row r="667" ht="12.7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row>
    <row r="668" ht="12.7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row>
    <row r="669" ht="12.7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row>
    <row r="670" ht="12.7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row>
    <row r="671" ht="12.7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row>
    <row r="672" ht="12.7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row>
    <row r="673" ht="12.7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row>
    <row r="674" ht="12.7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row>
    <row r="675" ht="12.7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row>
    <row r="676" ht="12.7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row>
    <row r="677" ht="12.7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row>
    <row r="678" ht="12.7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row>
    <row r="679" ht="12.7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row>
    <row r="680" ht="12.7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row>
    <row r="681" ht="12.7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row>
    <row r="682" ht="12.7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row>
    <row r="683" ht="12.7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row>
    <row r="684" ht="12.7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row>
    <row r="685" ht="12.7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row>
    <row r="686" ht="12.7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row>
    <row r="687" ht="12.7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row>
    <row r="688" ht="12.7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row>
    <row r="689" ht="12.7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row>
    <row r="690" ht="12.7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row>
    <row r="691" ht="12.7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row>
    <row r="692" ht="12.7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row>
    <row r="693" ht="12.7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row>
    <row r="694" ht="12.7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row>
    <row r="695" ht="12.7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row>
    <row r="696" ht="12.7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row>
    <row r="697" ht="12.7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row>
    <row r="698" ht="12.7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row>
    <row r="699" ht="12.7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row>
    <row r="700" ht="12.7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row>
    <row r="701" ht="12.7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row>
    <row r="702" ht="12.7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row>
    <row r="703" ht="12.7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row>
    <row r="704" ht="12.7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row>
    <row r="705" ht="12.7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row>
    <row r="706" ht="12.7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row>
    <row r="707" ht="12.7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row>
    <row r="708" ht="12.7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row>
    <row r="709" ht="12.7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row>
    <row r="710" ht="12.7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row>
    <row r="711" ht="12.7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row>
    <row r="712" ht="12.7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row>
    <row r="713" ht="12.7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row>
    <row r="714" ht="12.7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row>
    <row r="715" ht="12.7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row>
    <row r="716" ht="12.7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row>
    <row r="717" ht="12.7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row>
    <row r="718" ht="12.7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row>
    <row r="719" ht="12.7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row>
    <row r="720" ht="12.7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row>
    <row r="721" ht="12.7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row>
    <row r="722" ht="12.7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row>
    <row r="723" ht="12.7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row>
    <row r="724" ht="12.7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row>
    <row r="725" ht="12.7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row>
    <row r="726" ht="12.7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row>
    <row r="727" ht="12.7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row>
    <row r="728" ht="12.7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row>
    <row r="729" ht="12.7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row>
    <row r="730" ht="12.7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row>
    <row r="731" ht="12.7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row>
    <row r="732" ht="12.7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row>
    <row r="733" ht="12.7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row>
    <row r="734" ht="12.7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row>
    <row r="735" ht="12.7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row>
    <row r="736" ht="12.7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row>
    <row r="737" ht="12.7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row>
    <row r="738" ht="12.7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row>
    <row r="739" ht="12.7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row>
    <row r="740" ht="12.7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row>
    <row r="741" ht="12.7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row>
    <row r="742" ht="12.7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row>
    <row r="743" ht="12.7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row>
    <row r="744" ht="12.7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row>
    <row r="745" ht="12.7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row>
    <row r="746" ht="12.7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row>
    <row r="747" ht="12.7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row>
    <row r="748" ht="12.7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row>
    <row r="749" ht="12.7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row>
    <row r="750" ht="12.7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row>
    <row r="751" ht="12.7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row>
    <row r="752" ht="12.7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row>
    <row r="753" ht="12.7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row>
    <row r="754" ht="12.7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row>
    <row r="755" ht="12.7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row>
    <row r="756" ht="12.7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row>
    <row r="757" ht="12.7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row>
    <row r="758" ht="12.7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row>
    <row r="759" ht="12.7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row>
    <row r="760" ht="12.7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row>
    <row r="761" ht="12.7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row>
    <row r="762" ht="12.7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row>
    <row r="763" ht="12.7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row>
    <row r="764" ht="12.7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row>
    <row r="765" ht="12.7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row>
    <row r="766" ht="12.7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row>
    <row r="767" ht="12.7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row>
    <row r="768" ht="12.7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row>
    <row r="769" ht="12.7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row>
    <row r="770" ht="12.7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row>
    <row r="771" ht="12.7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row>
    <row r="772" ht="12.7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row>
    <row r="773" ht="12.7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row>
    <row r="774" ht="12.7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row>
    <row r="775" ht="12.7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row>
    <row r="776" ht="12.7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row>
    <row r="777" ht="12.7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row>
    <row r="778" ht="12.7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row>
    <row r="779" ht="12.7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row>
    <row r="780" ht="12.7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row>
    <row r="781" ht="12.7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row>
    <row r="782" ht="12.7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row>
    <row r="783" ht="12.7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row>
    <row r="784" ht="12.7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row>
    <row r="785" ht="12.7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row>
    <row r="786" ht="12.7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row>
    <row r="787" ht="12.7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row>
    <row r="788" ht="12.7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row>
    <row r="789" ht="12.7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row>
    <row r="790" ht="12.7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row>
    <row r="791" ht="12.7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row>
    <row r="792" ht="12.7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row>
    <row r="793" ht="12.7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row>
    <row r="794" ht="12.7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row>
    <row r="795" ht="12.7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row>
    <row r="796" ht="12.7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row>
    <row r="797" ht="12.7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row>
    <row r="798" ht="12.7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row>
    <row r="799" ht="12.7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row>
    <row r="800" ht="12.7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row>
    <row r="801" ht="12.7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row>
    <row r="802" ht="12.7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row>
    <row r="803" ht="12.7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row>
    <row r="804" ht="12.7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row>
    <row r="805" ht="12.7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row>
    <row r="806" ht="12.7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row>
    <row r="807" ht="12.7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row>
    <row r="808" ht="12.7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row>
    <row r="809" ht="12.7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row>
    <row r="810" ht="12.7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row>
    <row r="811" ht="12.7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row>
    <row r="812" ht="12.7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row>
    <row r="813" ht="12.7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row>
    <row r="814" ht="12.7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row>
    <row r="815" ht="12.7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row>
    <row r="816" ht="12.7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row>
    <row r="817" ht="12.7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row>
    <row r="818" ht="12.7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row>
    <row r="819" ht="12.7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row>
    <row r="820" ht="12.7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row>
    <row r="821" ht="12.7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row>
    <row r="822" ht="12.7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row>
    <row r="823" ht="12.7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row>
    <row r="824" ht="12.7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row>
    <row r="825" ht="12.7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row>
    <row r="826" ht="12.7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row>
    <row r="827" ht="12.7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row>
    <row r="828" ht="12.7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row>
    <row r="829" ht="12.7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row>
    <row r="830" ht="12.7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row>
    <row r="831" ht="12.7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row>
    <row r="832" ht="12.7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row>
    <row r="833" ht="12.7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row>
    <row r="834" ht="12.7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row>
    <row r="835" ht="12.7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row>
    <row r="836" ht="12.7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row>
    <row r="837" ht="12.7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row>
    <row r="838" ht="12.7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row>
    <row r="839" ht="12.7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row>
    <row r="840" ht="12.7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row>
    <row r="841" ht="12.7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row>
    <row r="842" ht="12.7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row>
    <row r="843" ht="12.7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row>
    <row r="844" ht="12.7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row>
    <row r="845" ht="12.7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row>
    <row r="846" ht="12.7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row>
    <row r="847" ht="12.7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row>
    <row r="848" ht="12.7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row>
    <row r="849" ht="12.7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row>
    <row r="850" ht="12.7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row>
    <row r="851" ht="12.7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row>
    <row r="852" ht="12.7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row>
    <row r="853" ht="12.7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row>
    <row r="854" ht="12.7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row>
    <row r="855" ht="12.7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row>
    <row r="856" ht="12.7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row>
    <row r="857" ht="12.7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row>
    <row r="858" ht="12.7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row>
    <row r="859" ht="12.7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row>
    <row r="860" ht="12.7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row>
    <row r="861" ht="12.7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row>
    <row r="862" ht="12.7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row>
    <row r="863" ht="12.7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row>
    <row r="864" ht="12.7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row>
    <row r="865" ht="12.7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row>
    <row r="866" ht="12.7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row>
    <row r="867" ht="12.7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row>
    <row r="868" ht="12.7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row>
    <row r="869" ht="12.7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row>
    <row r="870" ht="12.7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row>
    <row r="871" ht="12.7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row>
    <row r="872" ht="12.7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row>
    <row r="873" ht="12.7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row>
    <row r="874" ht="12.7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row>
    <row r="875" ht="12.7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row>
    <row r="876" ht="12.7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row>
    <row r="877" ht="12.7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row>
    <row r="878" ht="12.7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row>
    <row r="879" ht="12.7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row>
    <row r="880" ht="12.7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row>
    <row r="881" ht="12.7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row>
    <row r="882" ht="12.7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row>
    <row r="883" ht="12.7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row>
    <row r="884" ht="12.7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row>
    <row r="885" ht="12.7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row>
    <row r="886" ht="12.7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row>
    <row r="887" ht="12.7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row>
    <row r="888" ht="12.7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row>
    <row r="889" ht="12.7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row>
    <row r="890" ht="12.7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row>
    <row r="891" ht="12.7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row>
    <row r="892" ht="12.7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row>
    <row r="893" ht="12.7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row>
    <row r="894" ht="12.7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row>
    <row r="895" ht="12.7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row>
    <row r="896" ht="12.7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row>
    <row r="897" ht="12.7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row>
    <row r="898" ht="12.7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row>
    <row r="899" ht="12.7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row>
    <row r="900" ht="12.7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row>
    <row r="901" ht="12.7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row>
    <row r="902" ht="12.7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row>
    <row r="903" ht="12.7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row>
    <row r="904" ht="12.7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row>
    <row r="905" ht="12.7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row>
    <row r="906" ht="12.7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row>
    <row r="907" ht="12.7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row>
    <row r="908" ht="12.7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row>
    <row r="909" ht="12.7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row>
    <row r="910" ht="12.7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row>
    <row r="911" ht="12.7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row>
    <row r="912" ht="12.7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row>
    <row r="913" ht="12.7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row>
    <row r="914" ht="12.7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row>
    <row r="915" ht="12.7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row>
    <row r="916" ht="12.7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row>
    <row r="917" ht="12.7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row>
    <row r="918" ht="12.7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row>
    <row r="919" ht="12.7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row>
    <row r="920" ht="12.7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row>
    <row r="921" ht="12.7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row>
    <row r="922" ht="12.7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row>
    <row r="923" ht="12.7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row>
    <row r="924" ht="12.7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row>
    <row r="925" ht="12.7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row>
    <row r="926" ht="12.7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row>
    <row r="927" ht="12.7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row>
    <row r="928" ht="12.7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row>
    <row r="929" ht="12.7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row>
    <row r="930" ht="12.7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row>
    <row r="931" ht="12.7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row>
    <row r="932" ht="12.7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row>
    <row r="933" ht="12.7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row>
    <row r="934" ht="12.7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row>
    <row r="935" ht="12.7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row>
    <row r="936" ht="12.7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row>
    <row r="937" ht="12.7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row>
    <row r="938" ht="12.7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row>
    <row r="939" ht="12.7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row>
    <row r="940" ht="12.7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row>
    <row r="941" ht="12.7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row>
    <row r="942" ht="12.7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row>
    <row r="943" ht="12.7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row>
    <row r="944" ht="12.7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row>
    <row r="945" ht="12.7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row>
    <row r="946" ht="12.7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row>
    <row r="947" ht="12.7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row>
    <row r="948" ht="12.7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row>
    <row r="949" ht="12.7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row>
    <row r="950" ht="12.7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row>
    <row r="951" ht="12.7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row>
    <row r="952" ht="12.7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row>
    <row r="953" ht="12.7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row>
    <row r="954" ht="12.7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row>
    <row r="955" ht="12.7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row>
    <row r="956" ht="12.7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row>
    <row r="957" ht="12.7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row>
    <row r="958" ht="12.7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row>
    <row r="959" ht="12.7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row>
    <row r="960" ht="12.7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row>
    <row r="961" ht="12.7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row>
    <row r="962" ht="12.7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row>
    <row r="963" ht="12.7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row>
    <row r="964" ht="12.7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row>
    <row r="965" ht="12.7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row>
    <row r="966" ht="12.7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row>
    <row r="967" ht="12.7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row>
    <row r="968" ht="12.7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row>
    <row r="969" ht="12.7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row>
    <row r="970" ht="12.7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row>
    <row r="971" ht="12.7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row>
    <row r="972" ht="12.7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row>
    <row r="973" ht="12.7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row>
    <row r="974" ht="12.7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row>
    <row r="975" ht="12.7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row>
    <row r="976" ht="12.7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row>
    <row r="977" ht="12.7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row>
    <row r="978" ht="12.7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row>
    <row r="979" ht="12.7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row>
    <row r="980" ht="12.7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row>
    <row r="981" ht="12.7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row>
    <row r="982" ht="12.7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row>
    <row r="983" ht="12.7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row>
    <row r="984" ht="12.7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row>
    <row r="985" ht="12.7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row>
    <row r="986" ht="12.7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row>
    <row r="987" ht="12.7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row>
    <row r="988" ht="12.7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row>
    <row r="989" ht="12.7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row>
    <row r="990" ht="12.7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row>
    <row r="991" ht="12.7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row>
    <row r="992" ht="12.7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row>
    <row r="993" ht="12.7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row>
    <row r="994" ht="12.7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row>
    <row r="995" ht="12.7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row>
    <row r="996" ht="12.7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row>
    <row r="997" ht="12.7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row>
    <row r="998" ht="12.7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row>
  </sheetData>
  <mergeCells count="3">
    <mergeCell ref="B4:J4"/>
    <mergeCell ref="K4:L4"/>
    <mergeCell ref="K5:L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57.0"/>
    <col customWidth="1" min="2" max="26" width="8.57"/>
  </cols>
  <sheetData>
    <row r="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c r="A2" s="174" t="s">
        <v>199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c r="A3" s="175" t="s">
        <v>18</v>
      </c>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c r="A4" s="175" t="s">
        <v>19</v>
      </c>
      <c r="B4" s="173"/>
      <c r="C4" s="173"/>
      <c r="D4" s="173"/>
      <c r="E4" s="173"/>
      <c r="F4" s="173"/>
      <c r="G4" s="173"/>
      <c r="H4" s="173"/>
      <c r="I4" s="173"/>
      <c r="J4" s="173"/>
      <c r="K4" s="173"/>
      <c r="L4" s="173"/>
      <c r="M4" s="173"/>
      <c r="N4" s="173"/>
      <c r="O4" s="173"/>
      <c r="P4" s="173"/>
      <c r="Q4" s="173"/>
      <c r="R4" s="173"/>
      <c r="S4" s="173"/>
      <c r="T4" s="173"/>
      <c r="U4" s="173"/>
      <c r="V4" s="173"/>
      <c r="W4" s="173"/>
      <c r="X4" s="173"/>
      <c r="Y4" s="173"/>
      <c r="Z4" s="173"/>
    </row>
    <row r="5">
      <c r="A5" s="175" t="s">
        <v>20</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c r="A6" s="175" t="s">
        <v>21</v>
      </c>
      <c r="B6" s="173"/>
      <c r="C6" s="173"/>
      <c r="D6" s="173"/>
      <c r="E6" s="173"/>
      <c r="F6" s="173"/>
      <c r="G6" s="173"/>
      <c r="H6" s="173"/>
      <c r="I6" s="173"/>
      <c r="J6" s="173"/>
      <c r="K6" s="173"/>
      <c r="L6" s="173"/>
      <c r="M6" s="173"/>
      <c r="N6" s="173"/>
      <c r="O6" s="173"/>
      <c r="P6" s="173"/>
      <c r="Q6" s="173"/>
      <c r="R6" s="173"/>
      <c r="S6" s="173"/>
      <c r="T6" s="173"/>
      <c r="U6" s="173"/>
      <c r="V6" s="173"/>
      <c r="W6" s="173"/>
      <c r="X6" s="173"/>
      <c r="Y6" s="173"/>
      <c r="Z6" s="173"/>
    </row>
    <row r="7">
      <c r="A7" s="175" t="s">
        <v>200</v>
      </c>
      <c r="B7" s="173"/>
      <c r="C7" s="173"/>
      <c r="D7" s="173"/>
      <c r="E7" s="173"/>
      <c r="F7" s="173"/>
      <c r="G7" s="173"/>
      <c r="H7" s="173"/>
      <c r="I7" s="173"/>
      <c r="J7" s="173"/>
      <c r="K7" s="173"/>
      <c r="L7" s="173"/>
      <c r="M7" s="173"/>
      <c r="N7" s="173"/>
      <c r="O7" s="173"/>
      <c r="P7" s="173"/>
      <c r="Q7" s="173"/>
      <c r="R7" s="173"/>
      <c r="S7" s="173"/>
      <c r="T7" s="173"/>
      <c r="U7" s="173"/>
      <c r="V7" s="173"/>
      <c r="W7" s="173"/>
      <c r="X7" s="173"/>
      <c r="Y7" s="173"/>
      <c r="Z7" s="173"/>
    </row>
    <row r="8">
      <c r="A8" s="176" t="s">
        <v>22</v>
      </c>
      <c r="B8" s="173"/>
      <c r="C8" s="173"/>
      <c r="D8" s="173"/>
      <c r="E8" s="173"/>
      <c r="F8" s="173"/>
      <c r="G8" s="173"/>
      <c r="H8" s="173"/>
      <c r="I8" s="173"/>
      <c r="J8" s="173"/>
      <c r="K8" s="173"/>
      <c r="L8" s="173"/>
      <c r="M8" s="173"/>
      <c r="N8" s="173"/>
      <c r="O8" s="173"/>
      <c r="P8" s="173"/>
      <c r="Q8" s="173"/>
      <c r="R8" s="173"/>
      <c r="S8" s="173"/>
      <c r="T8" s="173"/>
      <c r="U8" s="173"/>
      <c r="V8" s="173"/>
      <c r="W8" s="173"/>
      <c r="X8" s="173"/>
      <c r="Y8" s="173"/>
      <c r="Z8" s="173"/>
    </row>
    <row r="9">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row>
    <row r="10">
      <c r="A10" s="174" t="s">
        <v>201</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row>
    <row r="11">
      <c r="A11" s="177" t="s">
        <v>28</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row>
    <row r="12">
      <c r="A12" s="175" t="s">
        <v>30</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row>
    <row r="13">
      <c r="A13" s="175" t="s">
        <v>32</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row>
    <row r="14">
      <c r="A14" s="176" t="s">
        <v>34</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row>
    <row r="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row>
    <row r="16">
      <c r="A16" s="174" t="s">
        <v>202</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row>
    <row r="17">
      <c r="A17" s="175" t="s">
        <v>13</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row>
    <row r="18">
      <c r="A18" s="175" t="s">
        <v>45</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row>
    <row r="19">
      <c r="A19" s="175" t="s">
        <v>42</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row>
    <row r="20">
      <c r="A20" s="175" t="s">
        <v>40</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row>
    <row r="21" ht="15.75" customHeight="1">
      <c r="A21" s="175" t="s">
        <v>19</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row>
    <row r="22" ht="15.75" customHeight="1">
      <c r="A22" s="175" t="s">
        <v>20</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row>
    <row r="23" ht="15.75" customHeight="1">
      <c r="A23" s="175" t="s">
        <v>22</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row>
    <row r="24" ht="15.75" customHeight="1">
      <c r="A24" s="176" t="s">
        <v>203</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row>
    <row r="25" ht="15.75" customHeight="1">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row>
    <row r="26" ht="15.75" customHeight="1">
      <c r="A26" s="174" t="s">
        <v>204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row>
    <row r="27" ht="15.75" customHeight="1">
      <c r="A27" s="177" t="s">
        <v>24</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row>
    <row r="28" ht="15.75" customHeight="1">
      <c r="A28" s="175" t="s">
        <v>28</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row>
    <row r="29" ht="15.75" customHeight="1">
      <c r="A29" s="175" t="s">
        <v>205</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row>
    <row r="30" ht="15.75" customHeight="1">
      <c r="A30" s="175" t="s">
        <v>206</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row>
    <row r="31" ht="15.75" customHeight="1">
      <c r="A31" s="176" t="s">
        <v>207</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row>
    <row r="32" ht="15.75" customHeight="1">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row>
    <row r="33" ht="15.75" customHeight="1">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row>
    <row r="34" ht="15.75" customHeight="1">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row>
    <row r="35" ht="15.75" customHeight="1">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row>
    <row r="36" ht="15.75" customHeight="1">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row>
    <row r="37" ht="15.7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ht="15.75"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ht="15.75"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ht="15.75"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ht="15.75"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ht="15.75"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ht="15.75" customHeight="1">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ht="15.75" customHeight="1">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ht="15.75"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ht="15.75"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ht="15.75"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ht="15.75"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ht="15.75" customHeight="1">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ht="15.75" customHeight="1">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ht="15.75" customHeight="1">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ht="15.75" customHeight="1">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ht="15.75" customHeight="1">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ht="15.75" customHeight="1">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ht="15.75"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ht="15.75" customHeight="1">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ht="15.75" customHeigh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ht="15.75"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ht="15.75" customHeight="1">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ht="15.75" customHeight="1">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ht="15.75" customHeight="1">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ht="15.75"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ht="15.75" customHeight="1">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ht="15.75"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ht="15.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ht="15.75" customHeight="1">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ht="15.75"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ht="15.75"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ht="15.75"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ht="15.75"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ht="15.75"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ht="15.75"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ht="15.75"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ht="15.75"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ht="15.75"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ht="15.75"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ht="15.75"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ht="15.75"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ht="15.75"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ht="15.75"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ht="15.75"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ht="15.75"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ht="15.75"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ht="15.75"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ht="15.75"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ht="15.75"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ht="15.7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ht="15.7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ht="15.75"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ht="15.75"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ht="15.75"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ht="15.75"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ht="15.75"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ht="15.7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ht="15.75"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ht="15.75"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ht="15.75"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ht="15.75"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ht="15.75"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ht="15.75"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ht="15.75"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ht="15.75"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ht="15.75"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ht="15.75"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ht="15.75"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ht="15.75"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ht="15.75"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ht="15.75"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ht="15.7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ht="15.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ht="15.7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ht="15.7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ht="15.7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ht="15.7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ht="15.7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ht="15.7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ht="15.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ht="15.7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ht="15.7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ht="15.7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ht="15.7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ht="15.7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ht="15.7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ht="15.7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ht="15.7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ht="15.7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ht="15.7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ht="15.7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ht="15.7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ht="15.7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ht="15.7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ht="15.7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ht="15.7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ht="15.7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ht="15.7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ht="15.7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ht="15.7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ht="15.7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ht="15.7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ht="15.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ht="15.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ht="15.7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ht="15.7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ht="15.7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ht="15.7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ht="15.7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ht="15.7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ht="15.7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ht="15.7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ht="15.7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ht="15.7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ht="15.7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ht="15.7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ht="15.7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ht="15.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ht="15.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ht="15.7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ht="15.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ht="15.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ht="15.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ht="15.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ht="15.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5.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5.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ht="15.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ht="15.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ht="15.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ht="15.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ht="15.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ht="15.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ht="15.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ht="15.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ht="15.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ht="15.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ht="15.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ht="15.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ht="15.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ht="15.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ht="15.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ht="15.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ht="15.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ht="15.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ht="15.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ht="15.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ht="15.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ht="15.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ht="15.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ht="15.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ht="15.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ht="15.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ht="15.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ht="15.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ht="15.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ht="15.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ht="15.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ht="15.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ht="15.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ht="15.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ht="15.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ht="15.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ht="15.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ht="15.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ht="15.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ht="15.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ht="15.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ht="15.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ht="15.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ht="15.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ht="15.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ht="15.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ht="15.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ht="15.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ht="15.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ht="15.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ht="15.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ht="15.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ht="15.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ht="15.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ht="15.7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ht="15.7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ht="15.7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ht="15.7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ht="15.7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ht="15.7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ht="15.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ht="15.7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ht="15.7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ht="15.7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ht="15.7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ht="15.7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ht="15.7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ht="15.7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ht="15.7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ht="15.7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ht="15.7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ht="15.7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ht="15.7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ht="15.7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ht="15.7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ht="15.7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ht="15.7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ht="15.7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ht="15.7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ht="15.7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ht="15.7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ht="15.7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ht="15.7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ht="15.7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ht="15.7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ht="15.7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ht="15.7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ht="15.75"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ht="15.7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ht="15.75"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ht="15.7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ht="15.7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ht="15.75"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ht="15.75"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ht="15.75"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ht="15.75"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ht="15.75"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ht="15.75"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ht="15.75"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ht="15.75"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ht="15.75"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ht="15.75"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ht="15.75"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ht="15.75"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ht="15.75"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ht="15.75"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ht="15.75"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ht="15.75"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ht="15.75"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ht="15.75"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ht="15.75"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ht="15.7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ht="15.75"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ht="15.7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ht="15.7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ht="15.75"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ht="15.75"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ht="15.75"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ht="15.75"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ht="15.75"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ht="15.75"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ht="15.75"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ht="15.75"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ht="15.75"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ht="15.75"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ht="15.7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ht="15.7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ht="15.75"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ht="15.75"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ht="15.75"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ht="15.75"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ht="15.75"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ht="15.75"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ht="15.7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ht="15.75"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ht="15.7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ht="15.7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ht="15.75"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ht="15.7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ht="15.7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ht="15.7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ht="15.7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ht="15.7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ht="15.7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ht="15.7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ht="15.7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ht="15.7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ht="15.7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ht="15.7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ht="15.7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ht="15.7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ht="15.7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ht="15.7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ht="15.7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ht="15.7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ht="15.7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5.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5.7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ht="15.7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ht="15.7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ht="15.7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ht="15.7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ht="15.7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ht="15.7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ht="15.7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ht="15.7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ht="15.7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ht="15.7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ht="15.7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ht="15.7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ht="15.7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ht="15.7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ht="15.7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ht="15.7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ht="15.7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ht="15.7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ht="15.7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5.7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5.7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5.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5.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5.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5.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5.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5.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5.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5.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5.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5.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5.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5.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5.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5.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5.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5.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5.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5.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5.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5.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5.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5.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5.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5.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5.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5.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5.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5.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5.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5.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5.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5.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5.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5.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5.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5.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5.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5.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5.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5.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5.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5.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5.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5.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5.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5.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5.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5.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5.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5.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5.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5.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5.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5.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5.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5.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5.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5.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5.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5.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5.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5.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5.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5.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5.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5.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5.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5.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5.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5.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5.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5.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5.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5.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5.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5.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5.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5.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5.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5.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5.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5.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5.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5.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5.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5.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5.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5.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5.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5.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5.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5.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5.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5.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5.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5.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5.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5.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5.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5.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5.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5.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5.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5.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5.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5.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5.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5.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5.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5.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5.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5.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5.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5.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5.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5.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5.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5.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5.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5.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5.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5.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5.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5.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5.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5.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5.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5.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5.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5.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5.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5.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5.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5.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5.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5.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5.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5.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5.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5.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5.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5.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5.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5.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5.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5.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5.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5.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5.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5.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5.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5.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5.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5.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5.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5.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5.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5.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5.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5.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5.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5.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5.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5.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5.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5.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5.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5.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5.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5.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5.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5.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5.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5.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5.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ht="15.75"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6.57"/>
  </cols>
  <sheetData>
    <row r="1">
      <c r="A1" s="178" t="s">
        <v>137</v>
      </c>
      <c r="B1" s="179" t="s">
        <v>82</v>
      </c>
      <c r="C1" s="179" t="s">
        <v>208</v>
      </c>
    </row>
    <row r="2">
      <c r="A2" s="180" t="s">
        <v>57</v>
      </c>
      <c r="B2" s="181">
        <f>'Program Assumptions'!C3</f>
        <v>450</v>
      </c>
      <c r="C2" s="182" t="s">
        <v>209</v>
      </c>
    </row>
    <row r="3">
      <c r="A3" s="180" t="s">
        <v>58</v>
      </c>
      <c r="B3" s="182" t="s">
        <v>209</v>
      </c>
      <c r="C3" s="181">
        <v>75.0</v>
      </c>
    </row>
    <row r="4">
      <c r="A4" s="180" t="s">
        <v>59</v>
      </c>
      <c r="B4" s="181">
        <v>75.0</v>
      </c>
      <c r="C4" s="182" t="s">
        <v>209</v>
      </c>
    </row>
    <row r="5">
      <c r="A5" s="180" t="s">
        <v>60</v>
      </c>
      <c r="B5" s="181">
        <f>B2</f>
        <v>450</v>
      </c>
      <c r="C5" s="182" t="s">
        <v>209</v>
      </c>
    </row>
    <row r="6">
      <c r="A6" s="180" t="s">
        <v>61</v>
      </c>
      <c r="B6" s="181">
        <f>B2</f>
        <v>450</v>
      </c>
      <c r="C6" s="182" t="s">
        <v>209</v>
      </c>
    </row>
    <row r="7">
      <c r="A7" s="180" t="s">
        <v>62</v>
      </c>
      <c r="B7" s="183">
        <f>'Program Assumptions'!C5</f>
        <v>385</v>
      </c>
      <c r="C7" s="182" t="s">
        <v>209</v>
      </c>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1.86"/>
    <col customWidth="1" min="4" max="4" width="22.29"/>
  </cols>
  <sheetData>
    <row r="1">
      <c r="A1" s="184" t="s">
        <v>210</v>
      </c>
      <c r="D1" s="184" t="s">
        <v>210</v>
      </c>
    </row>
    <row r="2">
      <c r="A2" s="180" t="str">
        <f>'01 Summary'!A22</f>
        <v>Total DST Benefit</v>
      </c>
      <c r="B2" s="185">
        <f>'01 Summary'!C22</f>
        <v>23075708.84</v>
      </c>
      <c r="D2" s="180" t="str">
        <f t="shared" ref="D2:D9" si="1">A2</f>
        <v>Total DST Benefit</v>
      </c>
      <c r="E2" s="185">
        <f t="shared" ref="E2:E4" si="2">B2/1000</f>
        <v>23075.70884</v>
      </c>
    </row>
    <row r="3">
      <c r="A3" s="180" t="str">
        <f>'01 Summary'!A31</f>
        <v>Total DST Cost</v>
      </c>
      <c r="B3" s="185">
        <f>'01 Summary'!C31</f>
        <v>15063968.89</v>
      </c>
      <c r="D3" s="180" t="str">
        <f t="shared" si="1"/>
        <v>Total DST Cost</v>
      </c>
      <c r="E3" s="185">
        <f t="shared" si="2"/>
        <v>15063.96889</v>
      </c>
    </row>
    <row r="4">
      <c r="A4" s="186" t="str">
        <f>'01 Summary'!A33</f>
        <v>NPV Net DST Benefit</v>
      </c>
      <c r="B4" s="187">
        <f>'01 Summary'!B33</f>
        <v>8011739.951</v>
      </c>
      <c r="D4" s="186" t="str">
        <f t="shared" si="1"/>
        <v>NPV Net DST Benefit</v>
      </c>
      <c r="E4" s="187">
        <f t="shared" si="2"/>
        <v>8011.739951</v>
      </c>
    </row>
    <row r="5">
      <c r="A5" s="186" t="s">
        <v>211</v>
      </c>
      <c r="B5" s="188">
        <f>'DST_kW - Updated'!I6/1000</f>
        <v>12.73338</v>
      </c>
      <c r="D5" s="186" t="str">
        <f t="shared" si="1"/>
        <v>Total MW (2028)</v>
      </c>
      <c r="E5" s="188">
        <f>B5</f>
        <v>12.73338</v>
      </c>
    </row>
    <row r="6" ht="6.0" customHeight="1">
      <c r="A6" s="180"/>
      <c r="B6" s="185"/>
      <c r="D6" s="189" t="str">
        <f t="shared" si="1"/>
        <v/>
      </c>
      <c r="E6" s="190"/>
    </row>
    <row r="7">
      <c r="A7" s="180" t="str">
        <f>'01 Summary'!A45</f>
        <v>Total EST Benefit</v>
      </c>
      <c r="B7" s="185">
        <f>'01 Summary'!C45</f>
        <v>85183564.18</v>
      </c>
      <c r="D7" s="180" t="str">
        <f t="shared" si="1"/>
        <v>Total EST Benefit</v>
      </c>
      <c r="E7" s="185">
        <f t="shared" ref="E7:E9" si="3">B7/1000</f>
        <v>85183.56418</v>
      </c>
    </row>
    <row r="8">
      <c r="A8" s="180" t="str">
        <f>'01 Summary'!A51</f>
        <v>Total EST Cost</v>
      </c>
      <c r="B8" s="185">
        <f>'01 Summary'!C51</f>
        <v>33332299.5</v>
      </c>
      <c r="D8" s="180" t="str">
        <f t="shared" si="1"/>
        <v>Total EST Cost</v>
      </c>
      <c r="E8" s="185">
        <f t="shared" si="3"/>
        <v>33332.2995</v>
      </c>
    </row>
    <row r="9">
      <c r="A9" s="186" t="str">
        <f>'01 Summary'!A53</f>
        <v>NPV Net EST Benefit</v>
      </c>
      <c r="B9" s="187">
        <f>'01 Summary'!B53</f>
        <v>51851264.68</v>
      </c>
      <c r="D9" s="186" t="str">
        <f t="shared" si="1"/>
        <v>NPV Net EST Benefit</v>
      </c>
      <c r="E9" s="187">
        <f t="shared" si="3"/>
        <v>51851.26468</v>
      </c>
    </row>
    <row r="11">
      <c r="D11" s="191" t="s">
        <v>212</v>
      </c>
    </row>
  </sheetData>
  <mergeCells count="3">
    <mergeCell ref="A1:B1"/>
    <mergeCell ref="D1:E1"/>
    <mergeCell ref="D11:E11"/>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0.0"/>
    <col customWidth="1" min="2" max="2" width="16.14"/>
  </cols>
  <sheetData>
    <row r="1">
      <c r="A1" s="192"/>
      <c r="B1" s="193"/>
      <c r="C1" s="194" t="s">
        <v>213</v>
      </c>
      <c r="D1" s="195"/>
      <c r="E1" s="195"/>
      <c r="F1" s="195"/>
      <c r="G1" s="195"/>
      <c r="H1" s="125"/>
    </row>
    <row r="2">
      <c r="A2" s="196"/>
      <c r="B2" s="122"/>
      <c r="C2" s="197">
        <v>2026.0</v>
      </c>
      <c r="D2" s="197">
        <v>2027.0</v>
      </c>
      <c r="E2" s="197">
        <v>2028.0</v>
      </c>
      <c r="F2" s="197">
        <v>2029.0</v>
      </c>
      <c r="G2" s="197">
        <v>2030.0</v>
      </c>
      <c r="H2" s="197" t="s">
        <v>120</v>
      </c>
    </row>
    <row r="3">
      <c r="A3" s="198" t="s">
        <v>214</v>
      </c>
      <c r="B3" s="125"/>
      <c r="C3" s="181">
        <v>0.0</v>
      </c>
      <c r="D3" s="181">
        <v>0.0</v>
      </c>
      <c r="E3" s="181">
        <v>0.0</v>
      </c>
      <c r="F3" s="181">
        <v>0.0</v>
      </c>
      <c r="G3" s="181">
        <v>0.0</v>
      </c>
      <c r="H3" s="199">
        <f t="shared" ref="H3:H6" si="1">sum(C3:G3)</f>
        <v>0</v>
      </c>
    </row>
    <row r="4">
      <c r="A4" s="198" t="s">
        <v>215</v>
      </c>
      <c r="B4" s="125"/>
      <c r="C4" s="181">
        <v>245000.0</v>
      </c>
      <c r="D4" s="181">
        <v>245000.0</v>
      </c>
      <c r="E4" s="181">
        <v>245000.0</v>
      </c>
      <c r="F4" s="200">
        <v>0.0</v>
      </c>
      <c r="G4" s="200">
        <v>0.0</v>
      </c>
      <c r="H4" s="199">
        <f t="shared" si="1"/>
        <v>735000</v>
      </c>
    </row>
    <row r="5">
      <c r="A5" s="198" t="s">
        <v>216</v>
      </c>
      <c r="B5" s="125"/>
      <c r="C5" s="181">
        <f>'DST_kW - Updated'!S4</f>
        <v>1679011.5</v>
      </c>
      <c r="D5" s="181">
        <f>'DST_kW - Updated'!S5</f>
        <v>1658236.5</v>
      </c>
      <c r="E5" s="181">
        <f>'DST_kW - Updated'!S6</f>
        <v>1985335.5</v>
      </c>
      <c r="F5" s="181">
        <f>'DST_kW - Updated'!S7</f>
        <v>301172.8651</v>
      </c>
      <c r="G5" s="181">
        <f>'DST_kW - Updated'!S8</f>
        <v>301172.8651</v>
      </c>
      <c r="H5" s="199">
        <f t="shared" si="1"/>
        <v>5924929.23</v>
      </c>
    </row>
    <row r="6">
      <c r="A6" s="201" t="s">
        <v>217</v>
      </c>
      <c r="B6" s="125"/>
      <c r="C6" s="202">
        <f t="shared" ref="C6:G6" si="2">SUM(C3:C5)</f>
        <v>1924011.5</v>
      </c>
      <c r="D6" s="202">
        <f t="shared" si="2"/>
        <v>1903236.5</v>
      </c>
      <c r="E6" s="202">
        <f t="shared" si="2"/>
        <v>2230335.5</v>
      </c>
      <c r="F6" s="202">
        <f t="shared" si="2"/>
        <v>301172.8651</v>
      </c>
      <c r="G6" s="202">
        <f t="shared" si="2"/>
        <v>301172.8651</v>
      </c>
      <c r="H6" s="202">
        <f t="shared" si="1"/>
        <v>6659929.23</v>
      </c>
    </row>
    <row r="7">
      <c r="A7" s="201" t="s">
        <v>218</v>
      </c>
      <c r="B7" s="125"/>
      <c r="C7" s="202">
        <f t="array" ref="C7">NPV(0.06,C4,D4,E4,F4,G4)</f>
        <v>654887.9276</v>
      </c>
      <c r="D7" s="203"/>
      <c r="E7" s="203"/>
      <c r="F7" s="203"/>
      <c r="G7" s="203"/>
      <c r="H7" s="203"/>
    </row>
  </sheetData>
  <mergeCells count="7">
    <mergeCell ref="A1:B2"/>
    <mergeCell ref="C1:H1"/>
    <mergeCell ref="A3:B3"/>
    <mergeCell ref="A4:B4"/>
    <mergeCell ref="A5:B5"/>
    <mergeCell ref="A6:B6"/>
    <mergeCell ref="A7:B7"/>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14"/>
    <col customWidth="1" min="2" max="7" width="26.29"/>
  </cols>
  <sheetData>
    <row r="1">
      <c r="A1" s="204" t="s">
        <v>219</v>
      </c>
      <c r="B1" s="204" t="s">
        <v>57</v>
      </c>
      <c r="C1" s="204" t="s">
        <v>58</v>
      </c>
      <c r="D1" s="204" t="s">
        <v>59</v>
      </c>
      <c r="E1" s="204" t="s">
        <v>60</v>
      </c>
      <c r="F1" s="204" t="s">
        <v>61</v>
      </c>
      <c r="G1" s="204" t="s">
        <v>62</v>
      </c>
    </row>
    <row r="2">
      <c r="A2" s="205" t="s">
        <v>13</v>
      </c>
      <c r="B2" s="195"/>
      <c r="C2" s="195"/>
      <c r="D2" s="195"/>
      <c r="E2" s="195"/>
      <c r="F2" s="195"/>
      <c r="G2" s="125"/>
    </row>
    <row r="3">
      <c r="A3" s="206" t="s">
        <v>220</v>
      </c>
      <c r="B3" s="207">
        <f>'01 Summary'!C17</f>
        <v>23075708.84</v>
      </c>
      <c r="C3" s="195"/>
      <c r="D3" s="195"/>
      <c r="E3" s="195"/>
      <c r="F3" s="195"/>
      <c r="G3" s="125"/>
    </row>
    <row r="4" ht="17.25" customHeight="1">
      <c r="A4" s="206" t="s">
        <v>221</v>
      </c>
      <c r="B4" s="208" t="s">
        <v>222</v>
      </c>
      <c r="C4" s="195"/>
      <c r="D4" s="195"/>
      <c r="E4" s="195"/>
      <c r="F4" s="195"/>
      <c r="G4" s="125"/>
    </row>
    <row r="5" ht="56.25" customHeight="1">
      <c r="A5" s="206" t="s">
        <v>223</v>
      </c>
      <c r="B5" s="209" t="s">
        <v>224</v>
      </c>
      <c r="C5" s="195"/>
      <c r="D5" s="195"/>
      <c r="E5" s="195"/>
      <c r="F5" s="195"/>
      <c r="G5" s="125"/>
    </row>
    <row r="6">
      <c r="A6" s="205" t="s">
        <v>24</v>
      </c>
      <c r="B6" s="195"/>
      <c r="C6" s="195"/>
      <c r="D6" s="195"/>
      <c r="E6" s="195"/>
      <c r="F6" s="195"/>
      <c r="G6" s="125"/>
    </row>
    <row r="7">
      <c r="A7" s="206" t="s">
        <v>225</v>
      </c>
      <c r="B7" s="181">
        <f>sum('DST_kW - Updated'!L4:L6)</f>
        <v>2700000</v>
      </c>
      <c r="C7" s="181">
        <f>sum('DST_kW - Updated'!M4:M6)+sum('DST_kW - Updated'!N4:N6)</f>
        <v>429675</v>
      </c>
      <c r="D7" s="181">
        <f>sum('DST_kW - Updated'!O4:O6)</f>
        <v>159750</v>
      </c>
      <c r="E7" s="181">
        <f>sum('DST_kW - Updated'!P4:P6)</f>
        <v>1792759.5</v>
      </c>
      <c r="F7" s="181">
        <f>sum('DST_kW - Updated'!Q4:Q6)</f>
        <v>240399</v>
      </c>
      <c r="G7" s="181">
        <f>sum('DST_kW - Updated'!R4:R8)</f>
        <v>602345.7302</v>
      </c>
    </row>
    <row r="8">
      <c r="A8" s="206" t="s">
        <v>215</v>
      </c>
      <c r="B8" s="210">
        <f>'NWCSP - Costs by Year'!H4</f>
        <v>735000</v>
      </c>
      <c r="C8" s="195"/>
      <c r="D8" s="195"/>
      <c r="E8" s="195"/>
      <c r="F8" s="195"/>
      <c r="G8" s="125"/>
    </row>
    <row r="9">
      <c r="A9" s="206" t="s">
        <v>221</v>
      </c>
      <c r="B9" s="180" t="s">
        <v>226</v>
      </c>
      <c r="C9" s="180" t="s">
        <v>226</v>
      </c>
      <c r="D9" s="180" t="s">
        <v>227</v>
      </c>
      <c r="E9" s="180" t="s">
        <v>226</v>
      </c>
      <c r="F9" s="180" t="s">
        <v>226</v>
      </c>
      <c r="G9" s="180" t="s">
        <v>228</v>
      </c>
    </row>
    <row r="12">
      <c r="A12" s="211" t="s">
        <v>229</v>
      </c>
    </row>
    <row r="14">
      <c r="A14" s="204" t="s">
        <v>219</v>
      </c>
      <c r="B14" s="204" t="s">
        <v>57</v>
      </c>
      <c r="C14" s="204" t="s">
        <v>58</v>
      </c>
      <c r="D14" s="204" t="s">
        <v>59</v>
      </c>
      <c r="E14" s="204" t="s">
        <v>60</v>
      </c>
      <c r="F14" s="204" t="s">
        <v>61</v>
      </c>
      <c r="G14" s="204" t="s">
        <v>62</v>
      </c>
    </row>
    <row r="15">
      <c r="A15" s="212" t="s">
        <v>13</v>
      </c>
      <c r="B15" s="195"/>
      <c r="C15" s="195"/>
      <c r="D15" s="195"/>
      <c r="E15" s="195"/>
      <c r="F15" s="195"/>
      <c r="G15" s="125"/>
    </row>
    <row r="16">
      <c r="A16" s="213" t="s">
        <v>220</v>
      </c>
      <c r="B16" s="214">
        <f>B3/1000</f>
        <v>23075.70884</v>
      </c>
      <c r="C16" s="195"/>
      <c r="D16" s="195"/>
      <c r="E16" s="195"/>
      <c r="F16" s="195"/>
      <c r="G16" s="125"/>
    </row>
    <row r="17">
      <c r="A17" s="213" t="s">
        <v>221</v>
      </c>
      <c r="B17" s="209" t="s">
        <v>230</v>
      </c>
      <c r="C17" s="195"/>
      <c r="D17" s="195"/>
      <c r="E17" s="195"/>
      <c r="F17" s="195"/>
      <c r="G17" s="125"/>
    </row>
    <row r="18">
      <c r="A18" s="213" t="s">
        <v>223</v>
      </c>
      <c r="B18" s="209" t="s">
        <v>231</v>
      </c>
      <c r="C18" s="195"/>
      <c r="D18" s="195"/>
      <c r="E18" s="195"/>
      <c r="F18" s="195"/>
      <c r="G18" s="125"/>
    </row>
    <row r="19">
      <c r="A19" s="215" t="s">
        <v>24</v>
      </c>
      <c r="B19" s="195"/>
      <c r="C19" s="195"/>
      <c r="D19" s="195"/>
      <c r="E19" s="195"/>
      <c r="F19" s="195"/>
      <c r="G19" s="125"/>
    </row>
    <row r="20">
      <c r="A20" s="213" t="s">
        <v>225</v>
      </c>
      <c r="B20" s="216">
        <f t="shared" ref="B20:G20" si="1">B7/1000</f>
        <v>2700</v>
      </c>
      <c r="C20" s="216">
        <f t="shared" si="1"/>
        <v>429.675</v>
      </c>
      <c r="D20" s="216">
        <f t="shared" si="1"/>
        <v>159.75</v>
      </c>
      <c r="E20" s="216">
        <f t="shared" si="1"/>
        <v>1792.7595</v>
      </c>
      <c r="F20" s="216">
        <f t="shared" si="1"/>
        <v>240.399</v>
      </c>
      <c r="G20" s="216">
        <f t="shared" si="1"/>
        <v>602.3457302</v>
      </c>
    </row>
    <row r="21">
      <c r="A21" s="213" t="s">
        <v>215</v>
      </c>
      <c r="B21" s="214">
        <f>B8/1000</f>
        <v>735</v>
      </c>
      <c r="C21" s="195"/>
      <c r="D21" s="195"/>
      <c r="E21" s="195"/>
      <c r="F21" s="195"/>
      <c r="G21" s="125"/>
    </row>
    <row r="22">
      <c r="A22" s="213" t="s">
        <v>221</v>
      </c>
      <c r="B22" s="217" t="s">
        <v>226</v>
      </c>
      <c r="C22" s="217" t="s">
        <v>226</v>
      </c>
      <c r="D22" s="217" t="s">
        <v>227</v>
      </c>
      <c r="E22" s="217" t="s">
        <v>226</v>
      </c>
      <c r="F22" s="217" t="s">
        <v>226</v>
      </c>
      <c r="G22" s="217" t="s">
        <v>228</v>
      </c>
    </row>
  </sheetData>
  <mergeCells count="12">
    <mergeCell ref="B16:G16"/>
    <mergeCell ref="B17:G17"/>
    <mergeCell ref="B18:G18"/>
    <mergeCell ref="A19:G19"/>
    <mergeCell ref="B21:G21"/>
    <mergeCell ref="A2:G2"/>
    <mergeCell ref="B3:G3"/>
    <mergeCell ref="B4:G4"/>
    <mergeCell ref="B5:G5"/>
    <mergeCell ref="A6:G6"/>
    <mergeCell ref="B8:G8"/>
    <mergeCell ref="A15:G15"/>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14"/>
    <col customWidth="1" min="2" max="7" width="26.29"/>
  </cols>
  <sheetData>
    <row r="1">
      <c r="A1" s="218" t="s">
        <v>219</v>
      </c>
      <c r="B1" s="218" t="s">
        <v>57</v>
      </c>
      <c r="C1" s="218" t="s">
        <v>58</v>
      </c>
      <c r="D1" s="218" t="s">
        <v>59</v>
      </c>
      <c r="E1" s="218" t="s">
        <v>60</v>
      </c>
      <c r="F1" s="218" t="s">
        <v>61</v>
      </c>
      <c r="G1" s="218" t="s">
        <v>62</v>
      </c>
    </row>
    <row r="2">
      <c r="A2" s="205" t="s">
        <v>38</v>
      </c>
      <c r="B2" s="195"/>
      <c r="C2" s="195"/>
      <c r="D2" s="195"/>
      <c r="E2" s="195"/>
      <c r="F2" s="195"/>
      <c r="G2" s="125"/>
    </row>
    <row r="3">
      <c r="A3" s="206" t="s">
        <v>220</v>
      </c>
      <c r="B3" s="207">
        <f>'01 Summary'!C45</f>
        <v>85183564.18</v>
      </c>
      <c r="C3" s="195"/>
      <c r="D3" s="195"/>
      <c r="E3" s="195"/>
      <c r="F3" s="195"/>
      <c r="G3" s="125"/>
    </row>
    <row r="4">
      <c r="A4" s="206" t="s">
        <v>221</v>
      </c>
      <c r="B4" s="219" t="s">
        <v>232</v>
      </c>
      <c r="C4" s="195"/>
      <c r="D4" s="195"/>
      <c r="E4" s="195"/>
      <c r="F4" s="125"/>
      <c r="G4" s="217" t="s">
        <v>209</v>
      </c>
    </row>
    <row r="5">
      <c r="A5" s="205" t="s">
        <v>47</v>
      </c>
      <c r="B5" s="195"/>
      <c r="C5" s="195"/>
      <c r="D5" s="195"/>
      <c r="E5" s="195"/>
      <c r="F5" s="195"/>
      <c r="G5" s="125"/>
    </row>
    <row r="6">
      <c r="A6" s="206" t="s">
        <v>220</v>
      </c>
      <c r="B6" s="181">
        <f>'EST_Costs - Updated'!L3</f>
        <v>20036022.61</v>
      </c>
      <c r="C6" s="181">
        <f>'EST_Costs - Updated'!M3</f>
        <v>1590701.146</v>
      </c>
      <c r="D6" s="181">
        <v>0.0</v>
      </c>
      <c r="E6" s="181">
        <f>'EST_Costs - Updated'!O3</f>
        <v>8221218.941</v>
      </c>
      <c r="F6" s="181">
        <f>'EST_Costs - Updated'!Q3</f>
        <v>3121757.583</v>
      </c>
      <c r="G6" s="181">
        <v>0.0</v>
      </c>
    </row>
    <row r="7">
      <c r="A7" s="206" t="s">
        <v>221</v>
      </c>
      <c r="B7" s="180" t="s">
        <v>233</v>
      </c>
      <c r="C7" s="180" t="s">
        <v>233</v>
      </c>
      <c r="D7" s="180" t="s">
        <v>209</v>
      </c>
      <c r="E7" s="180" t="s">
        <v>233</v>
      </c>
      <c r="F7" s="180" t="s">
        <v>233</v>
      </c>
      <c r="G7" s="220" t="s">
        <v>209</v>
      </c>
    </row>
    <row r="10">
      <c r="A10" s="221" t="s">
        <v>229</v>
      </c>
    </row>
    <row r="11">
      <c r="A11" s="222" t="s">
        <v>219</v>
      </c>
      <c r="B11" s="222" t="s">
        <v>57</v>
      </c>
      <c r="C11" s="222" t="s">
        <v>58</v>
      </c>
      <c r="D11" s="222" t="s">
        <v>59</v>
      </c>
      <c r="E11" s="222" t="s">
        <v>60</v>
      </c>
      <c r="F11" s="222" t="s">
        <v>61</v>
      </c>
      <c r="G11" s="222" t="s">
        <v>62</v>
      </c>
    </row>
    <row r="12">
      <c r="A12" s="215" t="s">
        <v>38</v>
      </c>
      <c r="B12" s="195"/>
      <c r="C12" s="195"/>
      <c r="D12" s="195"/>
      <c r="E12" s="195"/>
      <c r="F12" s="195"/>
      <c r="G12" s="125"/>
    </row>
    <row r="13">
      <c r="A13" s="213" t="s">
        <v>220</v>
      </c>
      <c r="B13" s="214">
        <f>B3/1000</f>
        <v>85183.56418</v>
      </c>
      <c r="C13" s="195"/>
      <c r="D13" s="195"/>
      <c r="E13" s="195"/>
      <c r="F13" s="195"/>
      <c r="G13" s="125"/>
    </row>
    <row r="14">
      <c r="A14" s="213" t="s">
        <v>221</v>
      </c>
      <c r="B14" s="209" t="s">
        <v>234</v>
      </c>
      <c r="C14" s="195"/>
      <c r="D14" s="195"/>
      <c r="E14" s="195"/>
      <c r="F14" s="125"/>
      <c r="G14" s="217" t="s">
        <v>209</v>
      </c>
    </row>
    <row r="15">
      <c r="A15" s="215" t="s">
        <v>47</v>
      </c>
      <c r="B15" s="195"/>
      <c r="C15" s="195"/>
      <c r="D15" s="195"/>
      <c r="E15" s="195"/>
      <c r="F15" s="195"/>
      <c r="G15" s="125"/>
    </row>
    <row r="16">
      <c r="A16" s="213" t="s">
        <v>220</v>
      </c>
      <c r="B16" s="216">
        <f t="shared" ref="B16:G16" si="1">B6/1000</f>
        <v>20036.02261</v>
      </c>
      <c r="C16" s="216">
        <f t="shared" si="1"/>
        <v>1590.701146</v>
      </c>
      <c r="D16" s="216">
        <f t="shared" si="1"/>
        <v>0</v>
      </c>
      <c r="E16" s="216">
        <f t="shared" si="1"/>
        <v>8221.218941</v>
      </c>
      <c r="F16" s="216">
        <f t="shared" si="1"/>
        <v>3121.757583</v>
      </c>
      <c r="G16" s="216">
        <f t="shared" si="1"/>
        <v>0</v>
      </c>
    </row>
    <row r="17">
      <c r="A17" s="213" t="s">
        <v>221</v>
      </c>
      <c r="B17" s="217" t="s">
        <v>233</v>
      </c>
      <c r="C17" s="217" t="s">
        <v>233</v>
      </c>
      <c r="D17" s="217" t="s">
        <v>209</v>
      </c>
      <c r="E17" s="217" t="s">
        <v>233</v>
      </c>
      <c r="F17" s="217" t="s">
        <v>233</v>
      </c>
      <c r="G17" s="217" t="s">
        <v>209</v>
      </c>
    </row>
  </sheetData>
  <mergeCells count="8">
    <mergeCell ref="A2:G2"/>
    <mergeCell ref="B3:G3"/>
    <mergeCell ref="B4:F4"/>
    <mergeCell ref="A5:G5"/>
    <mergeCell ref="A12:G12"/>
    <mergeCell ref="B13:G13"/>
    <mergeCell ref="B14:F14"/>
    <mergeCell ref="A15:G15"/>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2.71"/>
  </cols>
  <sheetData>
    <row r="1">
      <c r="A1" s="178"/>
      <c r="B1" s="179">
        <v>2026.0</v>
      </c>
      <c r="C1" s="179">
        <v>2027.0</v>
      </c>
      <c r="D1" s="179">
        <v>2028.0</v>
      </c>
      <c r="E1" s="179">
        <v>2029.0</v>
      </c>
      <c r="F1" s="179">
        <v>2030.0</v>
      </c>
    </row>
    <row r="2">
      <c r="A2" s="223" t="s">
        <v>235</v>
      </c>
      <c r="B2" s="181">
        <f>'02 Annual Values - Updated'!C5</f>
        <v>297408.9045</v>
      </c>
      <c r="C2" s="183">
        <f>'02 Annual Values - Updated'!C6</f>
        <v>631644.0253</v>
      </c>
      <c r="D2" s="181">
        <f>'02 Annual Values - Updated'!C7</f>
        <v>782926.8803</v>
      </c>
      <c r="E2" s="181">
        <f>'02 Annual Values - Updated'!C8</f>
        <v>1221894.11</v>
      </c>
      <c r="F2" s="183">
        <f>'02 Annual Values - Updated'!C9</f>
        <v>1282075.1</v>
      </c>
    </row>
    <row r="3">
      <c r="A3" s="223" t="s">
        <v>236</v>
      </c>
      <c r="B3" s="181">
        <f>'02 Annual Values - Updated'!J5</f>
        <v>128410.0576</v>
      </c>
      <c r="C3" s="183">
        <f>'02 Annual Values - Updated'!J6</f>
        <v>250765.3671</v>
      </c>
      <c r="D3" s="181">
        <f>'02 Annual Values - Updated'!J7</f>
        <v>394865.6704</v>
      </c>
      <c r="E3" s="181">
        <f>'02 Annual Values - Updated'!J8</f>
        <v>695229.7104</v>
      </c>
      <c r="F3" s="183">
        <f>'02 Annual Values - Updated'!J9</f>
        <v>748843.5651</v>
      </c>
    </row>
    <row r="4">
      <c r="A4" s="224" t="s">
        <v>237</v>
      </c>
      <c r="B4" s="202">
        <f>'02 Annual Values - Updated'!K5</f>
        <v>168998.8469</v>
      </c>
      <c r="C4" s="225">
        <f>'02 Annual Values - Updated'!K6</f>
        <v>380878.6582</v>
      </c>
      <c r="D4" s="202">
        <f>'02 Annual Values - Updated'!K7</f>
        <v>388061.2098</v>
      </c>
      <c r="E4" s="202">
        <f>'02 Annual Values - Updated'!K8</f>
        <v>526664.4001</v>
      </c>
      <c r="F4" s="225">
        <f>'02 Annual Values - Updated'!K9</f>
        <v>533231.5354</v>
      </c>
    </row>
    <row r="5" ht="39.75" customHeight="1">
      <c r="A5" s="226" t="s">
        <v>238</v>
      </c>
      <c r="B5" s="202">
        <f t="shared" ref="B5:C5" si="1">B3</f>
        <v>128410.0576</v>
      </c>
      <c r="C5" s="225">
        <f t="shared" si="1"/>
        <v>250765.3671</v>
      </c>
      <c r="D5" s="202">
        <f t="shared" ref="D5:F5" si="2">D4</f>
        <v>388061.2098</v>
      </c>
      <c r="E5" s="202">
        <f t="shared" si="2"/>
        <v>526664.4001</v>
      </c>
      <c r="F5" s="202">
        <f t="shared" si="2"/>
        <v>533231.5354</v>
      </c>
    </row>
    <row r="6">
      <c r="A6" s="224" t="s">
        <v>239</v>
      </c>
      <c r="B6" s="227">
        <f t="array" ref="B6">NPV('Program Assumptions'!C31, B5:F5)</f>
        <v>1485774.679</v>
      </c>
      <c r="C6" s="195"/>
      <c r="D6" s="195"/>
      <c r="E6" s="195"/>
      <c r="F6" s="125"/>
    </row>
    <row r="7">
      <c r="A7" s="186" t="s">
        <v>240</v>
      </c>
      <c r="B7" s="227">
        <f>B6*50%</f>
        <v>742887.3396</v>
      </c>
      <c r="C7" s="195"/>
      <c r="D7" s="195"/>
      <c r="E7" s="195"/>
      <c r="F7" s="125"/>
    </row>
    <row r="10">
      <c r="A10" s="221" t="s">
        <v>241</v>
      </c>
    </row>
    <row r="11">
      <c r="A11" s="178"/>
      <c r="B11" s="179">
        <v>2026.0</v>
      </c>
      <c r="C11" s="179">
        <v>2027.0</v>
      </c>
      <c r="D11" s="179">
        <v>2028.0</v>
      </c>
      <c r="E11" s="179">
        <v>2029.0</v>
      </c>
      <c r="F11" s="179">
        <v>2030.0</v>
      </c>
    </row>
    <row r="12">
      <c r="A12" s="223" t="s">
        <v>235</v>
      </c>
      <c r="B12" s="181">
        <f t="shared" ref="B12:F12" si="3">B2/1000</f>
        <v>297.4089045</v>
      </c>
      <c r="C12" s="183">
        <f t="shared" si="3"/>
        <v>631.6440253</v>
      </c>
      <c r="D12" s="181">
        <f t="shared" si="3"/>
        <v>782.9268803</v>
      </c>
      <c r="E12" s="181">
        <f t="shared" si="3"/>
        <v>1221.89411</v>
      </c>
      <c r="F12" s="183">
        <f t="shared" si="3"/>
        <v>1282.0751</v>
      </c>
    </row>
    <row r="13">
      <c r="A13" s="223" t="s">
        <v>236</v>
      </c>
      <c r="B13" s="181">
        <f t="shared" ref="B13:F13" si="4">B3/1000</f>
        <v>128.4100576</v>
      </c>
      <c r="C13" s="183">
        <f t="shared" si="4"/>
        <v>250.7653671</v>
      </c>
      <c r="D13" s="181">
        <f t="shared" si="4"/>
        <v>394.8656704</v>
      </c>
      <c r="E13" s="181">
        <f t="shared" si="4"/>
        <v>695.2297104</v>
      </c>
      <c r="F13" s="183">
        <f t="shared" si="4"/>
        <v>748.8435651</v>
      </c>
    </row>
    <row r="14">
      <c r="A14" s="224" t="s">
        <v>237</v>
      </c>
      <c r="B14" s="202">
        <f t="shared" ref="B14:F14" si="5">B4/1000</f>
        <v>168.9988469</v>
      </c>
      <c r="C14" s="225">
        <f t="shared" si="5"/>
        <v>380.8786582</v>
      </c>
      <c r="D14" s="202">
        <f t="shared" si="5"/>
        <v>388.0612098</v>
      </c>
      <c r="E14" s="202">
        <f t="shared" si="5"/>
        <v>526.6644001</v>
      </c>
      <c r="F14" s="225">
        <f t="shared" si="5"/>
        <v>533.2315354</v>
      </c>
    </row>
    <row r="15">
      <c r="A15" s="226" t="s">
        <v>238</v>
      </c>
      <c r="B15" s="228">
        <f t="shared" ref="B15:F15" si="6">B5/1000</f>
        <v>128.4100576</v>
      </c>
      <c r="C15" s="228">
        <f t="shared" si="6"/>
        <v>250.7653671</v>
      </c>
      <c r="D15" s="228">
        <f t="shared" si="6"/>
        <v>388.0612098</v>
      </c>
      <c r="E15" s="228">
        <f t="shared" si="6"/>
        <v>526.6644001</v>
      </c>
      <c r="F15" s="228">
        <f t="shared" si="6"/>
        <v>533.2315354</v>
      </c>
    </row>
    <row r="16">
      <c r="A16" s="224" t="s">
        <v>239</v>
      </c>
      <c r="B16" s="227">
        <f t="shared" ref="B16:B17" si="7">B6/1000</f>
        <v>1485.774679</v>
      </c>
      <c r="C16" s="195"/>
      <c r="D16" s="195"/>
      <c r="E16" s="195"/>
      <c r="F16" s="125"/>
    </row>
    <row r="17">
      <c r="A17" s="186" t="s">
        <v>240</v>
      </c>
      <c r="B17" s="227">
        <f t="shared" si="7"/>
        <v>742.8873396</v>
      </c>
      <c r="C17" s="195"/>
      <c r="D17" s="195"/>
      <c r="E17" s="195"/>
      <c r="F17" s="125"/>
    </row>
  </sheetData>
  <mergeCells count="4">
    <mergeCell ref="B6:F6"/>
    <mergeCell ref="B7:F7"/>
    <mergeCell ref="B16:F16"/>
    <mergeCell ref="B17:F17"/>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Peter Steele-Mosey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0x0101008D6D066978673E4FA66E889EC30A33DA</vt:lpwstr>
  </property>
  <property fmtid="{D5CDD505-2E9C-101B-9397-08002B2CF9AE}" pid="3" name="MediaServiceImageTags">
    <vt:lpwstr/>
  </property>
</Properties>
</file>