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able3-2" sheetId="1" r:id="rId4"/>
    <sheet state="visible" name="eDSM saving calc." sheetId="2" r:id="rId5"/>
    <sheet state="visible" name="CFF HOLs %" sheetId="3" r:id="rId6"/>
  </sheets>
  <definedNames/>
  <calcPr/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N9">
      <text>
        <t xml:space="preserve">based on 2022 NF SB program</t>
      </text>
    </comment>
    <comment authorId="0" ref="N10">
      <text>
        <t xml:space="preserve">Used Save on Energy High Performance New Construction Program</t>
      </text>
    </comment>
    <comment authorId="0" ref="N16">
      <text>
        <t xml:space="preserve">100% since local
</t>
      </text>
    </comment>
  </commentList>
</comments>
</file>

<file path=xl/sharedStrings.xml><?xml version="1.0" encoding="utf-8"?>
<sst xmlns="http://schemas.openxmlformats.org/spreadsheetml/2006/main" count="101" uniqueCount="81">
  <si>
    <t>TABLE 3-2: CDM AND EDSM SAVINGS</t>
  </si>
  <si>
    <t>Residential</t>
  </si>
  <si>
    <t>GS50</t>
  </si>
  <si>
    <t>GS1000</t>
  </si>
  <si>
    <t>GS1500</t>
  </si>
  <si>
    <t>GS5000</t>
  </si>
  <si>
    <t>Large User</t>
  </si>
  <si>
    <t>annual change</t>
  </si>
  <si>
    <t>2023 to 2030 Incremental Energy Savings estimate</t>
  </si>
  <si>
    <r>
      <rPr>
        <rFont val="&quot;Google Sans&quot;, Roboto, sans-serif"/>
        <color rgb="FF1F1F1F"/>
        <sz val="11.0"/>
      </rPr>
      <t xml:space="preserve">FUTURE FRAMEWORKS - Centrally Delivered Programs </t>
    </r>
    <r>
      <rPr>
        <rFont val="&quot;Google Sans&quot;, Roboto, sans-serif"/>
        <b/>
        <color rgb="FF0000FF"/>
        <sz val="11.0"/>
      </rPr>
      <t>GROSS</t>
    </r>
  </si>
  <si>
    <t>HOL %</t>
  </si>
  <si>
    <r>
      <rPr>
        <rFont val="&quot;Google Sans&quot;, Roboto, sans-serif"/>
        <b/>
        <color rgb="FF1F1F1F"/>
        <sz val="11.0"/>
      </rPr>
      <t>Energy Savings (GWh) -</t>
    </r>
    <r>
      <rPr>
        <rFont val="&quot;Google Sans&quot;, Roboto, sans-serif"/>
        <b/>
        <color rgb="FF0000FF"/>
        <sz val="11.0"/>
      </rPr>
      <t xml:space="preserve"> incremental</t>
    </r>
  </si>
  <si>
    <t xml:space="preserve">Electricity </t>
  </si>
  <si>
    <r>
      <rPr>
        <rFont val="&quot;Google Sans&quot;, Roboto, sans-serif"/>
        <color rgb="FF1F1F1F"/>
        <sz val="11.0"/>
      </rPr>
      <t>Energy Savings (</t>
    </r>
    <r>
      <rPr>
        <rFont val="&quot;Google Sans&quot;, Roboto, sans-serif"/>
        <b/>
        <color rgb="FF1F1F1F"/>
        <sz val="11.0"/>
      </rPr>
      <t>GWh</t>
    </r>
    <r>
      <rPr>
        <rFont val="&quot;Google Sans&quot;, Roboto, sans-serif"/>
        <color rgb="FF1F1F1F"/>
        <sz val="11.0"/>
      </rPr>
      <t>)</t>
    </r>
  </si>
  <si>
    <t>PROGRAMS</t>
  </si>
  <si>
    <t>GWh</t>
  </si>
  <si>
    <t>NTG kWh</t>
  </si>
  <si>
    <t>RE</t>
  </si>
  <si>
    <t>SC</t>
  </si>
  <si>
    <t>C1-C3</t>
  </si>
  <si>
    <t>C4</t>
  </si>
  <si>
    <t>LU</t>
  </si>
  <si>
    <t>ST</t>
  </si>
  <si>
    <t>MU</t>
  </si>
  <si>
    <t>Total</t>
  </si>
  <si>
    <t>Retrofit Programs</t>
  </si>
  <si>
    <t>Small Business</t>
  </si>
  <si>
    <t>Energy Performance</t>
  </si>
  <si>
    <t>Energy Management</t>
  </si>
  <si>
    <t>Industrial Energy Efficiency</t>
  </si>
  <si>
    <t>Targeted Greenhouse</t>
  </si>
  <si>
    <t>Local Initiatives - Residential</t>
  </si>
  <si>
    <t>Local Initiatives - Commercial</t>
  </si>
  <si>
    <t>Commercial DER (solar)</t>
  </si>
  <si>
    <t>Residential Demand Response</t>
  </si>
  <si>
    <t>Home Renovation Savings Program</t>
  </si>
  <si>
    <t>Total Business &amp; Residential Programs</t>
  </si>
  <si>
    <t>Energy Affordability Program</t>
  </si>
  <si>
    <t>First Nations Programs</t>
  </si>
  <si>
    <t>n/a</t>
  </si>
  <si>
    <t>Total Support Programs</t>
  </si>
  <si>
    <t>Total Annual Savings</t>
  </si>
  <si>
    <t>NTG 
kWh</t>
  </si>
  <si>
    <t>Annual CDM kWh savings from Beyond 2025 programs only</t>
  </si>
  <si>
    <t>GS&lt;50 kWh</t>
  </si>
  <si>
    <t>GS 50 TO 1,499 KWh</t>
  </si>
  <si>
    <t>GS 1,500 TO 4,999</t>
  </si>
  <si>
    <r>
      <rPr>
        <rFont val="Arial"/>
        <color theme="1"/>
      </rPr>
      <t>New framework-</t>
    </r>
    <r>
      <rPr>
        <rFont val="Arial"/>
        <b/>
        <color rgb="FF0000FF"/>
      </rPr>
      <t>Net</t>
    </r>
  </si>
  <si>
    <r>
      <rPr>
        <rFont val="Arial"/>
        <color theme="1"/>
      </rPr>
      <t>Future framework-</t>
    </r>
    <r>
      <rPr>
        <rFont val="Arial"/>
        <b/>
        <color rgb="FF0000FF"/>
      </rPr>
      <t>Net</t>
    </r>
  </si>
  <si>
    <r>
      <rPr>
        <rFont val="Arial"/>
        <color theme="1"/>
      </rPr>
      <t>Future framework-</t>
    </r>
    <r>
      <rPr>
        <rFont val="Arial"/>
        <b/>
        <color rgb="FF0000FF"/>
      </rPr>
      <t>Net</t>
    </r>
  </si>
  <si>
    <r>
      <rPr>
        <rFont val="Arial"/>
        <color theme="1"/>
      </rPr>
      <t>Future framework-</t>
    </r>
    <r>
      <rPr>
        <rFont val="Arial"/>
        <b/>
        <color rgb="FF0000FF"/>
      </rPr>
      <t>Net</t>
    </r>
  </si>
  <si>
    <r>
      <rPr>
        <rFont val="Arial"/>
        <color theme="1"/>
      </rPr>
      <t>Future framework-</t>
    </r>
    <r>
      <rPr>
        <rFont val="Arial"/>
        <b/>
        <color rgb="FF0000FF"/>
      </rPr>
      <t>Net</t>
    </r>
  </si>
  <si>
    <r>
      <rPr>
        <rFont val="Arial"/>
        <color theme="1"/>
      </rPr>
      <t>Future framework-</t>
    </r>
    <r>
      <rPr>
        <rFont val="Arial"/>
        <b/>
        <color rgb="FF0000FF"/>
      </rPr>
      <t>Net</t>
    </r>
  </si>
  <si>
    <t>GS&lt;50 kW</t>
  </si>
  <si>
    <t>GS 50 TO 1,499 KW</t>
  </si>
  <si>
    <r>
      <rPr>
        <rFont val="Arial"/>
        <color theme="1"/>
      </rPr>
      <t>New framework-</t>
    </r>
    <r>
      <rPr>
        <rFont val="Arial"/>
        <b/>
        <color rgb="FF0000FF"/>
      </rPr>
      <t>Net</t>
    </r>
  </si>
  <si>
    <r>
      <rPr>
        <rFont val="Arial"/>
        <color theme="1"/>
      </rPr>
      <t>Future framework-</t>
    </r>
    <r>
      <rPr>
        <rFont val="Arial"/>
        <b/>
        <color rgb="FF0000FF"/>
      </rPr>
      <t>Net</t>
    </r>
  </si>
  <si>
    <r>
      <rPr>
        <rFont val="Arial"/>
        <color theme="1"/>
      </rPr>
      <t>Future framework-</t>
    </r>
    <r>
      <rPr>
        <rFont val="Arial"/>
        <b/>
        <color rgb="FF0000FF"/>
      </rPr>
      <t>Net</t>
    </r>
  </si>
  <si>
    <r>
      <rPr>
        <rFont val="Arial"/>
        <color theme="1"/>
      </rPr>
      <t>Future framework-</t>
    </r>
    <r>
      <rPr>
        <rFont val="Arial"/>
        <b/>
        <color rgb="FF0000FF"/>
      </rPr>
      <t>Net</t>
    </r>
  </si>
  <si>
    <r>
      <rPr>
        <rFont val="Arial"/>
        <color theme="1"/>
      </rPr>
      <t>Future framework-</t>
    </r>
    <r>
      <rPr>
        <rFont val="Arial"/>
        <b/>
        <color rgb="FF0000FF"/>
      </rPr>
      <t>Net</t>
    </r>
  </si>
  <si>
    <r>
      <rPr>
        <rFont val="Arial"/>
        <color theme="1"/>
      </rPr>
      <t>Future framework-</t>
    </r>
    <r>
      <rPr>
        <rFont val="Arial"/>
        <b/>
        <color rgb="FF0000FF"/>
      </rPr>
      <t>Net</t>
    </r>
  </si>
  <si>
    <t>Conservation First Framework (CFF) '15-'17</t>
  </si>
  <si>
    <t>HOL's portion of Provincial savings</t>
  </si>
  <si>
    <t>Program</t>
  </si>
  <si>
    <t>HOL portion</t>
  </si>
  <si>
    <t>Provincial</t>
  </si>
  <si>
    <t>Electricity Savings</t>
  </si>
  <si>
    <t>Demand Savings</t>
  </si>
  <si>
    <t>Business Province-Wide Programs</t>
  </si>
  <si>
    <t>MW</t>
  </si>
  <si>
    <t>Save on Energy Retrofit Program</t>
  </si>
  <si>
    <t>Save on Energy Small Business Lighting Program</t>
  </si>
  <si>
    <t>Save on Energy Energy Manager Program</t>
  </si>
  <si>
    <t>Save on Energy Process &amp; Systems Upgrades Program</t>
  </si>
  <si>
    <t>Centrally Delivered Programs</t>
  </si>
  <si>
    <t>Save on Energy High Performance New Construction Program</t>
  </si>
  <si>
    <t>Residential Province-Wide Programs</t>
  </si>
  <si>
    <t>Save on Energy Home Assistance Program</t>
  </si>
  <si>
    <t>Energy-efficiency programming for Indigenous communities</t>
  </si>
  <si>
    <t>Local Program Fund</t>
  </si>
  <si>
    <t>IESO Central Services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</si>
</sst>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4">
    <numFmt numFmtId="164" formatCode="0.0"/>
    <numFmt numFmtId="165" formatCode="#,##0;(#,##0)"/>
    <numFmt numFmtId="166" formatCode="0.00000%"/>
    <numFmt numFmtId="167" formatCode="0.000"/>
  </numFmts>
  <fonts count="34">
    <font>
      <sz val="10.0"/>
      <color rgb="FF000000"/>
      <name val="Arial"/>
      <scheme val="minor"/>
    </font>
    <font>
      <b/>
      <color theme="1"/>
      <name val="Arial"/>
      <scheme val="minor"/>
    </font>
    <font>
      <color theme="1"/>
      <name val="Arial"/>
    </font>
    <font>
      <color rgb="FFFFFFFF"/>
      <name val="Arial"/>
    </font>
    <font>
      <sz val="14.0"/>
      <color rgb="FF1F1F1F"/>
      <name val="&quot;Google Sans&quot;"/>
    </font>
    <font>
      <b/>
      <sz val="12.0"/>
      <color rgb="FF0000FF"/>
      <name val="Calibri"/>
    </font>
    <font>
      <sz val="12.0"/>
      <color theme="1"/>
      <name val="Arial"/>
      <scheme val="minor"/>
    </font>
    <font>
      <sz val="7.0"/>
      <color theme="1"/>
      <name val="Arial"/>
      <scheme val="minor"/>
    </font>
    <font>
      <sz val="8.0"/>
      <color theme="1"/>
      <name val="Arial"/>
      <scheme val="minor"/>
    </font>
    <font>
      <sz val="11.0"/>
      <color theme="1"/>
      <name val="Arial"/>
      <scheme val="minor"/>
    </font>
    <font>
      <sz val="11.0"/>
      <color rgb="FF1F1F1F"/>
      <name val="&quot;Google Sans&quot;"/>
    </font>
    <font>
      <sz val="11.0"/>
      <color rgb="FFFFFFFF"/>
      <name val="Arial"/>
      <scheme val="minor"/>
    </font>
    <font>
      <sz val="11.0"/>
      <color rgb="FF1F1F1F"/>
      <name val="Google Sans"/>
    </font>
    <font>
      <b/>
      <sz val="11.0"/>
      <color rgb="FF1F1F1F"/>
      <name val="&quot;Google Sans&quot;"/>
    </font>
    <font>
      <sz val="12.0"/>
      <color rgb="FFFFFFFF"/>
      <name val="Arial"/>
      <scheme val="minor"/>
    </font>
    <font>
      <b/>
      <sz val="12.0"/>
      <color theme="1"/>
      <name val="Arial"/>
    </font>
    <font>
      <b/>
      <sz val="12.0"/>
      <color rgb="FF999999"/>
      <name val="Calibri"/>
    </font>
    <font>
      <b/>
      <sz val="12.0"/>
      <color rgb="FF666666"/>
      <name val="Calibri"/>
    </font>
    <font>
      <color theme="1"/>
      <name val="Arial"/>
      <scheme val="minor"/>
    </font>
    <font>
      <b/>
      <sz val="10.0"/>
      <color theme="1"/>
      <name val="Arial"/>
    </font>
    <font>
      <sz val="12.0"/>
      <color theme="1"/>
      <name val="Arial"/>
    </font>
    <font>
      <sz val="12.0"/>
      <color rgb="FF666666"/>
      <name val="Arial"/>
      <scheme val="minor"/>
    </font>
    <font>
      <sz val="10.0"/>
      <color theme="1"/>
      <name val="Arial"/>
      <scheme val="minor"/>
    </font>
    <font>
      <u/>
      <sz val="12.0"/>
      <color rgb="FFFFFFFF"/>
      <name val="Arial"/>
      <scheme val="minor"/>
    </font>
    <font>
      <b/>
      <sz val="12.0"/>
      <color theme="1"/>
      <name val="Arial"/>
      <scheme val="minor"/>
    </font>
    <font>
      <b/>
      <sz val="12.0"/>
      <color rgb="FFB7B7B7"/>
      <name val="Arial"/>
      <scheme val="minor"/>
    </font>
    <font>
      <b/>
      <sz val="12.0"/>
      <color rgb="FFFFFFFF"/>
      <name val="Arial"/>
      <scheme val="minor"/>
    </font>
    <font>
      <b/>
      <sz val="12.0"/>
      <color rgb="FF666666"/>
      <name val="Arial"/>
      <scheme val="minor"/>
    </font>
    <font>
      <color rgb="FFFFFFFF"/>
      <name val="Arial"/>
      <scheme val="minor"/>
    </font>
    <font>
      <color rgb="FF666666"/>
      <name val="Arial"/>
      <scheme val="minor"/>
    </font>
    <font>
      <b/>
      <sz val="11.0"/>
      <color theme="1"/>
      <name val="Calibri"/>
    </font>
    <font>
      <b/>
      <color theme="1"/>
      <name val="Arial"/>
    </font>
    <font>
      <sz val="9.0"/>
      <color theme="1"/>
      <name val="Arial"/>
    </font>
    <font/>
  </fonts>
  <fills count="5">
    <fill>
      <patternFill patternType="none"/>
    </fill>
    <fill>
      <patternFill patternType="lightGray"/>
    </fill>
    <fill>
      <patternFill patternType="solid">
        <fgColor rgb="FF005B9B"/>
        <bgColor rgb="FF005B9B"/>
      </patternFill>
    </fill>
    <fill>
      <patternFill patternType="solid">
        <fgColor rgb="FFFFFFFF"/>
        <bgColor rgb="FFFFFFFF"/>
      </patternFill>
    </fill>
    <fill>
      <patternFill patternType="solid">
        <fgColor rgb="FF666666"/>
        <bgColor rgb="FF666666"/>
      </patternFill>
    </fill>
  </fills>
  <borders count="9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</border>
    <border>
      <left style="double">
        <color rgb="FF000000"/>
      </left>
    </border>
    <border>
      <left style="thin">
        <color rgb="FF000000"/>
      </left>
      <right style="hair">
        <color rgb="FF000000"/>
      </right>
    </border>
    <border>
      <left style="double">
        <color rgb="FF000000"/>
      </left>
      <bottom style="double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95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/>
    </xf>
    <xf borderId="0" fillId="0" fontId="2" numFmtId="0" xfId="0" applyAlignment="1" applyFont="1">
      <alignment vertical="bottom"/>
    </xf>
    <xf borderId="1" fillId="2" fontId="3" numFmtId="0" xfId="0" applyAlignment="1" applyBorder="1" applyFill="1" applyFont="1">
      <alignment horizontal="center" shrinkToFit="0" vertical="bottom" wrapText="1"/>
    </xf>
    <xf borderId="0" fillId="0" fontId="2" numFmtId="0" xfId="0" applyAlignment="1" applyFont="1">
      <alignment horizontal="right" vertical="bottom"/>
    </xf>
    <xf borderId="0" fillId="0" fontId="2" numFmtId="3" xfId="0" applyAlignment="1" applyFont="1" applyNumberFormat="1">
      <alignment horizontal="right" vertical="bottom"/>
    </xf>
    <xf borderId="0" fillId="0" fontId="2" numFmtId="3" xfId="0" applyAlignment="1" applyFont="1" applyNumberFormat="1">
      <alignment vertical="bottom"/>
    </xf>
    <xf borderId="0" fillId="0" fontId="2" numFmtId="0" xfId="0" applyAlignment="1" applyFont="1">
      <alignment readingOrder="0" vertical="bottom"/>
    </xf>
    <xf borderId="0" fillId="3" fontId="4" numFmtId="0" xfId="0" applyAlignment="1" applyFill="1" applyFont="1">
      <alignment readingOrder="0"/>
    </xf>
    <xf borderId="0" fillId="0" fontId="5" numFmtId="0" xfId="0" applyAlignment="1" applyFont="1">
      <alignment horizontal="left" readingOrder="0" vertical="bottom"/>
    </xf>
    <xf borderId="0" fillId="0" fontId="6" numFmtId="0" xfId="0" applyAlignment="1" applyFont="1">
      <alignment readingOrder="0"/>
    </xf>
    <xf borderId="0" fillId="0" fontId="7" numFmtId="0" xfId="0" applyAlignment="1" applyFont="1">
      <alignment readingOrder="0"/>
    </xf>
    <xf borderId="0" fillId="0" fontId="6" numFmtId="0" xfId="0" applyFont="1"/>
    <xf borderId="0" fillId="0" fontId="6" numFmtId="10" xfId="0" applyAlignment="1" applyFont="1" applyNumberFormat="1">
      <alignment readingOrder="0"/>
    </xf>
    <xf borderId="0" fillId="0" fontId="8" numFmtId="0" xfId="0" applyAlignment="1" applyFont="1">
      <alignment readingOrder="0"/>
    </xf>
    <xf borderId="0" fillId="0" fontId="8" numFmtId="3" xfId="0" applyAlignment="1" applyFont="1" applyNumberFormat="1">
      <alignment horizontal="left" readingOrder="0"/>
    </xf>
    <xf borderId="0" fillId="0" fontId="9" numFmtId="0" xfId="0" applyAlignment="1" applyFont="1">
      <alignment readingOrder="0" shrinkToFit="0" wrapText="1"/>
    </xf>
    <xf borderId="2" fillId="3" fontId="10" numFmtId="0" xfId="0" applyAlignment="1" applyBorder="1" applyFont="1">
      <alignment horizontal="center" readingOrder="0" shrinkToFit="0" wrapText="1"/>
    </xf>
    <xf borderId="0" fillId="3" fontId="10" numFmtId="0" xfId="0" applyAlignment="1" applyFont="1">
      <alignment horizontal="center" readingOrder="0" shrinkToFit="0" wrapText="1"/>
    </xf>
    <xf borderId="3" fillId="4" fontId="11" numFmtId="0" xfId="0" applyAlignment="1" applyBorder="1" applyFill="1" applyFont="1">
      <alignment horizontal="center" readingOrder="0" shrinkToFit="0" wrapText="1"/>
    </xf>
    <xf borderId="0" fillId="3" fontId="12" numFmtId="0" xfId="0" applyAlignment="1" applyFont="1">
      <alignment readingOrder="0" shrinkToFit="0" vertical="bottom" wrapText="1"/>
    </xf>
    <xf borderId="0" fillId="0" fontId="9" numFmtId="0" xfId="0" applyAlignment="1" applyFont="1">
      <alignment shrinkToFit="0" wrapText="1"/>
    </xf>
    <xf borderId="2" fillId="3" fontId="13" numFmtId="0" xfId="0" applyAlignment="1" applyBorder="1" applyFont="1">
      <alignment horizontal="center" readingOrder="0"/>
    </xf>
    <xf borderId="0" fillId="3" fontId="13" numFmtId="0" xfId="0" applyAlignment="1" applyFont="1">
      <alignment horizontal="center" readingOrder="0"/>
    </xf>
    <xf borderId="3" fillId="4" fontId="14" numFmtId="0" xfId="0" applyAlignment="1" applyBorder="1" applyFont="1">
      <alignment horizontal="center" readingOrder="0" shrinkToFit="0" wrapText="1"/>
    </xf>
    <xf borderId="2" fillId="3" fontId="10" numFmtId="0" xfId="0" applyAlignment="1" applyBorder="1" applyFont="1">
      <alignment horizontal="center" readingOrder="0"/>
    </xf>
    <xf borderId="0" fillId="3" fontId="10" numFmtId="0" xfId="0" applyAlignment="1" applyFont="1">
      <alignment horizontal="center" readingOrder="0"/>
    </xf>
    <xf borderId="4" fillId="0" fontId="15" numFmtId="0" xfId="0" applyAlignment="1" applyBorder="1" applyFont="1">
      <alignment readingOrder="0" vertical="bottom"/>
    </xf>
    <xf borderId="2" fillId="0" fontId="5" numFmtId="0" xfId="0" applyAlignment="1" applyBorder="1" applyFont="1">
      <alignment horizontal="right" readingOrder="0" vertical="bottom"/>
    </xf>
    <xf borderId="0" fillId="0" fontId="5" numFmtId="0" xfId="0" applyAlignment="1" applyFont="1">
      <alignment horizontal="right" vertical="bottom"/>
    </xf>
    <xf borderId="0" fillId="0" fontId="16" numFmtId="0" xfId="0" applyAlignment="1" applyFont="1">
      <alignment horizontal="right" vertical="bottom"/>
    </xf>
    <xf borderId="3" fillId="4" fontId="14" numFmtId="0" xfId="0" applyAlignment="1" applyBorder="1" applyFont="1">
      <alignment horizontal="center" readingOrder="0"/>
    </xf>
    <xf borderId="0" fillId="0" fontId="17" numFmtId="0" xfId="0" applyAlignment="1" applyFont="1">
      <alignment horizontal="right" vertical="bottom"/>
    </xf>
    <xf borderId="0" fillId="0" fontId="18" numFmtId="0" xfId="0" applyAlignment="1" applyFont="1">
      <alignment readingOrder="0"/>
    </xf>
    <xf borderId="0" fillId="0" fontId="19" numFmtId="0" xfId="0" applyAlignment="1" applyFont="1">
      <alignment vertical="bottom"/>
    </xf>
    <xf borderId="0" fillId="0" fontId="19" numFmtId="0" xfId="0" applyAlignment="1" applyFont="1">
      <alignment readingOrder="0" vertical="bottom"/>
    </xf>
    <xf borderId="4" fillId="0" fontId="20" numFmtId="0" xfId="0" applyAlignment="1" applyBorder="1" applyFont="1">
      <alignment readingOrder="0" shrinkToFit="0" vertical="bottom" wrapText="1"/>
    </xf>
    <xf borderId="2" fillId="0" fontId="6" numFmtId="1" xfId="0" applyAlignment="1" applyBorder="1" applyFont="1" applyNumberFormat="1">
      <alignment readingOrder="0"/>
    </xf>
    <xf borderId="0" fillId="0" fontId="6" numFmtId="1" xfId="0" applyAlignment="1" applyFont="1" applyNumberFormat="1">
      <alignment readingOrder="0"/>
    </xf>
    <xf borderId="3" fillId="4" fontId="14" numFmtId="10" xfId="0" applyAlignment="1" applyBorder="1" applyFont="1" applyNumberFormat="1">
      <alignment horizontal="center" readingOrder="0"/>
    </xf>
    <xf borderId="0" fillId="0" fontId="6" numFmtId="4" xfId="0" applyAlignment="1" applyFont="1" applyNumberFormat="1">
      <alignment readingOrder="0"/>
    </xf>
    <xf borderId="0" fillId="0" fontId="21" numFmtId="164" xfId="0" applyAlignment="1" applyFont="1" applyNumberFormat="1">
      <alignment readingOrder="0"/>
    </xf>
    <xf borderId="0" fillId="0" fontId="18" numFmtId="10" xfId="0" applyAlignment="1" applyFont="1" applyNumberFormat="1">
      <alignment horizontal="center" readingOrder="0"/>
    </xf>
    <xf borderId="0" fillId="0" fontId="18" numFmtId="10" xfId="0" applyAlignment="1" applyFont="1" applyNumberFormat="1">
      <alignment readingOrder="0"/>
    </xf>
    <xf borderId="0" fillId="0" fontId="18" numFmtId="10" xfId="0" applyAlignment="1" applyFont="1" applyNumberFormat="1">
      <alignment readingOrder="0"/>
    </xf>
    <xf borderId="0" fillId="0" fontId="22" numFmtId="9" xfId="0" applyAlignment="1" applyFont="1" applyNumberFormat="1">
      <alignment readingOrder="0"/>
    </xf>
    <xf borderId="0" fillId="0" fontId="18" numFmtId="165" xfId="0" applyFont="1" applyNumberFormat="1"/>
    <xf borderId="3" fillId="4" fontId="14" numFmtId="10" xfId="0" applyAlignment="1" applyBorder="1" applyFont="1" applyNumberFormat="1">
      <alignment horizontal="center" readingOrder="0"/>
    </xf>
    <xf borderId="3" fillId="4" fontId="23" numFmtId="10" xfId="0" applyAlignment="1" applyBorder="1" applyFont="1" applyNumberFormat="1">
      <alignment horizontal="center" readingOrder="0"/>
    </xf>
    <xf borderId="0" fillId="0" fontId="18" numFmtId="10" xfId="0" applyAlignment="1" applyFont="1" applyNumberFormat="1">
      <alignment horizontal="center" readingOrder="0"/>
    </xf>
    <xf borderId="0" fillId="0" fontId="18" numFmtId="166" xfId="0" applyFont="1" applyNumberFormat="1"/>
    <xf borderId="0" fillId="0" fontId="21" numFmtId="1" xfId="0" applyAlignment="1" applyFont="1" applyNumberFormat="1">
      <alignment readingOrder="0"/>
    </xf>
    <xf borderId="0" fillId="0" fontId="22" numFmtId="10" xfId="0" applyAlignment="1" applyFont="1" applyNumberFormat="1">
      <alignment readingOrder="0"/>
    </xf>
    <xf borderId="2" fillId="0" fontId="6" numFmtId="4" xfId="0" applyAlignment="1" applyBorder="1" applyFont="1" applyNumberFormat="1">
      <alignment readingOrder="0"/>
    </xf>
    <xf borderId="0" fillId="4" fontId="14" numFmtId="10" xfId="0" applyAlignment="1" applyFont="1" applyNumberFormat="1">
      <alignment horizontal="center" readingOrder="0"/>
    </xf>
    <xf borderId="4" fillId="0" fontId="15" numFmtId="0" xfId="0" applyAlignment="1" applyBorder="1" applyFont="1">
      <alignment readingOrder="0" shrinkToFit="0" vertical="bottom" wrapText="1"/>
    </xf>
    <xf borderId="2" fillId="0" fontId="24" numFmtId="3" xfId="0" applyAlignment="1" applyBorder="1" applyFont="1" applyNumberFormat="1">
      <alignment readingOrder="0"/>
    </xf>
    <xf borderId="0" fillId="0" fontId="24" numFmtId="3" xfId="0" applyAlignment="1" applyFont="1" applyNumberFormat="1">
      <alignment readingOrder="0"/>
    </xf>
    <xf borderId="0" fillId="0" fontId="25" numFmtId="3" xfId="0" applyAlignment="1" applyFont="1" applyNumberFormat="1">
      <alignment readingOrder="0"/>
    </xf>
    <xf borderId="0" fillId="4" fontId="26" numFmtId="10" xfId="0" applyAlignment="1" applyFont="1" applyNumberFormat="1">
      <alignment horizontal="center" readingOrder="0"/>
    </xf>
    <xf borderId="0" fillId="0" fontId="24" numFmtId="4" xfId="0" applyAlignment="1" applyFont="1" applyNumberFormat="1">
      <alignment readingOrder="0"/>
    </xf>
    <xf borderId="0" fillId="0" fontId="27" numFmtId="4" xfId="0" applyAlignment="1" applyFont="1" applyNumberFormat="1">
      <alignment readingOrder="0"/>
    </xf>
    <xf borderId="0" fillId="0" fontId="1" numFmtId="0" xfId="0" applyFont="1"/>
    <xf borderId="0" fillId="0" fontId="1" numFmtId="10" xfId="0" applyAlignment="1" applyFont="1" applyNumberFormat="1">
      <alignment readingOrder="0"/>
    </xf>
    <xf borderId="0" fillId="0" fontId="6" numFmtId="0" xfId="0" applyAlignment="1" applyFont="1">
      <alignment readingOrder="0" shrinkToFit="0" wrapText="1"/>
    </xf>
    <xf borderId="0" fillId="0" fontId="6" numFmtId="0" xfId="0" applyAlignment="1" applyFont="1">
      <alignment readingOrder="0" shrinkToFit="0" wrapText="1"/>
    </xf>
    <xf borderId="0" fillId="0" fontId="25" numFmtId="1" xfId="0" applyAlignment="1" applyFont="1" applyNumberFormat="1">
      <alignment readingOrder="0"/>
    </xf>
    <xf borderId="3" fillId="4" fontId="28" numFmtId="0" xfId="0" applyAlignment="1" applyBorder="1" applyFont="1">
      <alignment horizontal="center"/>
    </xf>
    <xf borderId="0" fillId="0" fontId="27" numFmtId="2" xfId="0" applyAlignment="1" applyFont="1" applyNumberFormat="1">
      <alignment readingOrder="0"/>
    </xf>
    <xf borderId="0" fillId="0" fontId="24" numFmtId="0" xfId="0" applyAlignment="1" applyFont="1">
      <alignment readingOrder="0" shrinkToFit="0" wrapText="1"/>
    </xf>
    <xf borderId="5" fillId="4" fontId="26" numFmtId="0" xfId="0" applyAlignment="1" applyBorder="1" applyFont="1">
      <alignment horizontal="center"/>
    </xf>
    <xf borderId="2" fillId="0" fontId="6" numFmtId="0" xfId="0" applyBorder="1" applyFont="1"/>
    <xf borderId="0" fillId="0" fontId="29" numFmtId="0" xfId="0" applyFont="1"/>
    <xf borderId="0" fillId="0" fontId="30" numFmtId="0" xfId="0" applyAlignment="1" applyFont="1">
      <alignment horizontal="right" readingOrder="0" textRotation="90" vertical="bottom"/>
    </xf>
    <xf borderId="0" fillId="0" fontId="30" numFmtId="0" xfId="0" applyAlignment="1" applyFont="1">
      <alignment horizontal="right" textRotation="90" vertical="bottom"/>
    </xf>
    <xf borderId="0" fillId="0" fontId="18" numFmtId="10" xfId="0" applyFont="1" applyNumberFormat="1"/>
    <xf borderId="0" fillId="0" fontId="18" numFmtId="10" xfId="0" applyFont="1" applyNumberFormat="1"/>
    <xf borderId="0" fillId="0" fontId="18" numFmtId="9" xfId="0" applyFont="1" applyNumberFormat="1"/>
    <xf borderId="0" fillId="0" fontId="31" numFmtId="0" xfId="0" applyAlignment="1" applyFont="1">
      <alignment readingOrder="0" shrinkToFit="0" vertical="bottom" wrapText="0"/>
    </xf>
    <xf borderId="0" fillId="0" fontId="6" numFmtId="0" xfId="0" applyAlignment="1" applyFont="1">
      <alignment readingOrder="0" shrinkToFit="0" wrapText="0"/>
    </xf>
    <xf borderId="0" fillId="0" fontId="31" numFmtId="0" xfId="0" applyAlignment="1" applyFont="1">
      <alignment shrinkToFit="0" vertical="bottom" wrapText="1"/>
    </xf>
    <xf borderId="0" fillId="0" fontId="31" numFmtId="0" xfId="0" applyAlignment="1" applyFont="1">
      <alignment readingOrder="0" shrinkToFit="0" vertical="bottom" wrapText="1"/>
    </xf>
    <xf borderId="0" fillId="0" fontId="20" numFmtId="3" xfId="0" applyAlignment="1" applyFont="1" applyNumberFormat="1">
      <alignment horizontal="right" vertical="bottom"/>
    </xf>
    <xf borderId="0" fillId="3" fontId="12" numFmtId="0" xfId="0" applyAlignment="1" applyFont="1">
      <alignment readingOrder="0" shrinkToFit="0" vertical="bottom" wrapText="0"/>
    </xf>
    <xf borderId="0" fillId="0" fontId="31" numFmtId="0" xfId="0" applyAlignment="1" applyFont="1">
      <alignment vertical="bottom"/>
    </xf>
    <xf borderId="0" fillId="0" fontId="32" numFmtId="3" xfId="0" applyAlignment="1" applyFont="1" applyNumberFormat="1">
      <alignment horizontal="right" vertical="bottom"/>
    </xf>
    <xf borderId="6" fillId="2" fontId="3" numFmtId="0" xfId="0" applyAlignment="1" applyBorder="1" applyFont="1">
      <alignment horizontal="center" shrinkToFit="0" vertical="bottom" wrapText="1"/>
    </xf>
    <xf borderId="7" fillId="0" fontId="33" numFmtId="0" xfId="0" applyBorder="1" applyFont="1"/>
    <xf borderId="8" fillId="0" fontId="33" numFmtId="0" xfId="0" applyBorder="1" applyFont="1"/>
    <xf borderId="1" fillId="2" fontId="3" numFmtId="0" xfId="0" applyAlignment="1" applyBorder="1" applyFont="1">
      <alignment horizontal="center" readingOrder="0" shrinkToFit="0" vertical="bottom" wrapText="1"/>
    </xf>
    <xf borderId="0" fillId="0" fontId="18" numFmtId="167" xfId="0" applyAlignment="1" applyFont="1" applyNumberFormat="1">
      <alignment readingOrder="0"/>
    </xf>
    <xf borderId="0" fillId="0" fontId="18" numFmtId="167" xfId="0" applyFont="1" applyNumberFormat="1"/>
    <xf borderId="2" fillId="0" fontId="2" numFmtId="0" xfId="0" applyAlignment="1" applyBorder="1" applyFont="1">
      <alignment vertical="bottom"/>
    </xf>
    <xf borderId="2" fillId="0" fontId="2" numFmtId="0" xfId="0" applyAlignment="1" applyBorder="1" applyFont="1">
      <alignment vertical="bottom"/>
    </xf>
    <xf borderId="0" fillId="0" fontId="1" numFmtId="4" xfId="0" applyAlignment="1" applyFont="1" applyNumberFormat="1">
      <alignment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1.v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8" max="8" width="31.88"/>
  </cols>
  <sheetData>
    <row r="2">
      <c r="A2" s="1" t="s">
        <v>0</v>
      </c>
    </row>
    <row r="3">
      <c r="A3" s="2"/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</row>
    <row r="4">
      <c r="A4" s="4">
        <v>2024.0</v>
      </c>
      <c r="B4" s="5">
        <v>189751.0</v>
      </c>
      <c r="C4" s="5">
        <v>92367.0</v>
      </c>
      <c r="D4" s="5">
        <v>303347.0</v>
      </c>
      <c r="E4" s="5">
        <v>43979.0</v>
      </c>
      <c r="F4" s="5">
        <v>53484.0</v>
      </c>
      <c r="G4" s="5">
        <v>56869.0</v>
      </c>
    </row>
    <row r="5">
      <c r="A5" s="4">
        <f t="shared" ref="A5:A10" si="1">A4+1</f>
        <v>2025</v>
      </c>
      <c r="B5" s="5">
        <v>211380.0</v>
      </c>
      <c r="C5" s="5">
        <v>98980.0</v>
      </c>
      <c r="D5" s="5">
        <v>333428.0</v>
      </c>
      <c r="E5" s="5">
        <v>48947.0</v>
      </c>
      <c r="F5" s="5">
        <v>60368.0</v>
      </c>
      <c r="G5" s="5">
        <v>61696.0</v>
      </c>
    </row>
    <row r="6">
      <c r="A6" s="4">
        <f t="shared" si="1"/>
        <v>2026</v>
      </c>
      <c r="B6" s="5">
        <v>233653.0</v>
      </c>
      <c r="C6" s="5">
        <v>105223.0</v>
      </c>
      <c r="D6" s="5">
        <v>358856.0</v>
      </c>
      <c r="E6" s="5">
        <v>53147.0</v>
      </c>
      <c r="F6" s="5">
        <v>66272.0</v>
      </c>
      <c r="G6" s="5">
        <v>66481.0</v>
      </c>
    </row>
    <row r="7">
      <c r="A7" s="4">
        <f t="shared" si="1"/>
        <v>2027</v>
      </c>
      <c r="B7" s="5">
        <v>256621.0</v>
      </c>
      <c r="C7" s="5">
        <v>111716.0</v>
      </c>
      <c r="D7" s="5">
        <v>384980.0</v>
      </c>
      <c r="E7" s="5">
        <v>57461.0</v>
      </c>
      <c r="F7" s="5">
        <v>72327.0</v>
      </c>
      <c r="G7" s="5">
        <v>71417.0</v>
      </c>
    </row>
    <row r="8">
      <c r="A8" s="4">
        <f t="shared" si="1"/>
        <v>2028</v>
      </c>
      <c r="B8" s="5">
        <v>280337.0</v>
      </c>
      <c r="C8" s="5">
        <v>118534.0</v>
      </c>
      <c r="D8" s="5">
        <v>411955.0</v>
      </c>
      <c r="E8" s="5">
        <v>61916.0</v>
      </c>
      <c r="F8" s="5">
        <v>78565.0</v>
      </c>
      <c r="G8" s="5">
        <v>76544.0</v>
      </c>
    </row>
    <row r="9">
      <c r="A9" s="4">
        <f t="shared" si="1"/>
        <v>2029</v>
      </c>
      <c r="B9" s="5">
        <v>304847.0</v>
      </c>
      <c r="C9" s="5">
        <v>125727.0</v>
      </c>
      <c r="D9" s="5">
        <v>439886.0</v>
      </c>
      <c r="E9" s="5">
        <v>66529.0</v>
      </c>
      <c r="F9" s="5">
        <v>85006.0</v>
      </c>
      <c r="G9" s="5">
        <v>81887.0</v>
      </c>
    </row>
    <row r="10">
      <c r="A10" s="4">
        <f t="shared" si="1"/>
        <v>2030</v>
      </c>
      <c r="B10" s="5">
        <v>327687.0</v>
      </c>
      <c r="C10" s="5">
        <v>133351.0</v>
      </c>
      <c r="D10" s="5">
        <v>468889.0</v>
      </c>
      <c r="E10" s="5">
        <v>71319.0</v>
      </c>
      <c r="F10" s="5">
        <v>91674.0</v>
      </c>
      <c r="G10" s="5">
        <v>87476.0</v>
      </c>
    </row>
    <row r="11">
      <c r="A11" s="2"/>
      <c r="B11" s="6"/>
      <c r="C11" s="6"/>
      <c r="D11" s="6"/>
      <c r="E11" s="6"/>
      <c r="F11" s="6"/>
      <c r="G11" s="6"/>
    </row>
    <row r="12">
      <c r="A12" s="7" t="s">
        <v>7</v>
      </c>
      <c r="B12" s="5"/>
      <c r="C12" s="5"/>
      <c r="D12" s="5"/>
      <c r="E12" s="5"/>
      <c r="F12" s="5"/>
      <c r="G12" s="5"/>
    </row>
    <row r="13">
      <c r="A13" s="4">
        <f t="shared" ref="A13:A18" si="3">A5</f>
        <v>2025</v>
      </c>
      <c r="B13" s="5">
        <f t="shared" ref="B13:G13" si="2">B5-B4</f>
        <v>21629</v>
      </c>
      <c r="C13" s="5">
        <f t="shared" si="2"/>
        <v>6613</v>
      </c>
      <c r="D13" s="5">
        <f t="shared" si="2"/>
        <v>30081</v>
      </c>
      <c r="E13" s="5">
        <f t="shared" si="2"/>
        <v>4968</v>
      </c>
      <c r="F13" s="5">
        <f t="shared" si="2"/>
        <v>6884</v>
      </c>
      <c r="G13" s="5">
        <f t="shared" si="2"/>
        <v>4827</v>
      </c>
    </row>
    <row r="14">
      <c r="A14" s="4">
        <f t="shared" si="3"/>
        <v>2026</v>
      </c>
      <c r="B14" s="5">
        <f t="shared" ref="B14:G14" si="4">B6-B5</f>
        <v>22273</v>
      </c>
      <c r="C14" s="5">
        <f t="shared" si="4"/>
        <v>6243</v>
      </c>
      <c r="D14" s="5">
        <f t="shared" si="4"/>
        <v>25428</v>
      </c>
      <c r="E14" s="5">
        <f t="shared" si="4"/>
        <v>4200</v>
      </c>
      <c r="F14" s="5">
        <f t="shared" si="4"/>
        <v>5904</v>
      </c>
      <c r="G14" s="5">
        <f t="shared" si="4"/>
        <v>4785</v>
      </c>
    </row>
    <row r="15">
      <c r="A15" s="4">
        <f t="shared" si="3"/>
        <v>2027</v>
      </c>
      <c r="B15" s="5">
        <f t="shared" ref="B15:G15" si="5">B7-B6</f>
        <v>22968</v>
      </c>
      <c r="C15" s="5">
        <f t="shared" si="5"/>
        <v>6493</v>
      </c>
      <c r="D15" s="5">
        <f t="shared" si="5"/>
        <v>26124</v>
      </c>
      <c r="E15" s="5">
        <f t="shared" si="5"/>
        <v>4314</v>
      </c>
      <c r="F15" s="5">
        <f t="shared" si="5"/>
        <v>6055</v>
      </c>
      <c r="G15" s="5">
        <f t="shared" si="5"/>
        <v>4936</v>
      </c>
    </row>
    <row r="16">
      <c r="A16" s="4">
        <f t="shared" si="3"/>
        <v>2028</v>
      </c>
      <c r="B16" s="5">
        <f t="shared" ref="B16:G16" si="6">B8-B7</f>
        <v>23716</v>
      </c>
      <c r="C16" s="5">
        <f t="shared" si="6"/>
        <v>6818</v>
      </c>
      <c r="D16" s="5">
        <f t="shared" si="6"/>
        <v>26975</v>
      </c>
      <c r="E16" s="5">
        <f t="shared" si="6"/>
        <v>4455</v>
      </c>
      <c r="F16" s="5">
        <f t="shared" si="6"/>
        <v>6238</v>
      </c>
      <c r="G16" s="5">
        <f t="shared" si="6"/>
        <v>5127</v>
      </c>
    </row>
    <row r="17">
      <c r="A17" s="4">
        <f t="shared" si="3"/>
        <v>2029</v>
      </c>
      <c r="B17" s="5">
        <f t="shared" ref="B17:G17" si="7">B9-B8</f>
        <v>24510</v>
      </c>
      <c r="C17" s="5">
        <f t="shared" si="7"/>
        <v>7193</v>
      </c>
      <c r="D17" s="5">
        <f t="shared" si="7"/>
        <v>27931</v>
      </c>
      <c r="E17" s="5">
        <f t="shared" si="7"/>
        <v>4613</v>
      </c>
      <c r="F17" s="5">
        <f t="shared" si="7"/>
        <v>6441</v>
      </c>
      <c r="G17" s="5">
        <f t="shared" si="7"/>
        <v>5343</v>
      </c>
    </row>
    <row r="18">
      <c r="A18" s="4">
        <f t="shared" si="3"/>
        <v>2030</v>
      </c>
      <c r="B18" s="5">
        <f t="shared" ref="B18:G18" si="8">B10-B9</f>
        <v>22840</v>
      </c>
      <c r="C18" s="5">
        <f t="shared" si="8"/>
        <v>7624</v>
      </c>
      <c r="D18" s="5">
        <f t="shared" si="8"/>
        <v>29003</v>
      </c>
      <c r="E18" s="5">
        <f t="shared" si="8"/>
        <v>4790</v>
      </c>
      <c r="F18" s="5">
        <f t="shared" si="8"/>
        <v>6668</v>
      </c>
      <c r="G18" s="5">
        <f t="shared" si="8"/>
        <v>5589</v>
      </c>
    </row>
    <row r="19">
      <c r="A19" s="2"/>
      <c r="B19" s="2"/>
      <c r="C19" s="2"/>
      <c r="D19" s="2"/>
      <c r="E19" s="2"/>
      <c r="F19" s="2"/>
      <c r="G19" s="2"/>
    </row>
    <row r="20">
      <c r="A20" s="2"/>
      <c r="B20" s="2"/>
      <c r="C20" s="2"/>
      <c r="D20" s="2"/>
      <c r="E20" s="2"/>
      <c r="F20" s="2"/>
      <c r="G20" s="2"/>
    </row>
    <row r="21">
      <c r="A21" s="2"/>
      <c r="B21" s="2"/>
      <c r="C21" s="2"/>
      <c r="D21" s="2"/>
      <c r="E21" s="2"/>
      <c r="F21" s="2"/>
      <c r="G21" s="2"/>
    </row>
    <row r="22">
      <c r="A22" s="2"/>
      <c r="B22" s="2"/>
      <c r="C22" s="2"/>
      <c r="D22" s="2"/>
      <c r="E22" s="2"/>
      <c r="F22" s="2"/>
      <c r="G22" s="2"/>
    </row>
    <row r="23">
      <c r="A23" s="2"/>
      <c r="B23" s="2"/>
      <c r="C23" s="2"/>
      <c r="D23" s="2"/>
      <c r="E23" s="2"/>
      <c r="F23" s="2"/>
      <c r="G23" s="2"/>
    </row>
    <row r="24">
      <c r="A24" s="2"/>
      <c r="B24" s="2"/>
      <c r="C24" s="2"/>
      <c r="D24" s="2"/>
      <c r="E24" s="2"/>
      <c r="F24" s="2"/>
      <c r="G24" s="2"/>
    </row>
    <row r="25">
      <c r="B25" s="2"/>
      <c r="C25" s="2"/>
      <c r="D25" s="2"/>
      <c r="E25" s="2"/>
      <c r="F25" s="2"/>
      <c r="G25" s="2"/>
    </row>
    <row r="26">
      <c r="B26" s="2"/>
      <c r="C26" s="2"/>
      <c r="D26" s="2"/>
      <c r="E26" s="2"/>
      <c r="F26" s="2"/>
      <c r="G26" s="2"/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1.0" ySplit="7.0" topLeftCell="B8" activePane="bottomRight" state="frozen"/>
      <selection activeCell="B1" sqref="B1" pane="topRight"/>
      <selection activeCell="A8" sqref="A8" pane="bottomLeft"/>
      <selection activeCell="B8" sqref="B8" pane="bottomRight"/>
    </sheetView>
  </sheetViews>
  <sheetFormatPr customHeight="1" defaultColWidth="12.63" defaultRowHeight="15.75"/>
  <cols>
    <col customWidth="1" min="1" max="1" width="42.5"/>
    <col customWidth="1" min="2" max="2" width="9.63"/>
    <col customWidth="1" min="3" max="7" width="8.5"/>
    <col customWidth="1" min="8" max="13" width="7.13"/>
    <col customWidth="1" min="14" max="14" width="10.0"/>
    <col customWidth="1" min="15" max="20" width="9.25"/>
    <col customWidth="1" min="21" max="21" width="7.5"/>
    <col customWidth="1" min="22" max="22" width="7.0"/>
    <col customWidth="1" min="23" max="26" width="7.13"/>
    <col customWidth="1" min="27" max="27" width="2.63"/>
    <col customWidth="1" min="28" max="28" width="8.38"/>
    <col customWidth="1" min="29" max="29" width="9.88"/>
    <col customWidth="1" min="30" max="30" width="9.25"/>
    <col customWidth="1" min="31" max="31" width="8.88"/>
    <col customWidth="1" min="32" max="32" width="9.13"/>
    <col customWidth="1" min="33" max="33" width="9.88"/>
    <col customWidth="1" min="34" max="35" width="8.25"/>
    <col customWidth="1" min="36" max="36" width="4.88"/>
    <col customWidth="1" min="37" max="37" width="10.38"/>
    <col customWidth="1" min="38" max="38" width="11.25"/>
    <col customWidth="1" min="39" max="39" width="11.63"/>
    <col customWidth="1" min="40" max="40" width="10.88"/>
    <col customWidth="1" min="41" max="41" width="10.63"/>
    <col customWidth="1" min="42" max="42" width="9.38"/>
  </cols>
  <sheetData>
    <row r="1">
      <c r="A1" s="8" t="s">
        <v>8</v>
      </c>
      <c r="B1" s="9"/>
      <c r="C1" s="9"/>
      <c r="D1" s="9"/>
      <c r="E1" s="10"/>
      <c r="F1" s="11"/>
      <c r="I1" s="12"/>
      <c r="J1" s="13"/>
      <c r="K1" s="10"/>
      <c r="L1" s="12"/>
      <c r="M1" s="12"/>
      <c r="N1" s="12"/>
      <c r="P1" s="12"/>
      <c r="Q1" s="12"/>
      <c r="R1" s="12"/>
      <c r="S1" s="12"/>
      <c r="T1" s="12"/>
    </row>
    <row r="2">
      <c r="A2" s="10"/>
      <c r="B2" s="9"/>
      <c r="C2" s="9"/>
      <c r="D2" s="9"/>
      <c r="E2" s="10"/>
      <c r="F2" s="12"/>
      <c r="G2" s="12"/>
      <c r="H2" s="12"/>
      <c r="I2" s="12"/>
      <c r="J2" s="12"/>
      <c r="K2" s="12"/>
      <c r="L2" s="12"/>
      <c r="M2" s="12"/>
      <c r="N2" s="12"/>
    </row>
    <row r="3">
      <c r="A3" s="14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</row>
    <row r="4">
      <c r="A4" s="15">
        <v>1000000.0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</row>
    <row r="5">
      <c r="A5" s="16"/>
      <c r="B5" s="17" t="s">
        <v>9</v>
      </c>
      <c r="H5" s="18"/>
      <c r="I5" s="18"/>
      <c r="J5" s="18"/>
      <c r="K5" s="18"/>
      <c r="L5" s="18"/>
      <c r="M5" s="18"/>
      <c r="N5" s="19" t="s">
        <v>10</v>
      </c>
      <c r="U5" s="20"/>
      <c r="V5" s="20"/>
      <c r="W5" s="20"/>
      <c r="X5" s="20"/>
      <c r="Y5" s="20"/>
      <c r="Z5" s="20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</row>
    <row r="6">
      <c r="B6" s="22" t="s">
        <v>11</v>
      </c>
      <c r="H6" s="23"/>
      <c r="I6" s="23"/>
      <c r="J6" s="23"/>
      <c r="K6" s="23"/>
      <c r="L6" s="23"/>
      <c r="M6" s="23"/>
      <c r="N6" s="24" t="s">
        <v>12</v>
      </c>
      <c r="O6" s="25" t="s">
        <v>13</v>
      </c>
      <c r="U6" s="26"/>
      <c r="V6" s="26"/>
      <c r="W6" s="26"/>
      <c r="X6" s="26"/>
      <c r="Y6" s="26"/>
      <c r="Z6" s="26"/>
    </row>
    <row r="7">
      <c r="A7" s="27" t="s">
        <v>14</v>
      </c>
      <c r="B7" s="28">
        <v>2025.0</v>
      </c>
      <c r="C7" s="29">
        <f t="shared" ref="C7:M7" si="1">B7+1</f>
        <v>2026</v>
      </c>
      <c r="D7" s="29">
        <f t="shared" si="1"/>
        <v>2027</v>
      </c>
      <c r="E7" s="29">
        <f t="shared" si="1"/>
        <v>2028</v>
      </c>
      <c r="F7" s="29">
        <f t="shared" si="1"/>
        <v>2029</v>
      </c>
      <c r="G7" s="29">
        <f t="shared" si="1"/>
        <v>2030</v>
      </c>
      <c r="H7" s="30">
        <f t="shared" si="1"/>
        <v>2031</v>
      </c>
      <c r="I7" s="30">
        <f t="shared" si="1"/>
        <v>2032</v>
      </c>
      <c r="J7" s="30">
        <f t="shared" si="1"/>
        <v>2033</v>
      </c>
      <c r="K7" s="30">
        <f t="shared" si="1"/>
        <v>2034</v>
      </c>
      <c r="L7" s="30">
        <f t="shared" si="1"/>
        <v>2035</v>
      </c>
      <c r="M7" s="30">
        <f t="shared" si="1"/>
        <v>2036</v>
      </c>
      <c r="N7" s="31" t="s">
        <v>15</v>
      </c>
      <c r="O7" s="29">
        <f t="shared" ref="O7:T7" si="2">B7</f>
        <v>2025</v>
      </c>
      <c r="P7" s="29">
        <f t="shared" si="2"/>
        <v>2026</v>
      </c>
      <c r="Q7" s="29">
        <f t="shared" si="2"/>
        <v>2027</v>
      </c>
      <c r="R7" s="29">
        <f t="shared" si="2"/>
        <v>2028</v>
      </c>
      <c r="S7" s="29">
        <f t="shared" si="2"/>
        <v>2029</v>
      </c>
      <c r="T7" s="29">
        <f t="shared" si="2"/>
        <v>2030</v>
      </c>
      <c r="U7" s="32">
        <f t="shared" ref="U7:Z7" si="3">T7+1</f>
        <v>2031</v>
      </c>
      <c r="V7" s="32">
        <f t="shared" si="3"/>
        <v>2032</v>
      </c>
      <c r="W7" s="32">
        <f t="shared" si="3"/>
        <v>2033</v>
      </c>
      <c r="X7" s="32">
        <f t="shared" si="3"/>
        <v>2034</v>
      </c>
      <c r="Y7" s="32">
        <f t="shared" si="3"/>
        <v>2035</v>
      </c>
      <c r="Z7" s="32">
        <f t="shared" si="3"/>
        <v>2036</v>
      </c>
      <c r="AB7" s="33" t="s">
        <v>16</v>
      </c>
      <c r="AC7" s="34" t="s">
        <v>17</v>
      </c>
      <c r="AD7" s="34" t="s">
        <v>18</v>
      </c>
      <c r="AE7" s="34" t="s">
        <v>19</v>
      </c>
      <c r="AF7" s="34" t="s">
        <v>20</v>
      </c>
      <c r="AG7" s="34" t="s">
        <v>21</v>
      </c>
      <c r="AH7" s="34" t="s">
        <v>22</v>
      </c>
      <c r="AI7" s="34" t="s">
        <v>23</v>
      </c>
      <c r="AJ7" s="35" t="s">
        <v>24</v>
      </c>
    </row>
    <row r="8">
      <c r="A8" s="36" t="s">
        <v>25</v>
      </c>
      <c r="B8" s="37">
        <v>324.843945069</v>
      </c>
      <c r="C8" s="38">
        <v>334.589263421</v>
      </c>
      <c r="D8" s="38">
        <v>347.972833958</v>
      </c>
      <c r="E8" s="38">
        <v>365.371475655</v>
      </c>
      <c r="F8" s="38">
        <v>385.466906816</v>
      </c>
      <c r="G8" s="38">
        <v>408.594921225</v>
      </c>
      <c r="H8" s="38">
        <v>433.110616499</v>
      </c>
      <c r="I8" s="38">
        <v>459.097253489</v>
      </c>
      <c r="J8" s="38">
        <v>486.643088698</v>
      </c>
      <c r="K8" s="38">
        <v>515.84167402</v>
      </c>
      <c r="L8" s="38">
        <v>546.792174461</v>
      </c>
      <c r="M8" s="38">
        <v>579.599704929</v>
      </c>
      <c r="N8" s="39">
        <f>'CFF HOLs %'!F7</f>
        <v>0.07071126483</v>
      </c>
      <c r="O8" s="40">
        <f t="shared" ref="O8:Z8" si="4">B8*$N8</f>
        <v>22.97012623</v>
      </c>
      <c r="P8" s="40">
        <f t="shared" si="4"/>
        <v>23.65923001</v>
      </c>
      <c r="Q8" s="40">
        <f t="shared" si="4"/>
        <v>24.60559921</v>
      </c>
      <c r="R8" s="40">
        <f t="shared" si="4"/>
        <v>25.83587918</v>
      </c>
      <c r="S8" s="40">
        <f t="shared" si="4"/>
        <v>27.25685253</v>
      </c>
      <c r="T8" s="40">
        <f t="shared" si="4"/>
        <v>28.89226368</v>
      </c>
      <c r="U8" s="41">
        <f t="shared" si="4"/>
        <v>30.6257995</v>
      </c>
      <c r="V8" s="41">
        <f t="shared" si="4"/>
        <v>32.46334747</v>
      </c>
      <c r="W8" s="41">
        <f t="shared" si="4"/>
        <v>34.41114832</v>
      </c>
      <c r="X8" s="41">
        <f t="shared" si="4"/>
        <v>36.47581722</v>
      </c>
      <c r="Y8" s="41">
        <f t="shared" si="4"/>
        <v>38.66436625</v>
      </c>
      <c r="Z8" s="41">
        <f t="shared" si="4"/>
        <v>40.98422823</v>
      </c>
      <c r="AB8" s="42">
        <v>0.924597</v>
      </c>
      <c r="AC8" s="43">
        <v>0.0</v>
      </c>
      <c r="AD8" s="44">
        <v>0.22</v>
      </c>
      <c r="AE8" s="44">
        <v>0.65</v>
      </c>
      <c r="AF8" s="44">
        <v>0.11</v>
      </c>
      <c r="AG8" s="44">
        <v>0.02</v>
      </c>
      <c r="AH8" s="44">
        <v>0.0</v>
      </c>
      <c r="AI8" s="44">
        <v>0.0</v>
      </c>
      <c r="AJ8" s="45">
        <f t="shared" ref="AJ8:AJ12" si="6">SUM(AC8:AI8)</f>
        <v>1</v>
      </c>
      <c r="AK8" s="46"/>
      <c r="AL8" s="46"/>
      <c r="AM8" s="46"/>
      <c r="AN8" s="46"/>
      <c r="AO8" s="46"/>
      <c r="AP8" s="46"/>
    </row>
    <row r="9">
      <c r="A9" s="36" t="s">
        <v>26</v>
      </c>
      <c r="B9" s="37">
        <v>11.386363636</v>
      </c>
      <c r="C9" s="38">
        <v>11.727954545</v>
      </c>
      <c r="D9" s="38">
        <v>12.197072727</v>
      </c>
      <c r="E9" s="38">
        <v>12.806926364</v>
      </c>
      <c r="F9" s="38">
        <v>13.511307314</v>
      </c>
      <c r="G9" s="38">
        <v>14.321985752</v>
      </c>
      <c r="H9" s="38">
        <v>15.181304898</v>
      </c>
      <c r="I9" s="38">
        <v>16.092183191</v>
      </c>
      <c r="J9" s="38">
        <v>17.057714183</v>
      </c>
      <c r="K9" s="38">
        <v>18.081177034</v>
      </c>
      <c r="L9" s="38">
        <v>19.166047656</v>
      </c>
      <c r="M9" s="38">
        <v>20.316010515</v>
      </c>
      <c r="N9" s="47">
        <v>0.1447</v>
      </c>
      <c r="O9" s="40">
        <f t="shared" ref="O9:Z9" si="5">B9*$N9</f>
        <v>1.647606818</v>
      </c>
      <c r="P9" s="40">
        <f t="shared" si="5"/>
        <v>1.697035023</v>
      </c>
      <c r="Q9" s="40">
        <f t="shared" si="5"/>
        <v>1.764916424</v>
      </c>
      <c r="R9" s="40">
        <f t="shared" si="5"/>
        <v>1.853162245</v>
      </c>
      <c r="S9" s="40">
        <f t="shared" si="5"/>
        <v>1.955086168</v>
      </c>
      <c r="T9" s="40">
        <f t="shared" si="5"/>
        <v>2.072391338</v>
      </c>
      <c r="U9" s="41">
        <f t="shared" si="5"/>
        <v>2.196734819</v>
      </c>
      <c r="V9" s="41">
        <f t="shared" si="5"/>
        <v>2.328538908</v>
      </c>
      <c r="W9" s="41">
        <f t="shared" si="5"/>
        <v>2.468251242</v>
      </c>
      <c r="X9" s="41">
        <f t="shared" si="5"/>
        <v>2.616346317</v>
      </c>
      <c r="Y9" s="41">
        <f t="shared" si="5"/>
        <v>2.773327096</v>
      </c>
      <c r="Z9" s="41">
        <f t="shared" si="5"/>
        <v>2.939726722</v>
      </c>
      <c r="AB9" s="42">
        <v>0.9373</v>
      </c>
      <c r="AC9" s="44">
        <v>0.0</v>
      </c>
      <c r="AD9" s="43">
        <v>0.9</v>
      </c>
      <c r="AE9" s="44">
        <v>0.07</v>
      </c>
      <c r="AF9" s="44">
        <v>0.03</v>
      </c>
      <c r="AG9" s="44">
        <v>0.0</v>
      </c>
      <c r="AH9" s="44">
        <v>0.0</v>
      </c>
      <c r="AI9" s="44">
        <v>0.0</v>
      </c>
      <c r="AJ9" s="45">
        <f t="shared" si="6"/>
        <v>1</v>
      </c>
      <c r="AK9" s="46"/>
      <c r="AL9" s="46"/>
      <c r="AM9" s="46"/>
      <c r="AN9" s="46"/>
      <c r="AO9" s="46"/>
      <c r="AP9" s="46"/>
    </row>
    <row r="10">
      <c r="A10" s="36" t="s">
        <v>27</v>
      </c>
      <c r="B10" s="37">
        <v>18.564</v>
      </c>
      <c r="C10" s="38">
        <v>19.12092</v>
      </c>
      <c r="D10" s="38">
        <v>19.8857568</v>
      </c>
      <c r="E10" s="38">
        <v>20.88004464</v>
      </c>
      <c r="F10" s="38">
        <v>22.028447095</v>
      </c>
      <c r="G10" s="38">
        <v>23.350153921</v>
      </c>
      <c r="H10" s="38">
        <v>24.751163156</v>
      </c>
      <c r="I10" s="38">
        <v>26.236232946</v>
      </c>
      <c r="J10" s="38">
        <v>27.810406922</v>
      </c>
      <c r="K10" s="38">
        <v>29.479031338</v>
      </c>
      <c r="L10" s="38">
        <v>31.247773218</v>
      </c>
      <c r="M10" s="38">
        <v>33.122639611</v>
      </c>
      <c r="N10" s="48">
        <v>0.0084</v>
      </c>
      <c r="O10" s="40">
        <f t="shared" ref="O10:Z10" si="7">B10*$N10</f>
        <v>0.1559376</v>
      </c>
      <c r="P10" s="40">
        <f t="shared" si="7"/>
        <v>0.160615728</v>
      </c>
      <c r="Q10" s="40">
        <f t="shared" si="7"/>
        <v>0.1670403571</v>
      </c>
      <c r="R10" s="40">
        <f t="shared" si="7"/>
        <v>0.175392375</v>
      </c>
      <c r="S10" s="40">
        <f t="shared" si="7"/>
        <v>0.1850389556</v>
      </c>
      <c r="T10" s="40">
        <f t="shared" si="7"/>
        <v>0.1961412929</v>
      </c>
      <c r="U10" s="41">
        <f t="shared" si="7"/>
        <v>0.2079097705</v>
      </c>
      <c r="V10" s="41">
        <f t="shared" si="7"/>
        <v>0.2203843567</v>
      </c>
      <c r="W10" s="41">
        <f t="shared" si="7"/>
        <v>0.2336074181</v>
      </c>
      <c r="X10" s="41">
        <f t="shared" si="7"/>
        <v>0.2476238632</v>
      </c>
      <c r="Y10" s="41">
        <f t="shared" si="7"/>
        <v>0.262481295</v>
      </c>
      <c r="Z10" s="41">
        <f t="shared" si="7"/>
        <v>0.2782301727</v>
      </c>
      <c r="AB10" s="42">
        <v>0.6423</v>
      </c>
      <c r="AC10" s="44">
        <v>0.0</v>
      </c>
      <c r="AD10" s="44">
        <v>0.0</v>
      </c>
      <c r="AE10" s="44">
        <v>0.849</v>
      </c>
      <c r="AF10" s="44">
        <v>0.151</v>
      </c>
      <c r="AG10" s="44">
        <v>0.0</v>
      </c>
      <c r="AH10" s="44">
        <v>0.0</v>
      </c>
      <c r="AI10" s="44">
        <v>0.0</v>
      </c>
      <c r="AJ10" s="45">
        <f t="shared" si="6"/>
        <v>1</v>
      </c>
      <c r="AK10" s="46"/>
      <c r="AL10" s="46"/>
      <c r="AM10" s="46"/>
      <c r="AN10" s="46"/>
      <c r="AO10" s="46"/>
      <c r="AP10" s="46"/>
    </row>
    <row r="11">
      <c r="A11" s="36" t="s">
        <v>28</v>
      </c>
      <c r="B11" s="37">
        <v>16.526315789</v>
      </c>
      <c r="C11" s="38">
        <v>17.022105263</v>
      </c>
      <c r="D11" s="38">
        <v>17.702989474</v>
      </c>
      <c r="E11" s="38">
        <v>18.588138947</v>
      </c>
      <c r="F11" s="38">
        <v>19.610486589</v>
      </c>
      <c r="G11" s="38">
        <v>20.787115785</v>
      </c>
      <c r="H11" s="38">
        <v>22.034342732</v>
      </c>
      <c r="I11" s="38">
        <v>23.356403296</v>
      </c>
      <c r="J11" s="38">
        <v>24.757787494</v>
      </c>
      <c r="K11" s="38">
        <v>26.243254743</v>
      </c>
      <c r="L11" s="38">
        <v>27.817850028</v>
      </c>
      <c r="M11" s="38">
        <v>29.486921029</v>
      </c>
      <c r="N11" s="39">
        <f>'CFF HOLs %'!F9</f>
        <v>0.02031831999</v>
      </c>
      <c r="O11" s="40">
        <f t="shared" ref="O11:Z11" si="8">B11*$N11</f>
        <v>0.3357869725</v>
      </c>
      <c r="P11" s="40">
        <f t="shared" si="8"/>
        <v>0.3458605816</v>
      </c>
      <c r="Q11" s="40">
        <f t="shared" si="8"/>
        <v>0.3596950049</v>
      </c>
      <c r="R11" s="40">
        <f t="shared" si="8"/>
        <v>0.3776797551</v>
      </c>
      <c r="S11" s="40">
        <f t="shared" si="8"/>
        <v>0.3984521417</v>
      </c>
      <c r="T11" s="40">
        <f t="shared" si="8"/>
        <v>0.4223592702</v>
      </c>
      <c r="U11" s="41">
        <f t="shared" si="8"/>
        <v>0.4477008264</v>
      </c>
      <c r="V11" s="41">
        <f t="shared" si="8"/>
        <v>0.474562876</v>
      </c>
      <c r="W11" s="41">
        <f t="shared" si="8"/>
        <v>0.5030366485</v>
      </c>
      <c r="X11" s="41">
        <f t="shared" si="8"/>
        <v>0.5332188474</v>
      </c>
      <c r="Y11" s="41">
        <f t="shared" si="8"/>
        <v>0.5652119783</v>
      </c>
      <c r="Z11" s="41">
        <f t="shared" si="8"/>
        <v>0.599124697</v>
      </c>
      <c r="AB11" s="42">
        <v>0.9409</v>
      </c>
      <c r="AC11" s="44">
        <v>0.0</v>
      </c>
      <c r="AD11" s="44">
        <v>0.0</v>
      </c>
      <c r="AE11" s="44">
        <v>0.849</v>
      </c>
      <c r="AF11" s="44">
        <v>0.151</v>
      </c>
      <c r="AG11" s="44">
        <v>0.0</v>
      </c>
      <c r="AH11" s="44">
        <v>0.0</v>
      </c>
      <c r="AI11" s="44">
        <v>0.0</v>
      </c>
      <c r="AJ11" s="45">
        <f t="shared" si="6"/>
        <v>1</v>
      </c>
      <c r="AK11" s="46"/>
      <c r="AL11" s="46"/>
      <c r="AM11" s="46"/>
      <c r="AN11" s="46"/>
      <c r="AO11" s="46"/>
      <c r="AP11" s="46"/>
    </row>
    <row r="12">
      <c r="A12" s="36" t="s">
        <v>29</v>
      </c>
      <c r="B12" s="37">
        <v>38.25</v>
      </c>
      <c r="C12" s="38">
        <v>39.3975</v>
      </c>
      <c r="D12" s="38">
        <v>40.9734</v>
      </c>
      <c r="E12" s="38">
        <v>43.02207</v>
      </c>
      <c r="F12" s="38">
        <v>45.38828385</v>
      </c>
      <c r="G12" s="38">
        <v>48.111580881</v>
      </c>
      <c r="H12" s="38">
        <v>50.998275734</v>
      </c>
      <c r="I12" s="38">
        <v>54.058172278</v>
      </c>
      <c r="J12" s="38">
        <v>57.301662615</v>
      </c>
      <c r="K12" s="38">
        <v>60.739762371</v>
      </c>
      <c r="L12" s="38">
        <v>64.384148114</v>
      </c>
      <c r="M12" s="38">
        <v>68.247197001</v>
      </c>
      <c r="N12" s="39">
        <v>0.0855</v>
      </c>
      <c r="O12" s="40">
        <f t="shared" ref="O12:Z12" si="9">B12*$N12</f>
        <v>3.270375</v>
      </c>
      <c r="P12" s="40">
        <f t="shared" si="9"/>
        <v>3.36848625</v>
      </c>
      <c r="Q12" s="40">
        <f t="shared" si="9"/>
        <v>3.5032257</v>
      </c>
      <c r="R12" s="40">
        <f t="shared" si="9"/>
        <v>3.678386985</v>
      </c>
      <c r="S12" s="40">
        <f t="shared" si="9"/>
        <v>3.880698269</v>
      </c>
      <c r="T12" s="40">
        <f t="shared" si="9"/>
        <v>4.113540165</v>
      </c>
      <c r="U12" s="41">
        <f t="shared" si="9"/>
        <v>4.360352575</v>
      </c>
      <c r="V12" s="41">
        <f t="shared" si="9"/>
        <v>4.62197373</v>
      </c>
      <c r="W12" s="41">
        <f t="shared" si="9"/>
        <v>4.899292154</v>
      </c>
      <c r="X12" s="41">
        <f t="shared" si="9"/>
        <v>5.193249683</v>
      </c>
      <c r="Y12" s="41">
        <f t="shared" si="9"/>
        <v>5.504844664</v>
      </c>
      <c r="Z12" s="41">
        <f t="shared" si="9"/>
        <v>5.835135344</v>
      </c>
      <c r="AB12" s="49">
        <v>0.8180137</v>
      </c>
      <c r="AC12" s="43">
        <v>0.0</v>
      </c>
      <c r="AD12" s="44">
        <v>0.0</v>
      </c>
      <c r="AE12" s="44">
        <v>0.0</v>
      </c>
      <c r="AF12" s="44">
        <v>0.0</v>
      </c>
      <c r="AG12" s="44">
        <v>1.0</v>
      </c>
      <c r="AH12" s="44">
        <v>0.0</v>
      </c>
      <c r="AI12" s="44">
        <v>0.0</v>
      </c>
      <c r="AJ12" s="45">
        <f t="shared" si="6"/>
        <v>1</v>
      </c>
      <c r="AK12" s="46"/>
      <c r="AL12" s="50"/>
      <c r="AM12" s="46"/>
      <c r="AN12" s="46"/>
      <c r="AO12" s="46"/>
      <c r="AP12" s="46"/>
    </row>
    <row r="13">
      <c r="A13" s="36" t="s">
        <v>30</v>
      </c>
      <c r="B13" s="38">
        <v>0.0</v>
      </c>
      <c r="C13" s="38">
        <v>0.0</v>
      </c>
      <c r="D13" s="38">
        <v>0.0</v>
      </c>
      <c r="E13" s="38">
        <v>0.0</v>
      </c>
      <c r="F13" s="38">
        <v>0.0</v>
      </c>
      <c r="G13" s="38">
        <v>0.0</v>
      </c>
      <c r="H13" s="38">
        <v>0.0</v>
      </c>
      <c r="I13" s="38">
        <v>0.0</v>
      </c>
      <c r="J13" s="38">
        <v>0.0</v>
      </c>
      <c r="K13" s="38">
        <v>0.0</v>
      </c>
      <c r="L13" s="38">
        <v>0.0</v>
      </c>
      <c r="M13" s="38">
        <v>0.0</v>
      </c>
      <c r="N13" s="39"/>
      <c r="O13" s="40"/>
      <c r="P13" s="40"/>
      <c r="Q13" s="40"/>
      <c r="R13" s="40"/>
      <c r="S13" s="40"/>
      <c r="T13" s="40"/>
      <c r="U13" s="41"/>
      <c r="V13" s="41"/>
      <c r="W13" s="41"/>
      <c r="X13" s="41"/>
      <c r="Y13" s="41"/>
      <c r="Z13" s="41"/>
      <c r="AB13" s="49"/>
      <c r="AC13" s="44"/>
      <c r="AD13" s="44"/>
      <c r="AE13" s="44"/>
      <c r="AF13" s="44"/>
      <c r="AG13" s="44"/>
      <c r="AH13" s="44"/>
      <c r="AI13" s="44"/>
      <c r="AJ13" s="46"/>
      <c r="AK13" s="46"/>
      <c r="AL13" s="46"/>
      <c r="AM13" s="46"/>
      <c r="AN13" s="46"/>
      <c r="AO13" s="46"/>
      <c r="AP13" s="46"/>
    </row>
    <row r="14">
      <c r="A14" s="37" t="s">
        <v>31</v>
      </c>
      <c r="B14" s="37">
        <v>19.933920705</v>
      </c>
      <c r="C14" s="38">
        <v>20.531938326</v>
      </c>
      <c r="D14" s="38">
        <v>21.353215859</v>
      </c>
      <c r="E14" s="38">
        <v>22.420876652</v>
      </c>
      <c r="F14" s="38">
        <v>23.654024868</v>
      </c>
      <c r="G14" s="38">
        <v>25.07326636</v>
      </c>
      <c r="H14" s="38">
        <v>26.577662342</v>
      </c>
      <c r="I14" s="38">
        <v>28.172322082</v>
      </c>
      <c r="J14" s="38">
        <v>29.862661407</v>
      </c>
      <c r="K14" s="38">
        <v>31.654421091</v>
      </c>
      <c r="L14" s="38">
        <v>33.553686357</v>
      </c>
      <c r="M14" s="38">
        <v>35.566907538</v>
      </c>
      <c r="N14" s="39">
        <v>0.06</v>
      </c>
      <c r="O14" s="40">
        <f t="shared" ref="O14:Z14" si="10">$N14*B14</f>
        <v>1.196035242</v>
      </c>
      <c r="P14" s="40">
        <f t="shared" si="10"/>
        <v>1.2319163</v>
      </c>
      <c r="Q14" s="40">
        <f t="shared" si="10"/>
        <v>1.281192952</v>
      </c>
      <c r="R14" s="40">
        <f t="shared" si="10"/>
        <v>1.345252599</v>
      </c>
      <c r="S14" s="40">
        <f t="shared" si="10"/>
        <v>1.419241492</v>
      </c>
      <c r="T14" s="40">
        <f t="shared" si="10"/>
        <v>1.504395982</v>
      </c>
      <c r="U14" s="51">
        <f t="shared" si="10"/>
        <v>1.594659741</v>
      </c>
      <c r="V14" s="51">
        <f t="shared" si="10"/>
        <v>1.690339325</v>
      </c>
      <c r="W14" s="51">
        <f t="shared" si="10"/>
        <v>1.791759684</v>
      </c>
      <c r="X14" s="51">
        <f t="shared" si="10"/>
        <v>1.899265265</v>
      </c>
      <c r="Y14" s="51">
        <f t="shared" si="10"/>
        <v>2.013221181</v>
      </c>
      <c r="Z14" s="51">
        <f t="shared" si="10"/>
        <v>2.134014452</v>
      </c>
      <c r="AA14" s="38"/>
      <c r="AB14" s="42">
        <v>0.88</v>
      </c>
      <c r="AC14" s="52">
        <v>1.0</v>
      </c>
      <c r="AD14" s="52">
        <v>0.0</v>
      </c>
      <c r="AE14" s="52">
        <v>0.0</v>
      </c>
      <c r="AF14" s="52">
        <v>0.0</v>
      </c>
      <c r="AG14" s="52">
        <v>0.0</v>
      </c>
      <c r="AH14" s="52">
        <v>0.0</v>
      </c>
      <c r="AI14" s="52">
        <v>0.0</v>
      </c>
      <c r="AJ14" s="45">
        <f t="shared" ref="AJ14:AJ18" si="12">SUM(AC14:AI14)</f>
        <v>1</v>
      </c>
      <c r="AK14" s="38"/>
      <c r="AL14" s="38"/>
      <c r="AM14" s="38"/>
      <c r="AN14" s="38"/>
      <c r="AO14" s="38"/>
      <c r="AP14" s="38"/>
    </row>
    <row r="15">
      <c r="A15" s="37" t="s">
        <v>32</v>
      </c>
      <c r="B15" s="37">
        <v>210.0</v>
      </c>
      <c r="C15" s="38">
        <v>213.15</v>
      </c>
      <c r="D15" s="38">
        <v>216.34725</v>
      </c>
      <c r="E15" s="38">
        <v>219.59245875</v>
      </c>
      <c r="F15" s="38">
        <v>222.886345631</v>
      </c>
      <c r="G15" s="38">
        <v>226.229640816</v>
      </c>
      <c r="H15" s="38">
        <v>229.623085428</v>
      </c>
      <c r="I15" s="38">
        <v>233.067431709</v>
      </c>
      <c r="J15" s="38">
        <v>236.563443185</v>
      </c>
      <c r="K15" s="38">
        <v>240.111894833</v>
      </c>
      <c r="L15" s="38">
        <v>243.713573255</v>
      </c>
      <c r="M15" s="38">
        <v>247.369276854</v>
      </c>
      <c r="N15" s="39">
        <v>0.1</v>
      </c>
      <c r="O15" s="40">
        <f t="shared" ref="O15:Z15" si="11">$N15*B15</f>
        <v>21</v>
      </c>
      <c r="P15" s="40">
        <f t="shared" si="11"/>
        <v>21.315</v>
      </c>
      <c r="Q15" s="40">
        <f t="shared" si="11"/>
        <v>21.634725</v>
      </c>
      <c r="R15" s="40">
        <f t="shared" si="11"/>
        <v>21.95924588</v>
      </c>
      <c r="S15" s="40">
        <f t="shared" si="11"/>
        <v>22.28863456</v>
      </c>
      <c r="T15" s="40">
        <f t="shared" si="11"/>
        <v>22.62296408</v>
      </c>
      <c r="U15" s="51">
        <f t="shared" si="11"/>
        <v>22.96230854</v>
      </c>
      <c r="V15" s="51">
        <f t="shared" si="11"/>
        <v>23.30674317</v>
      </c>
      <c r="W15" s="51">
        <f t="shared" si="11"/>
        <v>23.65634432</v>
      </c>
      <c r="X15" s="51">
        <f t="shared" si="11"/>
        <v>24.01118948</v>
      </c>
      <c r="Y15" s="51">
        <f t="shared" si="11"/>
        <v>24.37135733</v>
      </c>
      <c r="Z15" s="51">
        <f t="shared" si="11"/>
        <v>24.73692769</v>
      </c>
      <c r="AA15" s="38"/>
      <c r="AB15" s="49">
        <v>0.9342656666666667</v>
      </c>
      <c r="AC15" s="52">
        <v>0.0</v>
      </c>
      <c r="AD15" s="52">
        <v>0.0</v>
      </c>
      <c r="AE15" s="52">
        <v>0.75</v>
      </c>
      <c r="AF15" s="52">
        <v>0.17</v>
      </c>
      <c r="AG15" s="52">
        <v>0.08</v>
      </c>
      <c r="AH15" s="52">
        <v>0.0</v>
      </c>
      <c r="AI15" s="52">
        <v>0.0</v>
      </c>
      <c r="AJ15" s="45">
        <f t="shared" si="12"/>
        <v>1</v>
      </c>
      <c r="AK15" s="38"/>
      <c r="AL15" s="38"/>
      <c r="AM15" s="38"/>
      <c r="AN15" s="38"/>
      <c r="AO15" s="38"/>
      <c r="AP15" s="38"/>
    </row>
    <row r="16">
      <c r="A16" s="37" t="s">
        <v>33</v>
      </c>
      <c r="B16" s="37">
        <v>7884.0</v>
      </c>
      <c r="C16" s="38">
        <v>0.0</v>
      </c>
      <c r="D16" s="38">
        <v>0.0</v>
      </c>
      <c r="E16" s="38">
        <v>0.0</v>
      </c>
      <c r="F16" s="38">
        <v>0.0</v>
      </c>
      <c r="G16" s="38">
        <v>0.0</v>
      </c>
      <c r="H16" s="38">
        <v>0.0</v>
      </c>
      <c r="I16" s="38">
        <v>0.0</v>
      </c>
      <c r="J16" s="38">
        <v>0.0</v>
      </c>
      <c r="K16" s="38">
        <v>0.0</v>
      </c>
      <c r="L16" s="38">
        <v>0.0</v>
      </c>
      <c r="M16" s="38">
        <v>0.0</v>
      </c>
      <c r="N16" s="39">
        <v>1.0</v>
      </c>
      <c r="O16" s="53">
        <v>7.884</v>
      </c>
      <c r="P16" s="38">
        <v>0.0</v>
      </c>
      <c r="Q16" s="38">
        <v>0.0</v>
      </c>
      <c r="R16" s="38">
        <v>0.0</v>
      </c>
      <c r="S16" s="38">
        <v>0.0</v>
      </c>
      <c r="T16" s="38">
        <v>0.0</v>
      </c>
      <c r="U16" s="51">
        <v>0.0</v>
      </c>
      <c r="V16" s="51">
        <f t="shared" ref="V16:Z16" si="13">U16</f>
        <v>0</v>
      </c>
      <c r="W16" s="51">
        <f t="shared" si="13"/>
        <v>0</v>
      </c>
      <c r="X16" s="51">
        <f t="shared" si="13"/>
        <v>0</v>
      </c>
      <c r="Y16" s="51">
        <f t="shared" si="13"/>
        <v>0</v>
      </c>
      <c r="Z16" s="51">
        <f t="shared" si="13"/>
        <v>0</v>
      </c>
      <c r="AA16" s="38"/>
      <c r="AB16" s="49">
        <v>1.0</v>
      </c>
      <c r="AC16" s="52">
        <v>0.0</v>
      </c>
      <c r="AD16" s="52">
        <v>0.07</v>
      </c>
      <c r="AE16" s="52">
        <v>0.77</v>
      </c>
      <c r="AF16" s="52">
        <v>0.14</v>
      </c>
      <c r="AG16" s="52">
        <v>0.02</v>
      </c>
      <c r="AH16" s="52">
        <v>0.0</v>
      </c>
      <c r="AI16" s="52">
        <v>0.0</v>
      </c>
      <c r="AJ16" s="45">
        <f t="shared" si="12"/>
        <v>1</v>
      </c>
      <c r="AK16" s="38"/>
      <c r="AL16" s="38"/>
      <c r="AM16" s="38"/>
      <c r="AN16" s="38"/>
      <c r="AO16" s="38"/>
      <c r="AP16" s="38"/>
    </row>
    <row r="17">
      <c r="A17" s="37" t="s">
        <v>34</v>
      </c>
      <c r="B17" s="37">
        <v>5.406504065</v>
      </c>
      <c r="C17" s="38">
        <v>5.487601626</v>
      </c>
      <c r="D17" s="38">
        <v>5.56991565</v>
      </c>
      <c r="E17" s="38">
        <v>5.653464385</v>
      </c>
      <c r="F17" s="38">
        <v>5.738266351</v>
      </c>
      <c r="G17" s="38">
        <v>5.824340346</v>
      </c>
      <c r="H17" s="38">
        <v>5.911705451</v>
      </c>
      <c r="I17" s="38">
        <v>6.000381033</v>
      </c>
      <c r="J17" s="38">
        <v>6.090386749</v>
      </c>
      <c r="K17" s="38">
        <v>6.18174255</v>
      </c>
      <c r="L17" s="38">
        <v>6.274468688</v>
      </c>
      <c r="M17" s="38">
        <v>6.368585718</v>
      </c>
      <c r="N17" s="39">
        <f>N14</f>
        <v>0.06</v>
      </c>
      <c r="O17" s="53">
        <f t="shared" ref="O17:Z17" si="14">B17*$N17</f>
        <v>0.3243902439</v>
      </c>
      <c r="P17" s="40">
        <f t="shared" si="14"/>
        <v>0.3292560976</v>
      </c>
      <c r="Q17" s="40">
        <f t="shared" si="14"/>
        <v>0.334194939</v>
      </c>
      <c r="R17" s="40">
        <f t="shared" si="14"/>
        <v>0.3392078631</v>
      </c>
      <c r="S17" s="40">
        <f t="shared" si="14"/>
        <v>0.3442959811</v>
      </c>
      <c r="T17" s="40">
        <f t="shared" si="14"/>
        <v>0.3494604208</v>
      </c>
      <c r="U17" s="51">
        <f t="shared" si="14"/>
        <v>0.3547023271</v>
      </c>
      <c r="V17" s="51">
        <f t="shared" si="14"/>
        <v>0.360022862</v>
      </c>
      <c r="W17" s="51">
        <f t="shared" si="14"/>
        <v>0.3654232049</v>
      </c>
      <c r="X17" s="51">
        <f t="shared" si="14"/>
        <v>0.370904553</v>
      </c>
      <c r="Y17" s="51">
        <f t="shared" si="14"/>
        <v>0.3764681213</v>
      </c>
      <c r="Z17" s="51">
        <f t="shared" si="14"/>
        <v>0.3821151431</v>
      </c>
      <c r="AA17" s="38"/>
      <c r="AB17" s="49">
        <v>1.0</v>
      </c>
      <c r="AC17" s="52">
        <v>1.0</v>
      </c>
      <c r="AD17" s="52">
        <v>0.0</v>
      </c>
      <c r="AE17" s="52">
        <v>0.0</v>
      </c>
      <c r="AF17" s="52">
        <v>0.0</v>
      </c>
      <c r="AG17" s="52">
        <v>0.0</v>
      </c>
      <c r="AH17" s="52">
        <v>0.0</v>
      </c>
      <c r="AI17" s="52">
        <v>0.0</v>
      </c>
      <c r="AJ17" s="45">
        <f t="shared" si="12"/>
        <v>1</v>
      </c>
      <c r="AK17" s="38"/>
      <c r="AL17" s="38"/>
      <c r="AM17" s="38"/>
      <c r="AN17" s="38"/>
      <c r="AO17" s="38"/>
      <c r="AP17" s="38"/>
    </row>
    <row r="18">
      <c r="A18" s="37" t="s">
        <v>35</v>
      </c>
      <c r="B18" s="37">
        <v>329.138386599</v>
      </c>
      <c r="C18" s="38">
        <v>339.012538197</v>
      </c>
      <c r="D18" s="38">
        <v>349.182914343</v>
      </c>
      <c r="E18" s="38">
        <v>359.658401773</v>
      </c>
      <c r="F18" s="38">
        <v>370.448153827</v>
      </c>
      <c r="G18" s="38">
        <v>381.561598441</v>
      </c>
      <c r="H18" s="38">
        <v>393.008446395</v>
      </c>
      <c r="I18" s="38">
        <v>404.798699786</v>
      </c>
      <c r="J18" s="38">
        <v>416.94266078</v>
      </c>
      <c r="K18" s="38">
        <v>429.450940603</v>
      </c>
      <c r="L18" s="38">
        <v>442.334468822</v>
      </c>
      <c r="M18" s="38">
        <v>455.604502886</v>
      </c>
      <c r="N18" s="54">
        <f>N17</f>
        <v>0.06</v>
      </c>
      <c r="O18" s="53">
        <f t="shared" ref="O18:Z18" si="15">B18*$N18</f>
        <v>19.7483032</v>
      </c>
      <c r="P18" s="40">
        <f t="shared" si="15"/>
        <v>20.34075229</v>
      </c>
      <c r="Q18" s="40">
        <f t="shared" si="15"/>
        <v>20.95097486</v>
      </c>
      <c r="R18" s="40">
        <f t="shared" si="15"/>
        <v>21.57950411</v>
      </c>
      <c r="S18" s="40">
        <f t="shared" si="15"/>
        <v>22.22688923</v>
      </c>
      <c r="T18" s="40">
        <f t="shared" si="15"/>
        <v>22.89369591</v>
      </c>
      <c r="U18" s="51">
        <f t="shared" si="15"/>
        <v>23.58050678</v>
      </c>
      <c r="V18" s="51">
        <f t="shared" si="15"/>
        <v>24.28792199</v>
      </c>
      <c r="W18" s="51">
        <f t="shared" si="15"/>
        <v>25.01655965</v>
      </c>
      <c r="X18" s="51">
        <f t="shared" si="15"/>
        <v>25.76705644</v>
      </c>
      <c r="Y18" s="51">
        <f t="shared" si="15"/>
        <v>26.54006813</v>
      </c>
      <c r="Z18" s="51">
        <f t="shared" si="15"/>
        <v>27.33627017</v>
      </c>
      <c r="AA18" s="38"/>
      <c r="AB18" s="49">
        <v>0.924597</v>
      </c>
      <c r="AC18" s="52">
        <v>1.0</v>
      </c>
      <c r="AD18" s="52">
        <v>0.0</v>
      </c>
      <c r="AE18" s="52">
        <v>0.0</v>
      </c>
      <c r="AF18" s="52">
        <v>0.0</v>
      </c>
      <c r="AG18" s="52">
        <v>0.0</v>
      </c>
      <c r="AH18" s="52">
        <v>0.0</v>
      </c>
      <c r="AI18" s="52">
        <v>0.0</v>
      </c>
      <c r="AJ18" s="45">
        <f t="shared" si="12"/>
        <v>1</v>
      </c>
      <c r="AK18" s="38"/>
      <c r="AL18" s="38"/>
      <c r="AM18" s="38"/>
      <c r="AN18" s="38"/>
      <c r="AO18" s="38"/>
      <c r="AP18" s="38"/>
    </row>
    <row r="19">
      <c r="A19" s="55" t="s">
        <v>36</v>
      </c>
      <c r="B19" s="56">
        <f t="shared" ref="B19:G19" si="16">SUM(B8:B18)</f>
        <v>8858.049436</v>
      </c>
      <c r="C19" s="57">
        <f t="shared" si="16"/>
        <v>1000.039821</v>
      </c>
      <c r="D19" s="57">
        <f t="shared" si="16"/>
        <v>1031.185349</v>
      </c>
      <c r="E19" s="57">
        <f t="shared" si="16"/>
        <v>1067.993857</v>
      </c>
      <c r="F19" s="57">
        <f t="shared" si="16"/>
        <v>1108.732222</v>
      </c>
      <c r="G19" s="57">
        <f t="shared" si="16"/>
        <v>1153.854604</v>
      </c>
      <c r="H19" s="58">
        <f t="shared" ref="H19:M19" si="17">SUM(H8:H17)</f>
        <v>808.1881562</v>
      </c>
      <c r="I19" s="58">
        <f t="shared" si="17"/>
        <v>846.08038</v>
      </c>
      <c r="J19" s="58">
        <f t="shared" si="17"/>
        <v>886.0871513</v>
      </c>
      <c r="K19" s="58">
        <f t="shared" si="17"/>
        <v>928.332958</v>
      </c>
      <c r="L19" s="58">
        <f t="shared" si="17"/>
        <v>972.9497218</v>
      </c>
      <c r="M19" s="58">
        <f t="shared" si="17"/>
        <v>1020.077243</v>
      </c>
      <c r="N19" s="59"/>
      <c r="O19" s="60">
        <f t="shared" ref="O19:Z19" si="18">SUM(O8:O18)</f>
        <v>78.5325613</v>
      </c>
      <c r="P19" s="60">
        <f t="shared" si="18"/>
        <v>72.44815229</v>
      </c>
      <c r="Q19" s="60">
        <f t="shared" si="18"/>
        <v>74.60156445</v>
      </c>
      <c r="R19" s="60">
        <f t="shared" si="18"/>
        <v>77.14371098</v>
      </c>
      <c r="S19" s="60">
        <f t="shared" si="18"/>
        <v>79.95518933</v>
      </c>
      <c r="T19" s="60">
        <f t="shared" si="18"/>
        <v>83.06721214</v>
      </c>
      <c r="U19" s="61">
        <f t="shared" si="18"/>
        <v>86.33067489</v>
      </c>
      <c r="V19" s="61">
        <f t="shared" si="18"/>
        <v>89.75383469</v>
      </c>
      <c r="W19" s="61">
        <f t="shared" si="18"/>
        <v>93.34542264</v>
      </c>
      <c r="X19" s="61">
        <f t="shared" si="18"/>
        <v>97.11467167</v>
      </c>
      <c r="Y19" s="61">
        <f t="shared" si="18"/>
        <v>101.071346</v>
      </c>
      <c r="Z19" s="61">
        <f t="shared" si="18"/>
        <v>105.2257726</v>
      </c>
      <c r="AA19" s="62"/>
      <c r="AB19" s="49"/>
      <c r="AC19" s="63"/>
      <c r="AD19" s="63"/>
      <c r="AE19" s="63"/>
      <c r="AF19" s="63"/>
      <c r="AG19" s="63"/>
      <c r="AH19" s="63"/>
      <c r="AI19" s="63"/>
      <c r="AJ19" s="57"/>
      <c r="AK19" s="57"/>
      <c r="AL19" s="57"/>
      <c r="AM19" s="57"/>
      <c r="AN19" s="57"/>
      <c r="AO19" s="57"/>
      <c r="AP19" s="57"/>
    </row>
    <row r="20">
      <c r="A20" s="64" t="s">
        <v>37</v>
      </c>
      <c r="B20" s="37">
        <v>17.23809524</v>
      </c>
      <c r="C20" s="38">
        <v>17.7552381</v>
      </c>
      <c r="D20" s="38">
        <v>18.46544762</v>
      </c>
      <c r="E20" s="38">
        <v>19.38872</v>
      </c>
      <c r="F20" s="38">
        <v>20.4550996</v>
      </c>
      <c r="G20" s="38">
        <v>21.68240558</v>
      </c>
      <c r="H20" s="38">
        <v>22.98334991</v>
      </c>
      <c r="I20" s="38">
        <v>24.36235091</v>
      </c>
      <c r="J20" s="38">
        <v>25.82409196</v>
      </c>
      <c r="K20" s="38">
        <v>27.37353748</v>
      </c>
      <c r="L20" s="38">
        <v>29.01594973</v>
      </c>
      <c r="M20" s="38">
        <v>30.75690671</v>
      </c>
      <c r="N20" s="39">
        <f>'CFF HOLs %'!F14</f>
        <v>0.1157680945</v>
      </c>
      <c r="O20" s="40">
        <f t="shared" ref="O20:Z20" si="19">B20*$N20</f>
        <v>1.995621439</v>
      </c>
      <c r="P20" s="40">
        <f t="shared" si="19"/>
        <v>2.055490082</v>
      </c>
      <c r="Q20" s="40">
        <f t="shared" si="19"/>
        <v>2.137709685</v>
      </c>
      <c r="R20" s="40">
        <f t="shared" si="19"/>
        <v>2.244595169</v>
      </c>
      <c r="S20" s="40">
        <f t="shared" si="19"/>
        <v>2.368047903</v>
      </c>
      <c r="T20" s="40">
        <f t="shared" si="19"/>
        <v>2.510130778</v>
      </c>
      <c r="U20" s="41">
        <f t="shared" si="19"/>
        <v>2.660738624</v>
      </c>
      <c r="V20" s="41">
        <f t="shared" si="19"/>
        <v>2.820382942</v>
      </c>
      <c r="W20" s="41">
        <f t="shared" si="19"/>
        <v>2.989605918</v>
      </c>
      <c r="X20" s="41">
        <f t="shared" si="19"/>
        <v>3.168982274</v>
      </c>
      <c r="Y20" s="41">
        <f t="shared" si="19"/>
        <v>3.35912121</v>
      </c>
      <c r="Z20" s="41">
        <f t="shared" si="19"/>
        <v>3.560668482</v>
      </c>
      <c r="AB20" s="42">
        <v>0.9983872498</v>
      </c>
      <c r="AC20" s="43">
        <v>1.0</v>
      </c>
      <c r="AD20" s="44">
        <v>0.0</v>
      </c>
      <c r="AE20" s="44">
        <v>0.0</v>
      </c>
      <c r="AF20" s="44">
        <v>0.0</v>
      </c>
      <c r="AG20" s="44">
        <v>0.0</v>
      </c>
      <c r="AH20" s="44">
        <v>0.0</v>
      </c>
      <c r="AI20" s="44">
        <v>0.0</v>
      </c>
      <c r="AJ20" s="45">
        <f>SUM(AC20:AI20)</f>
        <v>1</v>
      </c>
      <c r="AK20" s="46"/>
      <c r="AL20" s="46"/>
      <c r="AM20" s="46"/>
      <c r="AN20" s="46"/>
      <c r="AO20" s="46"/>
      <c r="AP20" s="46"/>
    </row>
    <row r="21">
      <c r="A21" s="65" t="s">
        <v>38</v>
      </c>
      <c r="B21" s="37">
        <v>18.0</v>
      </c>
      <c r="C21" s="38">
        <v>18.0</v>
      </c>
      <c r="D21" s="38">
        <v>18.0</v>
      </c>
      <c r="E21" s="38">
        <v>18.0</v>
      </c>
      <c r="F21" s="38">
        <v>18.0</v>
      </c>
      <c r="G21" s="38">
        <v>18.0</v>
      </c>
      <c r="H21" s="38">
        <v>18.0</v>
      </c>
      <c r="I21" s="38">
        <v>18.0</v>
      </c>
      <c r="J21" s="38">
        <v>18.0</v>
      </c>
      <c r="K21" s="38">
        <v>18.0</v>
      </c>
      <c r="L21" s="38">
        <v>18.0</v>
      </c>
      <c r="M21" s="38">
        <v>18.0</v>
      </c>
      <c r="N21" s="39">
        <v>0.0</v>
      </c>
      <c r="O21" s="40">
        <f t="shared" ref="O21:Z21" si="20">B21*$N21</f>
        <v>0</v>
      </c>
      <c r="P21" s="40">
        <f t="shared" si="20"/>
        <v>0</v>
      </c>
      <c r="Q21" s="40">
        <f t="shared" si="20"/>
        <v>0</v>
      </c>
      <c r="R21" s="40">
        <f t="shared" si="20"/>
        <v>0</v>
      </c>
      <c r="S21" s="40">
        <f t="shared" si="20"/>
        <v>0</v>
      </c>
      <c r="T21" s="40">
        <f t="shared" si="20"/>
        <v>0</v>
      </c>
      <c r="U21" s="41">
        <f t="shared" si="20"/>
        <v>0</v>
      </c>
      <c r="V21" s="41">
        <f t="shared" si="20"/>
        <v>0</v>
      </c>
      <c r="W21" s="41">
        <f t="shared" si="20"/>
        <v>0</v>
      </c>
      <c r="X21" s="41">
        <f t="shared" si="20"/>
        <v>0</v>
      </c>
      <c r="Y21" s="41">
        <f t="shared" si="20"/>
        <v>0</v>
      </c>
      <c r="Z21" s="41">
        <f t="shared" si="20"/>
        <v>0</v>
      </c>
      <c r="AB21" s="49" t="s">
        <v>39</v>
      </c>
      <c r="AC21" s="44"/>
      <c r="AD21" s="44"/>
      <c r="AE21" s="44"/>
      <c r="AF21" s="44"/>
      <c r="AG21" s="44"/>
      <c r="AH21" s="44"/>
      <c r="AI21" s="44"/>
      <c r="AJ21" s="46"/>
      <c r="AK21" s="46"/>
      <c r="AL21" s="46"/>
      <c r="AM21" s="46"/>
      <c r="AN21" s="46"/>
      <c r="AO21" s="46"/>
      <c r="AP21" s="46"/>
    </row>
    <row r="22">
      <c r="A22" s="65" t="s">
        <v>40</v>
      </c>
      <c r="B22" s="56">
        <f t="shared" ref="B22:M22" si="21">SUM(B20:B21)</f>
        <v>35.23809524</v>
      </c>
      <c r="C22" s="57">
        <f t="shared" si="21"/>
        <v>35.7552381</v>
      </c>
      <c r="D22" s="57">
        <f t="shared" si="21"/>
        <v>36.46544762</v>
      </c>
      <c r="E22" s="57">
        <f t="shared" si="21"/>
        <v>37.38872</v>
      </c>
      <c r="F22" s="57">
        <f t="shared" si="21"/>
        <v>38.4550996</v>
      </c>
      <c r="G22" s="57">
        <f t="shared" si="21"/>
        <v>39.68240558</v>
      </c>
      <c r="H22" s="66">
        <f t="shared" si="21"/>
        <v>40.98334991</v>
      </c>
      <c r="I22" s="66">
        <f t="shared" si="21"/>
        <v>42.36235091</v>
      </c>
      <c r="J22" s="66">
        <f t="shared" si="21"/>
        <v>43.82409196</v>
      </c>
      <c r="K22" s="66">
        <f t="shared" si="21"/>
        <v>45.37353748</v>
      </c>
      <c r="L22" s="66">
        <f t="shared" si="21"/>
        <v>47.01594973</v>
      </c>
      <c r="M22" s="66">
        <f t="shared" si="21"/>
        <v>48.75690671</v>
      </c>
      <c r="N22" s="67"/>
      <c r="O22" s="60">
        <f t="shared" ref="O22:Z22" si="22">SUM(O20:O21)</f>
        <v>1.995621439</v>
      </c>
      <c r="P22" s="60">
        <f t="shared" si="22"/>
        <v>2.055490082</v>
      </c>
      <c r="Q22" s="60">
        <f t="shared" si="22"/>
        <v>2.137709685</v>
      </c>
      <c r="R22" s="60">
        <f t="shared" si="22"/>
        <v>2.244595169</v>
      </c>
      <c r="S22" s="60">
        <f t="shared" si="22"/>
        <v>2.368047903</v>
      </c>
      <c r="T22" s="60">
        <f t="shared" si="22"/>
        <v>2.510130778</v>
      </c>
      <c r="U22" s="68">
        <f t="shared" si="22"/>
        <v>2.660738624</v>
      </c>
      <c r="V22" s="68">
        <f t="shared" si="22"/>
        <v>2.820382942</v>
      </c>
      <c r="W22" s="68">
        <f t="shared" si="22"/>
        <v>2.989605918</v>
      </c>
      <c r="X22" s="68">
        <f t="shared" si="22"/>
        <v>3.168982274</v>
      </c>
      <c r="Y22" s="68">
        <f t="shared" si="22"/>
        <v>3.35912121</v>
      </c>
      <c r="Z22" s="68">
        <f t="shared" si="22"/>
        <v>3.560668482</v>
      </c>
      <c r="AB22" s="49"/>
      <c r="AC22" s="57"/>
      <c r="AD22" s="57"/>
      <c r="AE22" s="57"/>
      <c r="AF22" s="57"/>
      <c r="AG22" s="57"/>
      <c r="AH22" s="57"/>
      <c r="AI22" s="57"/>
      <c r="AJ22" s="57"/>
      <c r="AK22" s="57"/>
      <c r="AL22" s="57"/>
      <c r="AM22" s="57"/>
      <c r="AN22" s="57"/>
      <c r="AO22" s="57"/>
      <c r="AP22" s="57"/>
    </row>
    <row r="23">
      <c r="A23" s="69" t="s">
        <v>41</v>
      </c>
      <c r="B23" s="56">
        <f t="shared" ref="B23:M23" si="23">B22+B19</f>
        <v>8893.287531</v>
      </c>
      <c r="C23" s="57">
        <f t="shared" si="23"/>
        <v>1035.795059</v>
      </c>
      <c r="D23" s="57">
        <f t="shared" si="23"/>
        <v>1067.650796</v>
      </c>
      <c r="E23" s="57">
        <f t="shared" si="23"/>
        <v>1105.382577</v>
      </c>
      <c r="F23" s="57">
        <f t="shared" si="23"/>
        <v>1147.187322</v>
      </c>
      <c r="G23" s="57">
        <f t="shared" si="23"/>
        <v>1193.537009</v>
      </c>
      <c r="H23" s="58">
        <f t="shared" si="23"/>
        <v>849.1715062</v>
      </c>
      <c r="I23" s="58">
        <f t="shared" si="23"/>
        <v>888.4427309</v>
      </c>
      <c r="J23" s="58">
        <f t="shared" si="23"/>
        <v>929.9112432</v>
      </c>
      <c r="K23" s="58">
        <f t="shared" si="23"/>
        <v>973.7064955</v>
      </c>
      <c r="L23" s="58">
        <f t="shared" si="23"/>
        <v>1019.965672</v>
      </c>
      <c r="M23" s="58">
        <f t="shared" si="23"/>
        <v>1068.83415</v>
      </c>
      <c r="N23" s="70"/>
      <c r="O23" s="60">
        <f t="shared" ref="O23:Z23" si="24">O22+O19</f>
        <v>80.52818274</v>
      </c>
      <c r="P23" s="60">
        <f t="shared" si="24"/>
        <v>74.50364237</v>
      </c>
      <c r="Q23" s="60">
        <f t="shared" si="24"/>
        <v>76.73927414</v>
      </c>
      <c r="R23" s="60">
        <f t="shared" si="24"/>
        <v>79.38830615</v>
      </c>
      <c r="S23" s="60">
        <f t="shared" si="24"/>
        <v>82.32323723</v>
      </c>
      <c r="T23" s="60">
        <f t="shared" si="24"/>
        <v>85.57734292</v>
      </c>
      <c r="U23" s="68">
        <f t="shared" si="24"/>
        <v>88.99141351</v>
      </c>
      <c r="V23" s="68">
        <f t="shared" si="24"/>
        <v>92.57421763</v>
      </c>
      <c r="W23" s="68">
        <f t="shared" si="24"/>
        <v>96.33502856</v>
      </c>
      <c r="X23" s="68">
        <f t="shared" si="24"/>
        <v>100.2836539</v>
      </c>
      <c r="Y23" s="68">
        <f t="shared" si="24"/>
        <v>104.4304673</v>
      </c>
      <c r="Z23" s="68">
        <f t="shared" si="24"/>
        <v>108.7864411</v>
      </c>
      <c r="AA23" s="62"/>
      <c r="AB23" s="57"/>
      <c r="AC23" s="57"/>
      <c r="AD23" s="57"/>
      <c r="AE23" s="57"/>
      <c r="AF23" s="57"/>
      <c r="AG23" s="57"/>
      <c r="AH23" s="57"/>
      <c r="AI23" s="57"/>
      <c r="AJ23" s="57"/>
      <c r="AK23" s="57"/>
      <c r="AL23" s="57"/>
      <c r="AM23" s="57"/>
      <c r="AN23" s="57"/>
      <c r="AO23" s="57"/>
      <c r="AP23" s="57"/>
    </row>
    <row r="24">
      <c r="A24" s="12"/>
      <c r="B24" s="71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U24" s="72"/>
      <c r="V24" s="72"/>
      <c r="W24" s="72"/>
      <c r="X24" s="72"/>
      <c r="Y24" s="72"/>
      <c r="Z24" s="72"/>
    </row>
    <row r="25"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</row>
    <row r="26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</row>
    <row r="27"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B27" s="73" t="s">
        <v>42</v>
      </c>
      <c r="AC27" s="74" t="s">
        <v>17</v>
      </c>
      <c r="AD27" s="74" t="s">
        <v>18</v>
      </c>
      <c r="AE27" s="74" t="s">
        <v>19</v>
      </c>
      <c r="AF27" s="74" t="s">
        <v>20</v>
      </c>
      <c r="AG27" s="74" t="s">
        <v>21</v>
      </c>
      <c r="AH27" s="74" t="s">
        <v>22</v>
      </c>
      <c r="AI27" s="74" t="s">
        <v>23</v>
      </c>
      <c r="AJ27" s="74" t="s">
        <v>24</v>
      </c>
    </row>
    <row r="28"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</row>
    <row r="29"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B29" s="75">
        <f t="shared" ref="AB29:AJ29" si="25">AB8</f>
        <v>0.924597</v>
      </c>
      <c r="AC29" s="75">
        <f t="shared" si="25"/>
        <v>0</v>
      </c>
      <c r="AD29" s="76">
        <f t="shared" si="25"/>
        <v>0.22</v>
      </c>
      <c r="AE29" s="76">
        <f t="shared" si="25"/>
        <v>0.65</v>
      </c>
      <c r="AF29" s="76">
        <f t="shared" si="25"/>
        <v>0.11</v>
      </c>
      <c r="AG29" s="76">
        <f t="shared" si="25"/>
        <v>0.02</v>
      </c>
      <c r="AH29" s="76">
        <f t="shared" si="25"/>
        <v>0</v>
      </c>
      <c r="AI29" s="76">
        <f t="shared" si="25"/>
        <v>0</v>
      </c>
      <c r="AJ29" s="77">
        <f t="shared" si="25"/>
        <v>1</v>
      </c>
    </row>
    <row r="30"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B30" s="75">
        <f t="shared" ref="AB30:AJ30" si="26">AB9</f>
        <v>0.9373</v>
      </c>
      <c r="AC30" s="76">
        <f t="shared" si="26"/>
        <v>0</v>
      </c>
      <c r="AD30" s="76">
        <f t="shared" si="26"/>
        <v>0.9</v>
      </c>
      <c r="AE30" s="76">
        <f t="shared" si="26"/>
        <v>0.07</v>
      </c>
      <c r="AF30" s="76">
        <f t="shared" si="26"/>
        <v>0.03</v>
      </c>
      <c r="AG30" s="76">
        <f t="shared" si="26"/>
        <v>0</v>
      </c>
      <c r="AH30" s="76">
        <f t="shared" si="26"/>
        <v>0</v>
      </c>
      <c r="AI30" s="76">
        <f t="shared" si="26"/>
        <v>0</v>
      </c>
      <c r="AJ30" s="77">
        <f t="shared" si="26"/>
        <v>1</v>
      </c>
    </row>
    <row r="31"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B31" s="75">
        <f t="shared" ref="AB31:AJ31" si="27">AB10</f>
        <v>0.6423</v>
      </c>
      <c r="AC31" s="76">
        <f t="shared" si="27"/>
        <v>0</v>
      </c>
      <c r="AD31" s="76">
        <f t="shared" si="27"/>
        <v>0</v>
      </c>
      <c r="AE31" s="76">
        <f t="shared" si="27"/>
        <v>0.849</v>
      </c>
      <c r="AF31" s="76">
        <f t="shared" si="27"/>
        <v>0.151</v>
      </c>
      <c r="AG31" s="76">
        <f t="shared" si="27"/>
        <v>0</v>
      </c>
      <c r="AH31" s="76">
        <f t="shared" si="27"/>
        <v>0</v>
      </c>
      <c r="AI31" s="76">
        <f t="shared" si="27"/>
        <v>0</v>
      </c>
      <c r="AJ31" s="77">
        <f t="shared" si="27"/>
        <v>1</v>
      </c>
    </row>
    <row r="32"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B32" s="75">
        <f t="shared" ref="AB32:AJ32" si="28">AB11</f>
        <v>0.9409</v>
      </c>
      <c r="AC32" s="76">
        <f t="shared" si="28"/>
        <v>0</v>
      </c>
      <c r="AD32" s="76">
        <f t="shared" si="28"/>
        <v>0</v>
      </c>
      <c r="AE32" s="76">
        <f t="shared" si="28"/>
        <v>0.849</v>
      </c>
      <c r="AF32" s="76">
        <f t="shared" si="28"/>
        <v>0.151</v>
      </c>
      <c r="AG32" s="76">
        <f t="shared" si="28"/>
        <v>0</v>
      </c>
      <c r="AH32" s="76">
        <f t="shared" si="28"/>
        <v>0</v>
      </c>
      <c r="AI32" s="76">
        <f t="shared" si="28"/>
        <v>0</v>
      </c>
      <c r="AJ32" s="77">
        <f t="shared" si="28"/>
        <v>1</v>
      </c>
    </row>
    <row r="33"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B33" s="76">
        <f t="shared" ref="AB33:AJ33" si="29">AB12</f>
        <v>0.8180137</v>
      </c>
      <c r="AC33" s="75">
        <f t="shared" si="29"/>
        <v>0</v>
      </c>
      <c r="AD33" s="76">
        <f t="shared" si="29"/>
        <v>0</v>
      </c>
      <c r="AE33" s="76">
        <f t="shared" si="29"/>
        <v>0</v>
      </c>
      <c r="AF33" s="76">
        <f t="shared" si="29"/>
        <v>0</v>
      </c>
      <c r="AG33" s="76">
        <f t="shared" si="29"/>
        <v>1</v>
      </c>
      <c r="AH33" s="76">
        <f t="shared" si="29"/>
        <v>0</v>
      </c>
      <c r="AI33" s="76">
        <f t="shared" si="29"/>
        <v>0</v>
      </c>
      <c r="AJ33" s="77">
        <f t="shared" si="29"/>
        <v>1</v>
      </c>
    </row>
    <row r="34"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B34" s="76" t="str">
        <f t="shared" ref="AB34:AJ34" si="30">AB13</f>
        <v/>
      </c>
      <c r="AC34" s="76" t="str">
        <f t="shared" si="30"/>
        <v/>
      </c>
      <c r="AD34" s="76" t="str">
        <f t="shared" si="30"/>
        <v/>
      </c>
      <c r="AE34" s="76" t="str">
        <f t="shared" si="30"/>
        <v/>
      </c>
      <c r="AF34" s="76" t="str">
        <f t="shared" si="30"/>
        <v/>
      </c>
      <c r="AG34" s="76" t="str">
        <f t="shared" si="30"/>
        <v/>
      </c>
      <c r="AH34" s="76" t="str">
        <f t="shared" si="30"/>
        <v/>
      </c>
      <c r="AI34" s="76" t="str">
        <f t="shared" si="30"/>
        <v/>
      </c>
      <c r="AJ34" s="46" t="str">
        <f t="shared" si="30"/>
        <v/>
      </c>
    </row>
    <row r="35"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B35" s="75">
        <f t="shared" ref="AB35:AJ35" si="31">AB14</f>
        <v>0.88</v>
      </c>
      <c r="AC35" s="76">
        <f t="shared" si="31"/>
        <v>1</v>
      </c>
      <c r="AD35" s="76">
        <f t="shared" si="31"/>
        <v>0</v>
      </c>
      <c r="AE35" s="76">
        <f t="shared" si="31"/>
        <v>0</v>
      </c>
      <c r="AF35" s="76">
        <f t="shared" si="31"/>
        <v>0</v>
      </c>
      <c r="AG35" s="76">
        <f t="shared" si="31"/>
        <v>0</v>
      </c>
      <c r="AH35" s="76">
        <f t="shared" si="31"/>
        <v>0</v>
      </c>
      <c r="AI35" s="76">
        <f t="shared" si="31"/>
        <v>0</v>
      </c>
      <c r="AJ35" s="77">
        <f t="shared" si="31"/>
        <v>1</v>
      </c>
    </row>
    <row r="36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</row>
    <row r="37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B37" s="76">
        <f t="shared" ref="AB37:AJ37" si="32">AB15</f>
        <v>0.9342656667</v>
      </c>
      <c r="AC37" s="76">
        <f t="shared" si="32"/>
        <v>0</v>
      </c>
      <c r="AD37" s="76">
        <f t="shared" si="32"/>
        <v>0</v>
      </c>
      <c r="AE37" s="76">
        <f t="shared" si="32"/>
        <v>0.75</v>
      </c>
      <c r="AF37" s="76">
        <f t="shared" si="32"/>
        <v>0.17</v>
      </c>
      <c r="AG37" s="76">
        <f t="shared" si="32"/>
        <v>0.08</v>
      </c>
      <c r="AH37" s="76">
        <f t="shared" si="32"/>
        <v>0</v>
      </c>
      <c r="AI37" s="76">
        <f t="shared" si="32"/>
        <v>0</v>
      </c>
      <c r="AJ37" s="77">
        <f t="shared" si="32"/>
        <v>1</v>
      </c>
    </row>
    <row r="38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B38" s="76">
        <f t="shared" ref="AB38:AJ38" si="33">AB17</f>
        <v>1</v>
      </c>
      <c r="AC38" s="76">
        <f t="shared" si="33"/>
        <v>1</v>
      </c>
      <c r="AD38" s="76">
        <f t="shared" si="33"/>
        <v>0</v>
      </c>
      <c r="AE38" s="76">
        <f t="shared" si="33"/>
        <v>0</v>
      </c>
      <c r="AF38" s="76">
        <f t="shared" si="33"/>
        <v>0</v>
      </c>
      <c r="AG38" s="76">
        <f t="shared" si="33"/>
        <v>0</v>
      </c>
      <c r="AH38" s="76">
        <f t="shared" si="33"/>
        <v>0</v>
      </c>
      <c r="AI38" s="76">
        <f t="shared" si="33"/>
        <v>0</v>
      </c>
      <c r="AJ38" s="77">
        <f t="shared" si="33"/>
        <v>1</v>
      </c>
    </row>
    <row r="39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</row>
    <row r="40">
      <c r="A40" s="12"/>
      <c r="N40" s="12"/>
    </row>
    <row r="41">
      <c r="A41" s="12"/>
      <c r="N41" s="12"/>
      <c r="AB41" s="78" t="s">
        <v>43</v>
      </c>
    </row>
    <row r="42">
      <c r="A42" s="79"/>
      <c r="N42" s="12"/>
      <c r="AC42" s="80" t="s">
        <v>1</v>
      </c>
      <c r="AD42" s="81" t="s">
        <v>44</v>
      </c>
      <c r="AE42" s="81" t="s">
        <v>45</v>
      </c>
      <c r="AF42" s="80" t="s">
        <v>46</v>
      </c>
      <c r="AG42" s="80" t="s">
        <v>6</v>
      </c>
    </row>
    <row r="43"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AB43" s="4">
        <v>2025.0</v>
      </c>
      <c r="AC43" s="82">
        <f t="shared" ref="AC43:AG43" si="34">SUMPRODUCT($O$8:$O$18,AC$8:AC$18,$AB$8:$AB$18)*1000+SUMPRODUCT($O$20:$O$21,AC$20:AC$21,$AB$20:$AB$21)*1000</f>
        <v>21628.52615</v>
      </c>
      <c r="AD43" s="82">
        <f t="shared" si="34"/>
        <v>6614.135839</v>
      </c>
      <c r="AE43" s="82">
        <f t="shared" si="34"/>
        <v>35051.50623</v>
      </c>
      <c r="AF43" s="82">
        <f t="shared" si="34"/>
        <v>6884.440767</v>
      </c>
      <c r="AG43" s="82">
        <f t="shared" si="34"/>
        <v>4827.22007</v>
      </c>
      <c r="AH43" s="33" t="s">
        <v>47</v>
      </c>
    </row>
    <row r="44">
      <c r="A44" s="10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AB44" s="4">
        <v>2026.0</v>
      </c>
      <c r="AC44" s="82">
        <f t="shared" ref="AC44:AG44" si="35">SUMPRODUCT($P$8:$P$18,AC$8:AC$18,$AB$8:$AB$18)*1000+SUMPRODUCT($P$20:$P$21,AC$20:AC$21,$AB$20:$AB$21)*1000</f>
        <v>22272.51608</v>
      </c>
      <c r="AD44" s="82">
        <f t="shared" si="35"/>
        <v>6244.123515</v>
      </c>
      <c r="AE44" s="82">
        <f t="shared" si="35"/>
        <v>29629.53075</v>
      </c>
      <c r="AF44" s="82">
        <f t="shared" si="35"/>
        <v>5904.071264</v>
      </c>
      <c r="AG44" s="82">
        <f t="shared" si="35"/>
        <v>4786.082777</v>
      </c>
      <c r="AH44" s="33" t="s">
        <v>48</v>
      </c>
      <c r="AI44" s="83"/>
      <c r="AJ44" s="83"/>
      <c r="AK44" s="83"/>
      <c r="AL44" s="83"/>
      <c r="AM44" s="83"/>
      <c r="AN44" s="83"/>
      <c r="AO44" s="83"/>
      <c r="AP44" s="83"/>
    </row>
    <row r="45"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AB45" s="4">
        <v>2027.0</v>
      </c>
      <c r="AC45" s="82">
        <f t="shared" ref="AC45:AG45" si="36">SUMPRODUCT($Q$8:$Q$18,AC$8:AC$18,$AB$8:$AB$18)*1000+SUMPRODUCT($Q$20:$Q$21,AC$20:AC$21,$AB$20:$AB$21)*1000</f>
        <v>22967.11533</v>
      </c>
      <c r="AD45" s="82">
        <f t="shared" si="36"/>
        <v>6493.888455</v>
      </c>
      <c r="AE45" s="82">
        <f t="shared" si="36"/>
        <v>30441.32687</v>
      </c>
      <c r="AF45" s="82">
        <f t="shared" si="36"/>
        <v>6055.600155</v>
      </c>
      <c r="AG45" s="82">
        <f t="shared" si="36"/>
        <v>4937.698343</v>
      </c>
      <c r="AH45" s="33" t="s">
        <v>49</v>
      </c>
      <c r="AI45" s="83"/>
      <c r="AJ45" s="83"/>
      <c r="AK45" s="83"/>
      <c r="AL45" s="83"/>
      <c r="AM45" s="83"/>
      <c r="AN45" s="83"/>
      <c r="AO45" s="83"/>
      <c r="AP45" s="83"/>
    </row>
    <row r="46"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AB46" s="4">
        <v>2028.0</v>
      </c>
      <c r="AC46" s="82">
        <f t="shared" ref="AC46:AG46" si="37">SUMPRODUCT($R$8:$R$18,AC$8:AC$18,$AB$8:$AB$18)*1000+SUMPRODUCT($R$20:$R$21,AC$20:AC$21,$AB$20:$AB$21)*1000</f>
        <v>23716.35011</v>
      </c>
      <c r="AD46" s="82">
        <f t="shared" si="37"/>
        <v>6818.582878</v>
      </c>
      <c r="AE46" s="82">
        <f t="shared" si="37"/>
        <v>31432.81297</v>
      </c>
      <c r="AF46" s="82">
        <f t="shared" si="37"/>
        <v>6238.115307</v>
      </c>
      <c r="AG46" s="82">
        <f t="shared" si="37"/>
        <v>5127.988034</v>
      </c>
      <c r="AH46" s="33" t="s">
        <v>50</v>
      </c>
      <c r="AI46" s="83"/>
      <c r="AJ46" s="83"/>
      <c r="AK46" s="83"/>
      <c r="AL46" s="83"/>
      <c r="AM46" s="83"/>
      <c r="AN46" s="83"/>
      <c r="AO46" s="83"/>
      <c r="AP46" s="83"/>
    </row>
    <row r="47">
      <c r="A47" s="12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AB47" s="4">
        <v>2029.0</v>
      </c>
      <c r="AC47" s="82">
        <f t="shared" ref="AC47:AG47" si="38">SUMPRODUCT($S$8:$S$18,AC$8:AC$18,$AB$8:$AB$18)*1000+SUMPRODUCT($S$20:$S$21,AC$20:AC$21,$AB$20:$AB$21)*1000</f>
        <v>24508.37243</v>
      </c>
      <c r="AD47" s="82">
        <f t="shared" si="38"/>
        <v>7193.604936</v>
      </c>
      <c r="AE47" s="82">
        <f t="shared" si="38"/>
        <v>32546.1446</v>
      </c>
      <c r="AF47" s="82">
        <f t="shared" si="38"/>
        <v>6441.704417</v>
      </c>
      <c r="AG47" s="82">
        <f t="shared" si="38"/>
        <v>5344.376914</v>
      </c>
      <c r="AH47" s="33" t="s">
        <v>51</v>
      </c>
      <c r="AI47" s="83"/>
      <c r="AJ47" s="83"/>
      <c r="AK47" s="83"/>
      <c r="AL47" s="83"/>
      <c r="AM47" s="83"/>
      <c r="AN47" s="83"/>
      <c r="AO47" s="83"/>
      <c r="AP47" s="83"/>
    </row>
    <row r="48">
      <c r="A48" s="12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AB48" s="4">
        <v>2030.0</v>
      </c>
      <c r="AC48" s="82">
        <f t="shared" ref="AC48:AG48" si="39">SUMPRODUCT($T$8:$T$18,AC$8:AC$18,$AB$8:$AB$18)*1000</f>
        <v>22840.77144</v>
      </c>
      <c r="AD48" s="82">
        <f t="shared" si="39"/>
        <v>7625.221232</v>
      </c>
      <c r="AE48" s="82">
        <f t="shared" si="39"/>
        <v>33796.11994</v>
      </c>
      <c r="AF48" s="82">
        <f t="shared" si="39"/>
        <v>6668.906861</v>
      </c>
      <c r="AG48" s="82">
        <f t="shared" si="39"/>
        <v>5590.074907</v>
      </c>
      <c r="AH48" s="33" t="s">
        <v>52</v>
      </c>
      <c r="AI48" s="83"/>
      <c r="AJ48" s="83"/>
      <c r="AK48" s="83"/>
      <c r="AL48" s="83"/>
      <c r="AM48" s="83"/>
      <c r="AN48" s="83"/>
      <c r="AO48" s="83"/>
      <c r="AP48" s="83"/>
    </row>
    <row r="49">
      <c r="A49" s="12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</row>
    <row r="50">
      <c r="A50" s="12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AC50" s="34"/>
      <c r="AD50" s="34"/>
      <c r="AE50" s="34"/>
      <c r="AF50" s="34"/>
      <c r="AG50" s="34"/>
      <c r="AH50" s="34"/>
      <c r="AI50" s="34"/>
      <c r="AJ50" s="35"/>
      <c r="AK50" s="35"/>
      <c r="AL50" s="35"/>
      <c r="AM50" s="35"/>
      <c r="AN50" s="35"/>
      <c r="AO50" s="35"/>
      <c r="AP50" s="35"/>
    </row>
    <row r="51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AC51" s="84" t="s">
        <v>1</v>
      </c>
      <c r="AD51" s="84" t="s">
        <v>53</v>
      </c>
      <c r="AE51" s="84" t="s">
        <v>54</v>
      </c>
      <c r="AF51" s="84" t="s">
        <v>46</v>
      </c>
      <c r="AG51" s="84" t="s">
        <v>6</v>
      </c>
      <c r="AK51" s="35"/>
      <c r="AL51" s="35"/>
      <c r="AM51" s="35"/>
      <c r="AN51" s="35"/>
      <c r="AO51" s="35"/>
      <c r="AP51" s="35"/>
    </row>
    <row r="52">
      <c r="A52" s="12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AB52" s="4">
        <v>2025.0</v>
      </c>
      <c r="AC52" s="85">
        <f t="shared" ref="AC52:AG52" si="40">AC43*1000</f>
        <v>21628526.15</v>
      </c>
      <c r="AD52" s="85">
        <f t="shared" si="40"/>
        <v>6614135.839</v>
      </c>
      <c r="AE52" s="85">
        <f t="shared" si="40"/>
        <v>35051506.23</v>
      </c>
      <c r="AF52" s="85">
        <f t="shared" si="40"/>
        <v>6884440.767</v>
      </c>
      <c r="AG52" s="85">
        <f t="shared" si="40"/>
        <v>4827220.07</v>
      </c>
      <c r="AH52" s="33" t="s">
        <v>55</v>
      </c>
      <c r="AK52" s="35"/>
      <c r="AL52" s="35"/>
      <c r="AM52" s="35"/>
      <c r="AN52" s="35"/>
      <c r="AO52" s="35"/>
      <c r="AP52" s="35"/>
    </row>
    <row r="53">
      <c r="A53" s="12"/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AB53" s="4">
        <v>2026.0</v>
      </c>
      <c r="AC53" s="85">
        <f t="shared" ref="AC53:AG53" si="41">AC44*1000</f>
        <v>22272516.08</v>
      </c>
      <c r="AD53" s="85">
        <f t="shared" si="41"/>
        <v>6244123.515</v>
      </c>
      <c r="AE53" s="85">
        <f t="shared" si="41"/>
        <v>29629530.75</v>
      </c>
      <c r="AF53" s="85">
        <f t="shared" si="41"/>
        <v>5904071.264</v>
      </c>
      <c r="AG53" s="85">
        <f t="shared" si="41"/>
        <v>4786082.777</v>
      </c>
      <c r="AH53" s="33" t="s">
        <v>56</v>
      </c>
      <c r="AK53" s="35"/>
      <c r="AL53" s="35"/>
      <c r="AM53" s="35"/>
      <c r="AN53" s="35"/>
      <c r="AO53" s="35"/>
      <c r="AP53" s="35"/>
    </row>
    <row r="54">
      <c r="A54" s="12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AB54" s="4">
        <v>2027.0</v>
      </c>
      <c r="AC54" s="85">
        <f t="shared" ref="AC54:AG54" si="42">AC45*1000</f>
        <v>22967115.33</v>
      </c>
      <c r="AD54" s="85">
        <f t="shared" si="42"/>
        <v>6493888.455</v>
      </c>
      <c r="AE54" s="85">
        <f t="shared" si="42"/>
        <v>30441326.87</v>
      </c>
      <c r="AF54" s="85">
        <f t="shared" si="42"/>
        <v>6055600.155</v>
      </c>
      <c r="AG54" s="85">
        <f t="shared" si="42"/>
        <v>4937698.343</v>
      </c>
      <c r="AH54" s="33" t="s">
        <v>57</v>
      </c>
      <c r="AK54" s="35"/>
      <c r="AL54" s="35"/>
      <c r="AM54" s="35"/>
      <c r="AN54" s="35"/>
      <c r="AO54" s="35"/>
      <c r="AP54" s="35"/>
    </row>
    <row r="55">
      <c r="A55" s="12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AB55" s="4">
        <v>2028.0</v>
      </c>
      <c r="AC55" s="85">
        <f t="shared" ref="AC55:AG55" si="43">AC46*1000</f>
        <v>23716350.11</v>
      </c>
      <c r="AD55" s="85">
        <f t="shared" si="43"/>
        <v>6818582.878</v>
      </c>
      <c r="AE55" s="85">
        <f t="shared" si="43"/>
        <v>31432812.97</v>
      </c>
      <c r="AF55" s="85">
        <f t="shared" si="43"/>
        <v>6238115.307</v>
      </c>
      <c r="AG55" s="85">
        <f t="shared" si="43"/>
        <v>5127988.034</v>
      </c>
      <c r="AH55" s="33" t="s">
        <v>58</v>
      </c>
      <c r="AK55" s="35"/>
      <c r="AL55" s="35"/>
      <c r="AM55" s="35"/>
      <c r="AN55" s="35"/>
      <c r="AO55" s="35"/>
      <c r="AP55" s="35"/>
    </row>
    <row r="56">
      <c r="A56" s="12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AB56" s="4">
        <v>2029.0</v>
      </c>
      <c r="AC56" s="85">
        <f t="shared" ref="AC56:AG56" si="44">AC47*1000</f>
        <v>24508372.43</v>
      </c>
      <c r="AD56" s="85">
        <f t="shared" si="44"/>
        <v>7193604.936</v>
      </c>
      <c r="AE56" s="85">
        <f t="shared" si="44"/>
        <v>32546144.6</v>
      </c>
      <c r="AF56" s="85">
        <f t="shared" si="44"/>
        <v>6441704.417</v>
      </c>
      <c r="AG56" s="85">
        <f t="shared" si="44"/>
        <v>5344376.914</v>
      </c>
      <c r="AH56" s="33" t="s">
        <v>59</v>
      </c>
      <c r="AK56" s="35"/>
      <c r="AL56" s="35"/>
      <c r="AM56" s="35"/>
      <c r="AN56" s="35"/>
      <c r="AO56" s="35"/>
      <c r="AP56" s="35"/>
    </row>
    <row r="57">
      <c r="A57" s="12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AB57" s="4">
        <v>2030.0</v>
      </c>
      <c r="AC57" s="85">
        <f t="shared" ref="AC57:AG57" si="45">AC48*1000</f>
        <v>22840771.44</v>
      </c>
      <c r="AD57" s="85">
        <f t="shared" si="45"/>
        <v>7625221.232</v>
      </c>
      <c r="AE57" s="85">
        <f t="shared" si="45"/>
        <v>33796119.94</v>
      </c>
      <c r="AF57" s="85">
        <f t="shared" si="45"/>
        <v>6668906.861</v>
      </c>
      <c r="AG57" s="85">
        <f t="shared" si="45"/>
        <v>5590074.907</v>
      </c>
      <c r="AH57" s="33" t="s">
        <v>60</v>
      </c>
      <c r="AK57" s="35"/>
      <c r="AL57" s="35"/>
      <c r="AM57" s="35"/>
      <c r="AN57" s="35"/>
      <c r="AO57" s="35"/>
      <c r="AP57" s="35"/>
    </row>
    <row r="58">
      <c r="A58" s="12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</row>
    <row r="59">
      <c r="A59" s="12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</row>
    <row r="60">
      <c r="A60" s="12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</row>
    <row r="61">
      <c r="A61" s="12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</row>
    <row r="62">
      <c r="A62" s="12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</row>
    <row r="63">
      <c r="A63" s="12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</row>
    <row r="64">
      <c r="A64" s="12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</row>
    <row r="65">
      <c r="A65" s="12"/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</row>
    <row r="66">
      <c r="A66" s="12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</row>
    <row r="67">
      <c r="A67" s="12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</row>
    <row r="68">
      <c r="A68" s="12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</row>
    <row r="69">
      <c r="A69" s="12"/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</row>
    <row r="70">
      <c r="A70" s="12"/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</row>
    <row r="71">
      <c r="A71" s="12"/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</row>
    <row r="72">
      <c r="A72" s="12"/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</row>
    <row r="73">
      <c r="A73" s="12"/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</row>
    <row r="74">
      <c r="A74" s="12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</row>
    <row r="75">
      <c r="A75" s="12"/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</row>
    <row r="76">
      <c r="A76" s="12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</row>
    <row r="77">
      <c r="A77" s="12"/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</row>
    <row r="78">
      <c r="A78" s="12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</row>
    <row r="79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</row>
    <row r="80">
      <c r="A80" s="12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</row>
    <row r="81">
      <c r="A81" s="12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</row>
    <row r="82">
      <c r="A82" s="12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</row>
    <row r="83">
      <c r="A83" s="12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</row>
    <row r="84">
      <c r="A84" s="12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</row>
    <row r="85">
      <c r="A85" s="12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</row>
    <row r="86">
      <c r="A86" s="12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</row>
    <row r="87">
      <c r="A87" s="12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</row>
    <row r="88">
      <c r="A88" s="12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</row>
    <row r="89">
      <c r="A89" s="12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</row>
    <row r="90">
      <c r="A90" s="12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</row>
    <row r="91">
      <c r="A91" s="12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</row>
    <row r="92">
      <c r="A92" s="12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</row>
    <row r="93">
      <c r="A93" s="12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</row>
    <row r="94">
      <c r="A94" s="12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</row>
    <row r="95">
      <c r="A95" s="12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</row>
    <row r="96">
      <c r="A96" s="12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</row>
    <row r="97">
      <c r="A97" s="12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</row>
    <row r="98">
      <c r="A98" s="12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</row>
    <row r="99">
      <c r="A99" s="12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</row>
    <row r="100">
      <c r="A100" s="12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</row>
    <row r="101">
      <c r="A101" s="12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</row>
    <row r="102">
      <c r="A102" s="12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</row>
    <row r="103">
      <c r="A103" s="12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</row>
    <row r="104">
      <c r="A104" s="12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</row>
    <row r="105">
      <c r="A105" s="12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</row>
    <row r="106">
      <c r="A106" s="12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</row>
    <row r="107">
      <c r="A107" s="12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</row>
    <row r="108">
      <c r="A108" s="12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</row>
    <row r="109">
      <c r="A109" s="12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</row>
    <row r="110">
      <c r="A110" s="12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</row>
    <row r="111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</row>
    <row r="112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</row>
    <row r="113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</row>
    <row r="114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</row>
    <row r="115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</row>
    <row r="116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</row>
    <row r="117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</row>
    <row r="118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</row>
    <row r="119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</row>
    <row r="120">
      <c r="A120" s="12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</row>
    <row r="121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</row>
    <row r="122">
      <c r="A122" s="12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</row>
    <row r="123">
      <c r="A123" s="12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</row>
    <row r="124">
      <c r="A124" s="12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</row>
    <row r="125">
      <c r="A125" s="12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</row>
    <row r="126">
      <c r="A126" s="12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</row>
    <row r="127">
      <c r="A127" s="12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</row>
    <row r="128">
      <c r="A128" s="12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</row>
    <row r="129">
      <c r="A129" s="12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</row>
    <row r="130">
      <c r="A130" s="12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</row>
    <row r="131">
      <c r="A131" s="12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</row>
    <row r="132">
      <c r="A132" s="12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</row>
    <row r="133">
      <c r="A133" s="12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</row>
    <row r="134">
      <c r="A134" s="12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</row>
    <row r="135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</row>
    <row r="136">
      <c r="A136" s="12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</row>
    <row r="137">
      <c r="A137" s="12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</row>
    <row r="138">
      <c r="A138" s="12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</row>
    <row r="139">
      <c r="A139" s="12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</row>
    <row r="140">
      <c r="A140" s="12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</row>
    <row r="141">
      <c r="A141" s="12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</row>
    <row r="142">
      <c r="A142" s="12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</row>
    <row r="143">
      <c r="A143" s="12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</row>
    <row r="144">
      <c r="A144" s="12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</row>
    <row r="145">
      <c r="A145" s="12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</row>
    <row r="146">
      <c r="A146" s="12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</row>
    <row r="147">
      <c r="A147" s="12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</row>
    <row r="148">
      <c r="A148" s="12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</row>
    <row r="149">
      <c r="A149" s="12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</row>
    <row r="150">
      <c r="A150" s="12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</row>
    <row r="151">
      <c r="A151" s="12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</row>
    <row r="152">
      <c r="A152" s="12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</row>
    <row r="153">
      <c r="A153" s="12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</row>
    <row r="154">
      <c r="A154" s="12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</row>
    <row r="155">
      <c r="A155" s="12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</row>
    <row r="156">
      <c r="A156" s="12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</row>
    <row r="157">
      <c r="A157" s="12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</row>
    <row r="158">
      <c r="A158" s="12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</row>
    <row r="159">
      <c r="A159" s="12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</row>
    <row r="160">
      <c r="A160" s="12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</row>
    <row r="161">
      <c r="A161" s="12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</row>
    <row r="162">
      <c r="A162" s="12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</row>
    <row r="163">
      <c r="A163" s="12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</row>
    <row r="164">
      <c r="A164" s="12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</row>
    <row r="165">
      <c r="A165" s="12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</row>
    <row r="166">
      <c r="A166" s="12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</row>
    <row r="167">
      <c r="A167" s="12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</row>
    <row r="168">
      <c r="A168" s="12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</row>
    <row r="169">
      <c r="A169" s="12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</row>
    <row r="170">
      <c r="A170" s="12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</row>
    <row r="171">
      <c r="A171" s="12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</row>
    <row r="172">
      <c r="A172" s="12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</row>
    <row r="173">
      <c r="A173" s="12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</row>
    <row r="174">
      <c r="A174" s="12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</row>
    <row r="175">
      <c r="A175" s="12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</row>
    <row r="176">
      <c r="A176" s="12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</row>
    <row r="177">
      <c r="A177" s="12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</row>
    <row r="178">
      <c r="A178" s="12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</row>
    <row r="179">
      <c r="A179" s="12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</row>
    <row r="180">
      <c r="A180" s="12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</row>
    <row r="181">
      <c r="A181" s="12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</row>
    <row r="182">
      <c r="A182" s="12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</row>
    <row r="183">
      <c r="A183" s="12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</row>
    <row r="184">
      <c r="A184" s="12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</row>
    <row r="185">
      <c r="A185" s="12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</row>
    <row r="186">
      <c r="A186" s="12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</row>
    <row r="187">
      <c r="A187" s="12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</row>
    <row r="188">
      <c r="A188" s="12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</row>
    <row r="189">
      <c r="A189" s="12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</row>
    <row r="190">
      <c r="A190" s="12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</row>
    <row r="191">
      <c r="A191" s="12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</row>
    <row r="192">
      <c r="A192" s="12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</row>
    <row r="193">
      <c r="A193" s="12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</row>
    <row r="194">
      <c r="A194" s="12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</row>
    <row r="195">
      <c r="A195" s="12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</row>
    <row r="196">
      <c r="A196" s="12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</row>
    <row r="197">
      <c r="A197" s="12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</row>
    <row r="198">
      <c r="A198" s="12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</row>
    <row r="199">
      <c r="A199" s="12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</row>
    <row r="200">
      <c r="A200" s="12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</row>
    <row r="201">
      <c r="A201" s="12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</row>
    <row r="202">
      <c r="A202" s="12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</row>
    <row r="203">
      <c r="A203" s="12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</row>
    <row r="204">
      <c r="A204" s="12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</row>
    <row r="205">
      <c r="A205" s="12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</row>
    <row r="206">
      <c r="A206" s="12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</row>
    <row r="207">
      <c r="A207" s="12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</row>
    <row r="208">
      <c r="A208" s="12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</row>
    <row r="209">
      <c r="A209" s="12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</row>
    <row r="210">
      <c r="A210" s="12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</row>
    <row r="211">
      <c r="A211" s="12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</row>
    <row r="212">
      <c r="A212" s="12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</row>
    <row r="213">
      <c r="A213" s="12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</row>
    <row r="214">
      <c r="A214" s="12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</row>
    <row r="215">
      <c r="A215" s="12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</row>
    <row r="216">
      <c r="A216" s="12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</row>
    <row r="217">
      <c r="A217" s="12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</row>
    <row r="218">
      <c r="A218" s="12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</row>
    <row r="219">
      <c r="A219" s="12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</row>
    <row r="220">
      <c r="A220" s="12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</row>
    <row r="221">
      <c r="A221" s="12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</row>
    <row r="222">
      <c r="A222" s="12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</row>
    <row r="223">
      <c r="A223" s="12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</row>
    <row r="224">
      <c r="A224" s="12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</row>
    <row r="225">
      <c r="A225" s="12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</row>
    <row r="226">
      <c r="A226" s="12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</row>
    <row r="227">
      <c r="A227" s="12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</row>
    <row r="228">
      <c r="A228" s="12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</row>
    <row r="229">
      <c r="A229" s="12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</row>
    <row r="230">
      <c r="A230" s="12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</row>
    <row r="231">
      <c r="A231" s="12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</row>
    <row r="232">
      <c r="A232" s="12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</row>
    <row r="233">
      <c r="A233" s="12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</row>
    <row r="234">
      <c r="A234" s="12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</row>
    <row r="235">
      <c r="A235" s="12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</row>
    <row r="236">
      <c r="A236" s="12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</row>
    <row r="237">
      <c r="A237" s="12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</row>
    <row r="238">
      <c r="A238" s="12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</row>
    <row r="239">
      <c r="A239" s="12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</row>
    <row r="240">
      <c r="A240" s="12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</row>
    <row r="241">
      <c r="A241" s="12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</row>
    <row r="242">
      <c r="A242" s="12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</row>
    <row r="243">
      <c r="A243" s="12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</row>
    <row r="244">
      <c r="A244" s="12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</row>
    <row r="245">
      <c r="A245" s="12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</row>
    <row r="246">
      <c r="A246" s="12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</row>
    <row r="247">
      <c r="A247" s="12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</row>
    <row r="248">
      <c r="A248" s="12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</row>
    <row r="249">
      <c r="A249" s="12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</row>
    <row r="250">
      <c r="A250" s="12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</row>
    <row r="251">
      <c r="A251" s="12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</row>
    <row r="252">
      <c r="A252" s="12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</row>
    <row r="253">
      <c r="A253" s="12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</row>
    <row r="254">
      <c r="A254" s="12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</row>
    <row r="255">
      <c r="A255" s="12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</row>
    <row r="256">
      <c r="A256" s="12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</row>
    <row r="257">
      <c r="A257" s="12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</row>
    <row r="258">
      <c r="A258" s="12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</row>
    <row r="259">
      <c r="A259" s="12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</row>
    <row r="260">
      <c r="A260" s="12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</row>
    <row r="261">
      <c r="A261" s="12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</row>
    <row r="262">
      <c r="A262" s="12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</row>
    <row r="263">
      <c r="A263" s="12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</row>
    <row r="264">
      <c r="A264" s="12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</row>
    <row r="265">
      <c r="A265" s="12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</row>
    <row r="266">
      <c r="A266" s="12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</row>
    <row r="267">
      <c r="A267" s="12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</row>
    <row r="268">
      <c r="A268" s="12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</row>
    <row r="269">
      <c r="A269" s="12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</row>
    <row r="270">
      <c r="A270" s="12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</row>
    <row r="271">
      <c r="A271" s="12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</row>
    <row r="272">
      <c r="A272" s="12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</row>
    <row r="273">
      <c r="A273" s="12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</row>
    <row r="274">
      <c r="A274" s="12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</row>
    <row r="275">
      <c r="A275" s="12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</row>
    <row r="276">
      <c r="A276" s="12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</row>
    <row r="277">
      <c r="A277" s="12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</row>
    <row r="278">
      <c r="A278" s="12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</row>
    <row r="279">
      <c r="A279" s="12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</row>
    <row r="280">
      <c r="A280" s="12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</row>
    <row r="281">
      <c r="A281" s="12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</row>
    <row r="282">
      <c r="A282" s="12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</row>
    <row r="283">
      <c r="A283" s="12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</row>
    <row r="284">
      <c r="A284" s="12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</row>
    <row r="285">
      <c r="A285" s="12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</row>
    <row r="286">
      <c r="A286" s="12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</row>
    <row r="287">
      <c r="A287" s="12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</row>
    <row r="288">
      <c r="A288" s="12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</row>
    <row r="289">
      <c r="A289" s="12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</row>
    <row r="290">
      <c r="A290" s="12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</row>
    <row r="291">
      <c r="A291" s="12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</row>
    <row r="292">
      <c r="A292" s="12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</row>
    <row r="293">
      <c r="A293" s="12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</row>
    <row r="294">
      <c r="A294" s="12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</row>
    <row r="295">
      <c r="A295" s="12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</row>
    <row r="296">
      <c r="A296" s="12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</row>
    <row r="297">
      <c r="A297" s="12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</row>
    <row r="298">
      <c r="A298" s="12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</row>
    <row r="299">
      <c r="A299" s="12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</row>
    <row r="300">
      <c r="A300" s="12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</row>
    <row r="301">
      <c r="A301" s="12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</row>
    <row r="302">
      <c r="A302" s="12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</row>
    <row r="303">
      <c r="A303" s="12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</row>
    <row r="304">
      <c r="A304" s="12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</row>
    <row r="305">
      <c r="A305" s="12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</row>
    <row r="306">
      <c r="A306" s="12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</row>
    <row r="307">
      <c r="A307" s="12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</row>
    <row r="308">
      <c r="A308" s="12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</row>
    <row r="309">
      <c r="A309" s="12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</row>
    <row r="310">
      <c r="A310" s="12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</row>
    <row r="311">
      <c r="A311" s="12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</row>
    <row r="312">
      <c r="A312" s="12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</row>
    <row r="313">
      <c r="A313" s="12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</row>
    <row r="314">
      <c r="A314" s="12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</row>
    <row r="315">
      <c r="A315" s="12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</row>
    <row r="316">
      <c r="A316" s="12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</row>
    <row r="317">
      <c r="A317" s="12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</row>
    <row r="318">
      <c r="A318" s="12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</row>
    <row r="319">
      <c r="A319" s="12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</row>
    <row r="320">
      <c r="A320" s="12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</row>
    <row r="321">
      <c r="A321" s="12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</row>
    <row r="322">
      <c r="A322" s="12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</row>
    <row r="323">
      <c r="A323" s="12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</row>
    <row r="324">
      <c r="A324" s="12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</row>
    <row r="325">
      <c r="A325" s="12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</row>
    <row r="326">
      <c r="A326" s="12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</row>
    <row r="327">
      <c r="A327" s="12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</row>
    <row r="328">
      <c r="A328" s="12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</row>
    <row r="329">
      <c r="A329" s="12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</row>
    <row r="330">
      <c r="A330" s="12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</row>
    <row r="331">
      <c r="A331" s="12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</row>
    <row r="332">
      <c r="A332" s="12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</row>
    <row r="333">
      <c r="A333" s="12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</row>
    <row r="334">
      <c r="A334" s="12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</row>
    <row r="335">
      <c r="A335" s="12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</row>
    <row r="336">
      <c r="A336" s="12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</row>
    <row r="337">
      <c r="A337" s="12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</row>
    <row r="338">
      <c r="A338" s="12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</row>
    <row r="339">
      <c r="A339" s="12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</row>
    <row r="340">
      <c r="A340" s="12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</row>
    <row r="341">
      <c r="A341" s="12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</row>
    <row r="342">
      <c r="A342" s="12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</row>
    <row r="343">
      <c r="A343" s="12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</row>
    <row r="344">
      <c r="A344" s="12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</row>
    <row r="345">
      <c r="A345" s="12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</row>
    <row r="346">
      <c r="A346" s="12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</row>
    <row r="347">
      <c r="A347" s="12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</row>
    <row r="348">
      <c r="A348" s="12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</row>
    <row r="349">
      <c r="A349" s="12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</row>
    <row r="350">
      <c r="A350" s="12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</row>
    <row r="351">
      <c r="A351" s="12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</row>
    <row r="352">
      <c r="A352" s="12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</row>
    <row r="353">
      <c r="A353" s="12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</row>
    <row r="354">
      <c r="A354" s="12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</row>
    <row r="355">
      <c r="A355" s="12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</row>
    <row r="356">
      <c r="A356" s="12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</row>
    <row r="357">
      <c r="A357" s="12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</row>
    <row r="358">
      <c r="A358" s="12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</row>
    <row r="359">
      <c r="A359" s="12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</row>
    <row r="360">
      <c r="A360" s="12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</row>
    <row r="361">
      <c r="A361" s="12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</row>
    <row r="362">
      <c r="A362" s="12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</row>
    <row r="363">
      <c r="A363" s="12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</row>
    <row r="364">
      <c r="A364" s="12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</row>
    <row r="365">
      <c r="A365" s="12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</row>
    <row r="366">
      <c r="A366" s="12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</row>
    <row r="367">
      <c r="A367" s="12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</row>
    <row r="368">
      <c r="A368" s="12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</row>
    <row r="369">
      <c r="A369" s="12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</row>
    <row r="370">
      <c r="A370" s="12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</row>
    <row r="371">
      <c r="A371" s="12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</row>
    <row r="372">
      <c r="A372" s="12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</row>
    <row r="373">
      <c r="A373" s="12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</row>
    <row r="374">
      <c r="A374" s="12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</row>
    <row r="375">
      <c r="A375" s="12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</row>
    <row r="376">
      <c r="A376" s="12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</row>
    <row r="377">
      <c r="A377" s="12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</row>
    <row r="378">
      <c r="A378" s="12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</row>
    <row r="379">
      <c r="A379" s="12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</row>
    <row r="380">
      <c r="A380" s="12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</row>
    <row r="381">
      <c r="A381" s="12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</row>
    <row r="382">
      <c r="A382" s="12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</row>
    <row r="383">
      <c r="A383" s="12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</row>
    <row r="384">
      <c r="A384" s="12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</row>
    <row r="385">
      <c r="A385" s="12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</row>
    <row r="386">
      <c r="A386" s="12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</row>
    <row r="387">
      <c r="A387" s="12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</row>
    <row r="388">
      <c r="A388" s="12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</row>
    <row r="389">
      <c r="A389" s="12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</row>
    <row r="390">
      <c r="A390" s="12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</row>
    <row r="391">
      <c r="A391" s="12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</row>
    <row r="392">
      <c r="A392" s="12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</row>
    <row r="393">
      <c r="A393" s="12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</row>
    <row r="394">
      <c r="A394" s="12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</row>
    <row r="395">
      <c r="A395" s="12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</row>
    <row r="396">
      <c r="A396" s="12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</row>
    <row r="397">
      <c r="A397" s="12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</row>
    <row r="398">
      <c r="A398" s="12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</row>
    <row r="399">
      <c r="A399" s="12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</row>
    <row r="400">
      <c r="A400" s="12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</row>
    <row r="401">
      <c r="A401" s="12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</row>
    <row r="402">
      <c r="A402" s="12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</row>
    <row r="403">
      <c r="A403" s="12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</row>
    <row r="404">
      <c r="A404" s="12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</row>
    <row r="405">
      <c r="A405" s="12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</row>
    <row r="406">
      <c r="A406" s="12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</row>
    <row r="407">
      <c r="A407" s="12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</row>
    <row r="408">
      <c r="A408" s="12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</row>
    <row r="409">
      <c r="A409" s="12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</row>
    <row r="410">
      <c r="A410" s="12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</row>
    <row r="411">
      <c r="A411" s="12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</row>
    <row r="412">
      <c r="A412" s="12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</row>
    <row r="413">
      <c r="A413" s="12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</row>
    <row r="414">
      <c r="A414" s="12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</row>
    <row r="415">
      <c r="A415" s="12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</row>
    <row r="416">
      <c r="A416" s="12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</row>
    <row r="417">
      <c r="A417" s="12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</row>
    <row r="418">
      <c r="A418" s="12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</row>
    <row r="419">
      <c r="A419" s="12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</row>
    <row r="420">
      <c r="A420" s="12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</row>
    <row r="421">
      <c r="A421" s="12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</row>
    <row r="422">
      <c r="A422" s="12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</row>
    <row r="423">
      <c r="A423" s="12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</row>
    <row r="424">
      <c r="A424" s="12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</row>
    <row r="425">
      <c r="A425" s="12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</row>
    <row r="426">
      <c r="A426" s="12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</row>
    <row r="427">
      <c r="A427" s="12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</row>
    <row r="428">
      <c r="A428" s="12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</row>
    <row r="429">
      <c r="A429" s="12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</row>
    <row r="430">
      <c r="A430" s="12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</row>
    <row r="431">
      <c r="A431" s="12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</row>
    <row r="432">
      <c r="A432" s="12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</row>
    <row r="433">
      <c r="A433" s="12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</row>
    <row r="434">
      <c r="A434" s="12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</row>
    <row r="435">
      <c r="A435" s="12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</row>
    <row r="436">
      <c r="A436" s="12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</row>
    <row r="437">
      <c r="A437" s="12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</row>
    <row r="438">
      <c r="A438" s="12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</row>
    <row r="439">
      <c r="A439" s="12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</row>
    <row r="440">
      <c r="A440" s="12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</row>
    <row r="441">
      <c r="A441" s="12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</row>
    <row r="442">
      <c r="A442" s="12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</row>
    <row r="443">
      <c r="A443" s="12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</row>
    <row r="444">
      <c r="A444" s="12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</row>
    <row r="445">
      <c r="A445" s="12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</row>
    <row r="446">
      <c r="A446" s="12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</row>
    <row r="447">
      <c r="A447" s="12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</row>
    <row r="448">
      <c r="A448" s="12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</row>
    <row r="449">
      <c r="A449" s="12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</row>
    <row r="450">
      <c r="A450" s="12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</row>
    <row r="451">
      <c r="A451" s="12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</row>
    <row r="452">
      <c r="A452" s="12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</row>
    <row r="453">
      <c r="A453" s="12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</row>
    <row r="454">
      <c r="A454" s="12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</row>
    <row r="455">
      <c r="A455" s="12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</row>
    <row r="456">
      <c r="A456" s="12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</row>
    <row r="457">
      <c r="A457" s="12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</row>
    <row r="458">
      <c r="A458" s="12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</row>
    <row r="459">
      <c r="A459" s="12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</row>
    <row r="460">
      <c r="A460" s="12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</row>
    <row r="461">
      <c r="A461" s="12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</row>
    <row r="462">
      <c r="A462" s="12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</row>
    <row r="463">
      <c r="A463" s="12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</row>
    <row r="464">
      <c r="A464" s="12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</row>
    <row r="465">
      <c r="A465" s="12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</row>
    <row r="466">
      <c r="A466" s="12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</row>
    <row r="467">
      <c r="A467" s="12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</row>
    <row r="468">
      <c r="A468" s="12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</row>
    <row r="469">
      <c r="A469" s="12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</row>
    <row r="470">
      <c r="A470" s="12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</row>
    <row r="471">
      <c r="A471" s="12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</row>
    <row r="472">
      <c r="A472" s="12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</row>
    <row r="473">
      <c r="A473" s="12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</row>
    <row r="474">
      <c r="A474" s="12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</row>
    <row r="475">
      <c r="A475" s="12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</row>
    <row r="476">
      <c r="A476" s="12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</row>
    <row r="477">
      <c r="A477" s="12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</row>
    <row r="478">
      <c r="A478" s="12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</row>
    <row r="479">
      <c r="A479" s="12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</row>
    <row r="480">
      <c r="A480" s="12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</row>
    <row r="481">
      <c r="A481" s="12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</row>
    <row r="482">
      <c r="A482" s="12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</row>
    <row r="483">
      <c r="A483" s="12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</row>
    <row r="484">
      <c r="A484" s="12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</row>
    <row r="485">
      <c r="A485" s="12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</row>
    <row r="486">
      <c r="A486" s="12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</row>
    <row r="487">
      <c r="A487" s="12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</row>
    <row r="488">
      <c r="A488" s="12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</row>
    <row r="489">
      <c r="A489" s="12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</row>
    <row r="490">
      <c r="A490" s="12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</row>
    <row r="491">
      <c r="A491" s="12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</row>
    <row r="492">
      <c r="A492" s="12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</row>
    <row r="493">
      <c r="A493" s="12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</row>
    <row r="494">
      <c r="A494" s="12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</row>
    <row r="495">
      <c r="A495" s="12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</row>
    <row r="496">
      <c r="A496" s="12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</row>
    <row r="497">
      <c r="A497" s="12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</row>
    <row r="498">
      <c r="A498" s="12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</row>
    <row r="499">
      <c r="A499" s="12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</row>
    <row r="500">
      <c r="A500" s="12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</row>
    <row r="501">
      <c r="A501" s="12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</row>
    <row r="502">
      <c r="A502" s="12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</row>
    <row r="503">
      <c r="A503" s="12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</row>
    <row r="504">
      <c r="A504" s="12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</row>
    <row r="505">
      <c r="A505" s="12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</row>
    <row r="506">
      <c r="A506" s="12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</row>
    <row r="507">
      <c r="A507" s="12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</row>
    <row r="508">
      <c r="A508" s="12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</row>
    <row r="509">
      <c r="A509" s="12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</row>
    <row r="510">
      <c r="A510" s="12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</row>
    <row r="511">
      <c r="A511" s="12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</row>
    <row r="512">
      <c r="A512" s="12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</row>
    <row r="513">
      <c r="A513" s="12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</row>
    <row r="514">
      <c r="A514" s="12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</row>
    <row r="515">
      <c r="A515" s="12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</row>
    <row r="516">
      <c r="A516" s="12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</row>
    <row r="517">
      <c r="A517" s="12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</row>
    <row r="518">
      <c r="A518" s="12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</row>
    <row r="519">
      <c r="A519" s="12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</row>
    <row r="520">
      <c r="A520" s="12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</row>
    <row r="521">
      <c r="A521" s="12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</row>
    <row r="522">
      <c r="A522" s="12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</row>
    <row r="523">
      <c r="A523" s="12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</row>
    <row r="524">
      <c r="A524" s="12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</row>
    <row r="525">
      <c r="A525" s="12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</row>
    <row r="526">
      <c r="A526" s="12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</row>
    <row r="527">
      <c r="A527" s="12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</row>
    <row r="528">
      <c r="A528" s="12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</row>
    <row r="529">
      <c r="A529" s="12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</row>
    <row r="530">
      <c r="A530" s="12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</row>
    <row r="531">
      <c r="A531" s="12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</row>
    <row r="532">
      <c r="A532" s="12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</row>
    <row r="533">
      <c r="A533" s="12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</row>
    <row r="534">
      <c r="A534" s="12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</row>
    <row r="535">
      <c r="A535" s="12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</row>
    <row r="536">
      <c r="A536" s="12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</row>
    <row r="537">
      <c r="A537" s="12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</row>
    <row r="538">
      <c r="A538" s="12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</row>
    <row r="539">
      <c r="A539" s="12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</row>
    <row r="540">
      <c r="A540" s="12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</row>
    <row r="541">
      <c r="A541" s="12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</row>
    <row r="542">
      <c r="A542" s="12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</row>
    <row r="543">
      <c r="A543" s="12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</row>
    <row r="544">
      <c r="A544" s="12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</row>
    <row r="545">
      <c r="A545" s="12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</row>
    <row r="546">
      <c r="A546" s="12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</row>
    <row r="547">
      <c r="A547" s="12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</row>
    <row r="548">
      <c r="A548" s="12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</row>
    <row r="549">
      <c r="A549" s="12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</row>
    <row r="550">
      <c r="A550" s="12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</row>
    <row r="551">
      <c r="A551" s="12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</row>
    <row r="552">
      <c r="A552" s="12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</row>
    <row r="553">
      <c r="A553" s="12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</row>
    <row r="554">
      <c r="A554" s="12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</row>
    <row r="555">
      <c r="A555" s="12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</row>
    <row r="556">
      <c r="A556" s="12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</row>
    <row r="557">
      <c r="A557" s="12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</row>
    <row r="558">
      <c r="A558" s="12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</row>
    <row r="559">
      <c r="A559" s="12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</row>
    <row r="560">
      <c r="A560" s="12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</row>
    <row r="561">
      <c r="A561" s="12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</row>
    <row r="562">
      <c r="A562" s="12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</row>
    <row r="563">
      <c r="A563" s="12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</row>
    <row r="564">
      <c r="A564" s="12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</row>
    <row r="565">
      <c r="A565" s="12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</row>
    <row r="566">
      <c r="A566" s="12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</row>
    <row r="567">
      <c r="A567" s="12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</row>
    <row r="568">
      <c r="A568" s="12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</row>
    <row r="569">
      <c r="A569" s="12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</row>
    <row r="570">
      <c r="A570" s="12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</row>
    <row r="571">
      <c r="A571" s="12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</row>
    <row r="572">
      <c r="A572" s="12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</row>
    <row r="573">
      <c r="A573" s="12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</row>
    <row r="574">
      <c r="A574" s="12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</row>
    <row r="575">
      <c r="A575" s="12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</row>
    <row r="576">
      <c r="A576" s="12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</row>
    <row r="577">
      <c r="A577" s="12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</row>
    <row r="578">
      <c r="A578" s="12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</row>
    <row r="579">
      <c r="A579" s="12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</row>
    <row r="580">
      <c r="A580" s="12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</row>
    <row r="581">
      <c r="A581" s="12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</row>
    <row r="582">
      <c r="A582" s="12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</row>
    <row r="583">
      <c r="A583" s="12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</row>
    <row r="584">
      <c r="A584" s="12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</row>
    <row r="585">
      <c r="A585" s="12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</row>
    <row r="586">
      <c r="A586" s="12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</row>
    <row r="587">
      <c r="A587" s="12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</row>
    <row r="588">
      <c r="A588" s="12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</row>
    <row r="589">
      <c r="A589" s="12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</row>
    <row r="590">
      <c r="A590" s="12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</row>
    <row r="591">
      <c r="A591" s="12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</row>
    <row r="592">
      <c r="A592" s="12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</row>
    <row r="593">
      <c r="A593" s="12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</row>
    <row r="594">
      <c r="A594" s="12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</row>
    <row r="595">
      <c r="A595" s="12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</row>
    <row r="596">
      <c r="A596" s="12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</row>
    <row r="597">
      <c r="A597" s="12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</row>
    <row r="598">
      <c r="A598" s="12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</row>
    <row r="599">
      <c r="A599" s="12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</row>
    <row r="600">
      <c r="A600" s="12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</row>
    <row r="601">
      <c r="A601" s="12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</row>
    <row r="602">
      <c r="A602" s="12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</row>
    <row r="603">
      <c r="A603" s="12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</row>
    <row r="604">
      <c r="A604" s="12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</row>
    <row r="605">
      <c r="A605" s="12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</row>
    <row r="606">
      <c r="A606" s="12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</row>
    <row r="607">
      <c r="A607" s="12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</row>
    <row r="608">
      <c r="A608" s="12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</row>
    <row r="609">
      <c r="A609" s="12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</row>
    <row r="610">
      <c r="A610" s="12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</row>
    <row r="611">
      <c r="A611" s="12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</row>
    <row r="612">
      <c r="A612" s="12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</row>
    <row r="613">
      <c r="A613" s="12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</row>
    <row r="614">
      <c r="A614" s="12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</row>
    <row r="615">
      <c r="A615" s="12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</row>
    <row r="616">
      <c r="A616" s="12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</row>
    <row r="617">
      <c r="A617" s="12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</row>
    <row r="618">
      <c r="A618" s="12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</row>
    <row r="619">
      <c r="A619" s="12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</row>
    <row r="620">
      <c r="A620" s="12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</row>
    <row r="621">
      <c r="A621" s="12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</row>
    <row r="622">
      <c r="A622" s="12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</row>
    <row r="623">
      <c r="A623" s="12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</row>
    <row r="624">
      <c r="A624" s="12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</row>
    <row r="625">
      <c r="A625" s="12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</row>
    <row r="626">
      <c r="A626" s="12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</row>
    <row r="627">
      <c r="A627" s="12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</row>
    <row r="628">
      <c r="A628" s="12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</row>
    <row r="629">
      <c r="A629" s="12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</row>
    <row r="630">
      <c r="A630" s="12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</row>
    <row r="631">
      <c r="A631" s="12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</row>
    <row r="632">
      <c r="A632" s="12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</row>
    <row r="633">
      <c r="A633" s="12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</row>
    <row r="634">
      <c r="A634" s="12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</row>
    <row r="635">
      <c r="A635" s="12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</row>
    <row r="636">
      <c r="A636" s="12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</row>
    <row r="637">
      <c r="A637" s="12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</row>
    <row r="638">
      <c r="A638" s="12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</row>
    <row r="639">
      <c r="A639" s="12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</row>
    <row r="640">
      <c r="A640" s="12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</row>
    <row r="641">
      <c r="A641" s="12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</row>
    <row r="642">
      <c r="A642" s="12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</row>
    <row r="643">
      <c r="A643" s="12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</row>
    <row r="644">
      <c r="A644" s="12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</row>
    <row r="645">
      <c r="A645" s="12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</row>
    <row r="646">
      <c r="A646" s="12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</row>
    <row r="647">
      <c r="A647" s="12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</row>
    <row r="648">
      <c r="A648" s="12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</row>
    <row r="649">
      <c r="A649" s="12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</row>
    <row r="650">
      <c r="A650" s="12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</row>
    <row r="651">
      <c r="A651" s="12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</row>
    <row r="652">
      <c r="A652" s="12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</row>
    <row r="653">
      <c r="A653" s="12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</row>
    <row r="654">
      <c r="A654" s="12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</row>
    <row r="655">
      <c r="A655" s="12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</row>
    <row r="656">
      <c r="A656" s="12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</row>
    <row r="657">
      <c r="A657" s="12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</row>
    <row r="658">
      <c r="A658" s="12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</row>
    <row r="659">
      <c r="A659" s="12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</row>
    <row r="660">
      <c r="A660" s="12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</row>
    <row r="661">
      <c r="A661" s="12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</row>
    <row r="662">
      <c r="A662" s="12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</row>
    <row r="663">
      <c r="A663" s="12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</row>
    <row r="664">
      <c r="A664" s="12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</row>
    <row r="665">
      <c r="A665" s="12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</row>
    <row r="666">
      <c r="A666" s="12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</row>
    <row r="667">
      <c r="A667" s="12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</row>
    <row r="668">
      <c r="A668" s="12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</row>
    <row r="669">
      <c r="A669" s="12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</row>
    <row r="670">
      <c r="A670" s="12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</row>
    <row r="671">
      <c r="A671" s="12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</row>
    <row r="672">
      <c r="A672" s="12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</row>
    <row r="673">
      <c r="A673" s="12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</row>
    <row r="674">
      <c r="A674" s="12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</row>
    <row r="675">
      <c r="A675" s="12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</row>
    <row r="676">
      <c r="A676" s="12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</row>
    <row r="677">
      <c r="A677" s="12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</row>
    <row r="678">
      <c r="A678" s="12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</row>
    <row r="679">
      <c r="A679" s="12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</row>
    <row r="680">
      <c r="A680" s="12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</row>
    <row r="681">
      <c r="A681" s="12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</row>
    <row r="682">
      <c r="A682" s="12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</row>
    <row r="683">
      <c r="A683" s="12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</row>
    <row r="684">
      <c r="A684" s="12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</row>
    <row r="685">
      <c r="A685" s="12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</row>
    <row r="686">
      <c r="A686" s="12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</row>
    <row r="687">
      <c r="A687" s="12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</row>
    <row r="688">
      <c r="A688" s="12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</row>
    <row r="689">
      <c r="A689" s="12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</row>
    <row r="690">
      <c r="A690" s="12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</row>
    <row r="691">
      <c r="A691" s="12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</row>
    <row r="692">
      <c r="A692" s="12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</row>
    <row r="693">
      <c r="A693" s="12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</row>
    <row r="694">
      <c r="A694" s="12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</row>
    <row r="695">
      <c r="A695" s="12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</row>
    <row r="696">
      <c r="A696" s="12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</row>
    <row r="697">
      <c r="A697" s="12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</row>
    <row r="698">
      <c r="A698" s="12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</row>
    <row r="699">
      <c r="A699" s="12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</row>
    <row r="700">
      <c r="A700" s="12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</row>
    <row r="701">
      <c r="A701" s="12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</row>
    <row r="702">
      <c r="A702" s="12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</row>
    <row r="703">
      <c r="A703" s="12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</row>
    <row r="704">
      <c r="A704" s="12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</row>
    <row r="705">
      <c r="A705" s="12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</row>
    <row r="706">
      <c r="A706" s="12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</row>
    <row r="707">
      <c r="A707" s="12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</row>
    <row r="708">
      <c r="A708" s="12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</row>
    <row r="709">
      <c r="A709" s="12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</row>
    <row r="710">
      <c r="A710" s="12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</row>
    <row r="711">
      <c r="A711" s="12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</row>
    <row r="712">
      <c r="A712" s="12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</row>
    <row r="713">
      <c r="A713" s="12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</row>
    <row r="714">
      <c r="A714" s="12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</row>
    <row r="715">
      <c r="A715" s="12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</row>
    <row r="716">
      <c r="A716" s="12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</row>
    <row r="717">
      <c r="A717" s="12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</row>
    <row r="718">
      <c r="A718" s="12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</row>
    <row r="719">
      <c r="A719" s="12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</row>
    <row r="720">
      <c r="A720" s="12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</row>
    <row r="721">
      <c r="A721" s="12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</row>
    <row r="722">
      <c r="A722" s="12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</row>
    <row r="723">
      <c r="A723" s="12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</row>
    <row r="724">
      <c r="A724" s="12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</row>
    <row r="725">
      <c r="A725" s="12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</row>
    <row r="726">
      <c r="A726" s="12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</row>
    <row r="727">
      <c r="A727" s="12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</row>
    <row r="728">
      <c r="A728" s="12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</row>
    <row r="729">
      <c r="A729" s="12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</row>
    <row r="730">
      <c r="A730" s="12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</row>
    <row r="731">
      <c r="A731" s="12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</row>
    <row r="732">
      <c r="A732" s="12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</row>
    <row r="733">
      <c r="A733" s="12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</row>
    <row r="734">
      <c r="A734" s="12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</row>
    <row r="735">
      <c r="A735" s="12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</row>
    <row r="736">
      <c r="A736" s="12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</row>
    <row r="737">
      <c r="A737" s="12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</row>
    <row r="738">
      <c r="A738" s="12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</row>
    <row r="739">
      <c r="A739" s="12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</row>
    <row r="740">
      <c r="A740" s="12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</row>
    <row r="741">
      <c r="A741" s="12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</row>
    <row r="742">
      <c r="A742" s="12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</row>
    <row r="743">
      <c r="A743" s="12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</row>
    <row r="744">
      <c r="A744" s="12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</row>
    <row r="745">
      <c r="A745" s="12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</row>
    <row r="746">
      <c r="A746" s="12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</row>
    <row r="747">
      <c r="A747" s="12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</row>
    <row r="748">
      <c r="A748" s="12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</row>
    <row r="749">
      <c r="A749" s="12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</row>
    <row r="750">
      <c r="A750" s="12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</row>
    <row r="751">
      <c r="A751" s="12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</row>
    <row r="752">
      <c r="A752" s="12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</row>
    <row r="753">
      <c r="A753" s="12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</row>
    <row r="754">
      <c r="A754" s="12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</row>
    <row r="755">
      <c r="A755" s="12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</row>
    <row r="756">
      <c r="A756" s="12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</row>
    <row r="757">
      <c r="A757" s="12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</row>
    <row r="758">
      <c r="A758" s="12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</row>
    <row r="759">
      <c r="A759" s="12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</row>
    <row r="760">
      <c r="A760" s="12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</row>
    <row r="761">
      <c r="A761" s="12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</row>
    <row r="762">
      <c r="A762" s="12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</row>
    <row r="763">
      <c r="A763" s="12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</row>
    <row r="764">
      <c r="A764" s="12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</row>
    <row r="765">
      <c r="A765" s="12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</row>
    <row r="766">
      <c r="A766" s="12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</row>
    <row r="767">
      <c r="A767" s="12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</row>
    <row r="768">
      <c r="A768" s="12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</row>
    <row r="769">
      <c r="A769" s="12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</row>
    <row r="770">
      <c r="A770" s="12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</row>
    <row r="771">
      <c r="A771" s="12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</row>
    <row r="772">
      <c r="A772" s="12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</row>
    <row r="773">
      <c r="A773" s="12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</row>
    <row r="774">
      <c r="A774" s="12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</row>
    <row r="775">
      <c r="A775" s="12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</row>
    <row r="776">
      <c r="A776" s="12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</row>
    <row r="777">
      <c r="A777" s="12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</row>
    <row r="778">
      <c r="A778" s="12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</row>
    <row r="779">
      <c r="A779" s="12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</row>
    <row r="780">
      <c r="A780" s="12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</row>
    <row r="781">
      <c r="A781" s="12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</row>
    <row r="782">
      <c r="A782" s="12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</row>
    <row r="783">
      <c r="A783" s="12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</row>
    <row r="784">
      <c r="A784" s="12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</row>
    <row r="785">
      <c r="A785" s="12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</row>
    <row r="786">
      <c r="A786" s="12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</row>
    <row r="787">
      <c r="A787" s="12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</row>
    <row r="788">
      <c r="A788" s="12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</row>
    <row r="789">
      <c r="A789" s="12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</row>
    <row r="790">
      <c r="A790" s="12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</row>
    <row r="791">
      <c r="A791" s="12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</row>
    <row r="792">
      <c r="A792" s="12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</row>
    <row r="793">
      <c r="A793" s="12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</row>
    <row r="794">
      <c r="A794" s="12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</row>
    <row r="795">
      <c r="A795" s="12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</row>
    <row r="796">
      <c r="A796" s="12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</row>
    <row r="797">
      <c r="A797" s="12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</row>
    <row r="798">
      <c r="A798" s="12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</row>
    <row r="799">
      <c r="A799" s="12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</row>
    <row r="800">
      <c r="A800" s="12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</row>
    <row r="801">
      <c r="A801" s="12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</row>
    <row r="802">
      <c r="A802" s="12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</row>
    <row r="803">
      <c r="A803" s="12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</row>
    <row r="804">
      <c r="A804" s="12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</row>
    <row r="805">
      <c r="A805" s="12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</row>
    <row r="806">
      <c r="A806" s="12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</row>
    <row r="807">
      <c r="A807" s="12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</row>
    <row r="808">
      <c r="A808" s="12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</row>
    <row r="809">
      <c r="A809" s="12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</row>
    <row r="810">
      <c r="A810" s="12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</row>
    <row r="811">
      <c r="A811" s="12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</row>
    <row r="812">
      <c r="A812" s="12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</row>
    <row r="813">
      <c r="A813" s="12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</row>
    <row r="814">
      <c r="A814" s="12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</row>
    <row r="815">
      <c r="A815" s="12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</row>
    <row r="816">
      <c r="A816" s="12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</row>
    <row r="817">
      <c r="A817" s="12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</row>
    <row r="818">
      <c r="A818" s="12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</row>
    <row r="819">
      <c r="A819" s="12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</row>
    <row r="820">
      <c r="A820" s="12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</row>
    <row r="821">
      <c r="A821" s="12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</row>
    <row r="822">
      <c r="A822" s="12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</row>
    <row r="823">
      <c r="A823" s="12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</row>
    <row r="824">
      <c r="A824" s="12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</row>
    <row r="825">
      <c r="A825" s="12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</row>
    <row r="826">
      <c r="A826" s="12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</row>
    <row r="827">
      <c r="A827" s="12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</row>
    <row r="828">
      <c r="A828" s="12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</row>
    <row r="829">
      <c r="A829" s="12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</row>
    <row r="830">
      <c r="A830" s="12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</row>
    <row r="831">
      <c r="A831" s="12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</row>
    <row r="832">
      <c r="A832" s="12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</row>
    <row r="833">
      <c r="A833" s="12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</row>
    <row r="834">
      <c r="A834" s="12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</row>
    <row r="835">
      <c r="A835" s="12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</row>
    <row r="836">
      <c r="A836" s="12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</row>
    <row r="837">
      <c r="A837" s="12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</row>
    <row r="838">
      <c r="A838" s="12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</row>
    <row r="839">
      <c r="A839" s="12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</row>
    <row r="840">
      <c r="A840" s="12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</row>
    <row r="841">
      <c r="A841" s="12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</row>
    <row r="842">
      <c r="A842" s="12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</row>
    <row r="843">
      <c r="A843" s="12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</row>
    <row r="844">
      <c r="A844" s="12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</row>
    <row r="845">
      <c r="A845" s="12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</row>
    <row r="846">
      <c r="A846" s="12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</row>
    <row r="847">
      <c r="A847" s="12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</row>
    <row r="848">
      <c r="A848" s="12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</row>
    <row r="849">
      <c r="A849" s="12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</row>
    <row r="850">
      <c r="A850" s="12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</row>
    <row r="851">
      <c r="A851" s="12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</row>
    <row r="852">
      <c r="A852" s="12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</row>
    <row r="853">
      <c r="A853" s="12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</row>
    <row r="854">
      <c r="A854" s="12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</row>
    <row r="855">
      <c r="A855" s="12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</row>
    <row r="856">
      <c r="A856" s="12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</row>
    <row r="857">
      <c r="A857" s="12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</row>
    <row r="858">
      <c r="A858" s="12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</row>
    <row r="859">
      <c r="A859" s="12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</row>
    <row r="860">
      <c r="A860" s="12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</row>
    <row r="861">
      <c r="A861" s="12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</row>
    <row r="862">
      <c r="A862" s="12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</row>
    <row r="863">
      <c r="A863" s="12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</row>
    <row r="864">
      <c r="A864" s="12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</row>
    <row r="865">
      <c r="A865" s="12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</row>
    <row r="866">
      <c r="A866" s="12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</row>
    <row r="867">
      <c r="A867" s="12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</row>
    <row r="868">
      <c r="A868" s="12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</row>
    <row r="869">
      <c r="A869" s="12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</row>
    <row r="870">
      <c r="A870" s="12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</row>
    <row r="871">
      <c r="A871" s="12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</row>
    <row r="872">
      <c r="A872" s="12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</row>
    <row r="873">
      <c r="A873" s="12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</row>
    <row r="874">
      <c r="A874" s="12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</row>
    <row r="875">
      <c r="A875" s="12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</row>
    <row r="876">
      <c r="A876" s="12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</row>
    <row r="877">
      <c r="A877" s="12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</row>
    <row r="878">
      <c r="A878" s="12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</row>
    <row r="879">
      <c r="A879" s="12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</row>
    <row r="880">
      <c r="A880" s="12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</row>
    <row r="881">
      <c r="A881" s="12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</row>
    <row r="882">
      <c r="A882" s="12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</row>
    <row r="883">
      <c r="A883" s="12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</row>
    <row r="884">
      <c r="A884" s="12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</row>
    <row r="885">
      <c r="A885" s="12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</row>
    <row r="886">
      <c r="A886" s="12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</row>
    <row r="887">
      <c r="A887" s="12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</row>
    <row r="888">
      <c r="A888" s="12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</row>
    <row r="889">
      <c r="A889" s="12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</row>
    <row r="890">
      <c r="A890" s="12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</row>
    <row r="891">
      <c r="A891" s="12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</row>
    <row r="892">
      <c r="A892" s="12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</row>
    <row r="893">
      <c r="A893" s="12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</row>
    <row r="894">
      <c r="A894" s="12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</row>
    <row r="895">
      <c r="A895" s="12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</row>
    <row r="896">
      <c r="A896" s="12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</row>
    <row r="897">
      <c r="A897" s="12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</row>
    <row r="898">
      <c r="A898" s="12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</row>
    <row r="899">
      <c r="A899" s="12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</row>
    <row r="900">
      <c r="A900" s="12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</row>
    <row r="901">
      <c r="A901" s="12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</row>
    <row r="902">
      <c r="A902" s="12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</row>
    <row r="903">
      <c r="A903" s="12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</row>
    <row r="904">
      <c r="A904" s="12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</row>
    <row r="905">
      <c r="A905" s="12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</row>
    <row r="906">
      <c r="A906" s="12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</row>
    <row r="907">
      <c r="A907" s="12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</row>
    <row r="908">
      <c r="A908" s="12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</row>
    <row r="909">
      <c r="A909" s="12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</row>
    <row r="910">
      <c r="A910" s="12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</row>
    <row r="911">
      <c r="A911" s="12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</row>
    <row r="912">
      <c r="A912" s="12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</row>
    <row r="913">
      <c r="A913" s="12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</row>
    <row r="914">
      <c r="A914" s="12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</row>
    <row r="915">
      <c r="A915" s="12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</row>
    <row r="916">
      <c r="A916" s="12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</row>
    <row r="917">
      <c r="A917" s="12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</row>
    <row r="918">
      <c r="A918" s="12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</row>
    <row r="919">
      <c r="A919" s="12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</row>
    <row r="920">
      <c r="A920" s="12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</row>
    <row r="921">
      <c r="A921" s="12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</row>
    <row r="922">
      <c r="A922" s="12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</row>
    <row r="923">
      <c r="A923" s="12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</row>
    <row r="924">
      <c r="A924" s="12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</row>
    <row r="925">
      <c r="A925" s="12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</row>
    <row r="926">
      <c r="A926" s="12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</row>
    <row r="927">
      <c r="A927" s="12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</row>
    <row r="928">
      <c r="A928" s="12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</row>
    <row r="929">
      <c r="A929" s="12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</row>
    <row r="930">
      <c r="A930" s="12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</row>
    <row r="931">
      <c r="A931" s="12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</row>
    <row r="932">
      <c r="A932" s="12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</row>
    <row r="933">
      <c r="A933" s="12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</row>
    <row r="934">
      <c r="A934" s="12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</row>
    <row r="935">
      <c r="A935" s="12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</row>
    <row r="936">
      <c r="A936" s="12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</row>
    <row r="937">
      <c r="A937" s="12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</row>
    <row r="938">
      <c r="A938" s="12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</row>
    <row r="939">
      <c r="A939" s="12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</row>
    <row r="940">
      <c r="A940" s="12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</row>
    <row r="941">
      <c r="A941" s="12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</row>
    <row r="942">
      <c r="A942" s="12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</row>
    <row r="943">
      <c r="A943" s="12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</row>
    <row r="944">
      <c r="A944" s="12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</row>
    <row r="945">
      <c r="A945" s="12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</row>
    <row r="946">
      <c r="A946" s="12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</row>
    <row r="947">
      <c r="A947" s="12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</row>
    <row r="948">
      <c r="A948" s="12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</row>
    <row r="949">
      <c r="A949" s="12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</row>
    <row r="950">
      <c r="A950" s="12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</row>
    <row r="951">
      <c r="A951" s="12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</row>
    <row r="952">
      <c r="A952" s="12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</row>
    <row r="953">
      <c r="A953" s="12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</row>
    <row r="954">
      <c r="A954" s="12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</row>
    <row r="955">
      <c r="A955" s="12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</row>
    <row r="956">
      <c r="A956" s="12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</row>
    <row r="957">
      <c r="A957" s="12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</row>
    <row r="958">
      <c r="A958" s="12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</row>
    <row r="959">
      <c r="A959" s="12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</row>
    <row r="960">
      <c r="A960" s="12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</row>
    <row r="961">
      <c r="A961" s="12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</row>
    <row r="962">
      <c r="A962" s="12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</row>
    <row r="963">
      <c r="A963" s="12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</row>
    <row r="964">
      <c r="A964" s="12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</row>
    <row r="965">
      <c r="A965" s="12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</row>
    <row r="966">
      <c r="A966" s="12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</row>
    <row r="967">
      <c r="A967" s="12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</row>
    <row r="968">
      <c r="A968" s="12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</row>
    <row r="969">
      <c r="A969" s="12"/>
      <c r="B969" s="12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12"/>
    </row>
    <row r="970">
      <c r="A970" s="12"/>
      <c r="B970" s="12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12"/>
    </row>
    <row r="971">
      <c r="A971" s="12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</row>
    <row r="972">
      <c r="A972" s="12"/>
      <c r="B972" s="12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12"/>
    </row>
    <row r="973">
      <c r="A973" s="12"/>
      <c r="B973" s="12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12"/>
    </row>
    <row r="974">
      <c r="A974" s="12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</row>
    <row r="975">
      <c r="A975" s="12"/>
      <c r="B975" s="12"/>
      <c r="C975" s="12"/>
      <c r="D975" s="12"/>
      <c r="E975" s="12"/>
      <c r="F975" s="12"/>
      <c r="G975" s="12"/>
      <c r="H975" s="12"/>
      <c r="I975" s="12"/>
      <c r="J975" s="12"/>
      <c r="K975" s="12"/>
      <c r="L975" s="12"/>
      <c r="M975" s="12"/>
      <c r="N975" s="12"/>
    </row>
    <row r="976">
      <c r="A976" s="12"/>
      <c r="B976" s="12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12"/>
    </row>
    <row r="977">
      <c r="A977" s="12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</row>
    <row r="978">
      <c r="A978" s="12"/>
      <c r="B978" s="12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12"/>
    </row>
    <row r="979">
      <c r="A979" s="12"/>
      <c r="B979" s="12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12"/>
    </row>
    <row r="980">
      <c r="A980" s="12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</row>
    <row r="981">
      <c r="A981" s="12"/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</row>
    <row r="982">
      <c r="A982" s="12"/>
      <c r="B982" s="12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12"/>
    </row>
    <row r="983">
      <c r="A983" s="12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</row>
  </sheetData>
  <mergeCells count="4">
    <mergeCell ref="F1:H1"/>
    <mergeCell ref="B5:G5"/>
    <mergeCell ref="B6:G6"/>
    <mergeCell ref="O6:T6"/>
  </mergeCell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47.25"/>
  </cols>
  <sheetData>
    <row r="4">
      <c r="A4" s="3"/>
      <c r="B4" s="86" t="s">
        <v>61</v>
      </c>
      <c r="C4" s="87"/>
      <c r="D4" s="87"/>
      <c r="E4" s="88"/>
      <c r="F4" s="86" t="s">
        <v>62</v>
      </c>
      <c r="G4" s="88"/>
    </row>
    <row r="5">
      <c r="A5" s="3" t="s">
        <v>63</v>
      </c>
      <c r="B5" s="3" t="s">
        <v>64</v>
      </c>
      <c r="C5" s="3" t="s">
        <v>64</v>
      </c>
      <c r="D5" s="89" t="s">
        <v>65</v>
      </c>
      <c r="E5" s="89" t="s">
        <v>65</v>
      </c>
      <c r="F5" s="3" t="s">
        <v>66</v>
      </c>
      <c r="G5" s="3" t="s">
        <v>67</v>
      </c>
    </row>
    <row r="6">
      <c r="A6" s="1" t="s">
        <v>68</v>
      </c>
      <c r="B6" s="3" t="s">
        <v>15</v>
      </c>
      <c r="C6" s="3" t="s">
        <v>69</v>
      </c>
      <c r="D6" s="3" t="s">
        <v>15</v>
      </c>
      <c r="E6" s="3" t="s">
        <v>69</v>
      </c>
      <c r="F6" s="3" t="s">
        <v>15</v>
      </c>
      <c r="G6" s="3" t="s">
        <v>69</v>
      </c>
    </row>
    <row r="7">
      <c r="A7" s="33" t="s">
        <v>70</v>
      </c>
      <c r="B7" s="90">
        <v>105.8464</v>
      </c>
      <c r="C7" s="90">
        <v>15255.0</v>
      </c>
      <c r="D7" s="90">
        <v>1496.881724</v>
      </c>
      <c r="E7" s="90">
        <v>218486.0</v>
      </c>
      <c r="F7" s="44">
        <f t="shared" ref="F7:G7" si="1">B7/D7</f>
        <v>0.07071126483</v>
      </c>
      <c r="G7" s="44">
        <f t="shared" si="1"/>
        <v>0.06982140732</v>
      </c>
    </row>
    <row r="8">
      <c r="A8" s="33" t="s">
        <v>71</v>
      </c>
      <c r="B8" s="90">
        <v>0.406812</v>
      </c>
      <c r="C8" s="90">
        <v>82.0</v>
      </c>
      <c r="D8" s="90">
        <v>60.386222</v>
      </c>
      <c r="E8" s="90">
        <v>14241.0</v>
      </c>
      <c r="F8" s="44">
        <f t="shared" ref="F8:G8" si="2">B8/D8</f>
        <v>0.00673683477</v>
      </c>
      <c r="G8" s="44">
        <f t="shared" si="2"/>
        <v>0.005758022611</v>
      </c>
    </row>
    <row r="9">
      <c r="A9" s="33" t="s">
        <v>72</v>
      </c>
      <c r="B9" s="90">
        <v>0.683328</v>
      </c>
      <c r="C9" s="90">
        <v>58.0</v>
      </c>
      <c r="D9" s="90">
        <v>33.631127</v>
      </c>
      <c r="E9" s="90">
        <v>6139.0</v>
      </c>
      <c r="F9" s="44">
        <f t="shared" ref="F9:G9" si="3">B9/D9</f>
        <v>0.02031831999</v>
      </c>
      <c r="G9" s="44">
        <f t="shared" si="3"/>
        <v>0.0094477928</v>
      </c>
    </row>
    <row r="10">
      <c r="A10" s="33" t="s">
        <v>73</v>
      </c>
      <c r="B10" s="90">
        <v>4.463526</v>
      </c>
      <c r="C10" s="90">
        <v>472.0</v>
      </c>
      <c r="D10" s="90">
        <v>70.227724</v>
      </c>
      <c r="E10" s="90">
        <v>7387.0</v>
      </c>
      <c r="F10" s="44">
        <f t="shared" ref="F10:G10" si="4">B10/D10</f>
        <v>0.06355789061</v>
      </c>
      <c r="G10" s="44">
        <f t="shared" si="4"/>
        <v>0.06389603357</v>
      </c>
    </row>
    <row r="11">
      <c r="A11" s="1" t="s">
        <v>74</v>
      </c>
    </row>
    <row r="12">
      <c r="A12" s="33" t="s">
        <v>75</v>
      </c>
      <c r="B12" s="90">
        <v>0.662724</v>
      </c>
      <c r="C12" s="90">
        <v>197.0</v>
      </c>
      <c r="D12" s="90">
        <v>78.633298</v>
      </c>
      <c r="E12" s="90">
        <v>15949.0</v>
      </c>
      <c r="F12" s="44">
        <f>B12/D12</f>
        <v>0.008428032613</v>
      </c>
      <c r="G12" s="44">
        <v>0.0</v>
      </c>
    </row>
    <row r="13">
      <c r="A13" s="1" t="s">
        <v>76</v>
      </c>
      <c r="B13" s="91"/>
      <c r="C13" s="91"/>
      <c r="D13" s="91"/>
      <c r="E13" s="91"/>
    </row>
    <row r="14">
      <c r="A14" s="92" t="s">
        <v>77</v>
      </c>
      <c r="B14" s="90">
        <v>2.162291</v>
      </c>
      <c r="C14" s="90">
        <v>162.0</v>
      </c>
      <c r="D14" s="90">
        <v>18.67778</v>
      </c>
      <c r="E14" s="90">
        <v>2408.0</v>
      </c>
      <c r="F14" s="44">
        <f t="shared" ref="F14:G14" si="5">B14/D14</f>
        <v>0.1157680945</v>
      </c>
      <c r="G14" s="44">
        <f t="shared" si="5"/>
        <v>0.06727574751</v>
      </c>
    </row>
    <row r="15">
      <c r="A15" s="92" t="s">
        <v>78</v>
      </c>
      <c r="B15" s="90">
        <v>0.0</v>
      </c>
      <c r="C15" s="90">
        <v>0.0</v>
      </c>
      <c r="D15" s="90">
        <v>0.0</v>
      </c>
      <c r="E15" s="90">
        <v>0.0</v>
      </c>
      <c r="F15" s="44">
        <v>0.0</v>
      </c>
      <c r="G15" s="44">
        <v>0.0</v>
      </c>
    </row>
    <row r="16">
      <c r="A16" s="92" t="s">
        <v>79</v>
      </c>
      <c r="B16" s="90">
        <v>0.0</v>
      </c>
      <c r="C16" s="90">
        <v>0.0</v>
      </c>
      <c r="D16" s="90">
        <v>0.0</v>
      </c>
      <c r="E16" s="90">
        <v>0.0</v>
      </c>
      <c r="F16" s="44">
        <v>0.0</v>
      </c>
      <c r="G16" s="44">
        <v>0.0</v>
      </c>
    </row>
    <row r="17">
      <c r="A17" s="93" t="s">
        <v>80</v>
      </c>
      <c r="B17" s="90">
        <v>0.0</v>
      </c>
      <c r="C17" s="90">
        <v>0.0</v>
      </c>
      <c r="D17" s="90">
        <v>0.0</v>
      </c>
      <c r="E17" s="90">
        <v>0.0</v>
      </c>
      <c r="F17" s="44">
        <v>0.0</v>
      </c>
      <c r="G17" s="44">
        <v>0.0</v>
      </c>
    </row>
    <row r="18">
      <c r="B18" s="94">
        <f t="shared" ref="B18:E18" si="6">SUM(B7:B17)</f>
        <v>114.225081</v>
      </c>
      <c r="C18" s="94">
        <f t="shared" si="6"/>
        <v>16226</v>
      </c>
      <c r="D18" s="94">
        <f t="shared" si="6"/>
        <v>1758.437875</v>
      </c>
      <c r="E18" s="94">
        <f t="shared" si="6"/>
        <v>264610</v>
      </c>
    </row>
  </sheetData>
  <mergeCells count="2">
    <mergeCell ref="B4:E4"/>
    <mergeCell ref="F4:G4"/>
  </mergeCells>
  <drawing r:id="rId1"/>
</worksheet>
</file>