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_Accounting_AcctgDept\Finance Working Schedules\Regulatory Accounting (RA)\Projects\OEB IRs\Regulatory Acccounting\9-OEB-221\"/>
    </mc:Choice>
  </mc:AlternateContent>
  <xr:revisionPtr revIDLastSave="0" documentId="13_ncr:1_{839793B0-247F-41BC-9560-430E67C7E231}" xr6:coauthVersionLast="47" xr6:coauthVersionMax="47" xr10:uidLastSave="{00000000-0000-0000-0000-000000000000}"/>
  <bookViews>
    <workbookView xWindow="-108" yWindow="-108" windowWidth="23256" windowHeight="12456" xr2:uid="{989F17FB-43F7-45FB-9CCC-4A8DCF74F690}"/>
  </bookViews>
  <sheets>
    <sheet name="9-Staff-221 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1" l="1"/>
  <c r="N31" i="1"/>
  <c r="M31" i="1"/>
  <c r="L31" i="1"/>
  <c r="K31" i="1"/>
  <c r="J31" i="1"/>
  <c r="I31" i="1"/>
  <c r="H31" i="1"/>
  <c r="G31" i="1"/>
  <c r="F31" i="1"/>
  <c r="E31" i="1"/>
  <c r="D31" i="1" l="1"/>
  <c r="C31" i="1" s="1"/>
  <c r="C24" i="1"/>
  <c r="O25" i="1" s="1"/>
  <c r="A23" i="1"/>
  <c r="N20" i="1"/>
  <c r="I20" i="1"/>
  <c r="F20" i="1"/>
  <c r="C19" i="1"/>
  <c r="E20" i="1" s="1"/>
  <c r="A18" i="1"/>
  <c r="D20" i="1" s="1"/>
  <c r="O15" i="1"/>
  <c r="J15" i="1"/>
  <c r="I15" i="1"/>
  <c r="H15" i="1"/>
  <c r="G15" i="1"/>
  <c r="C14" i="1"/>
  <c r="F15" i="1" s="1"/>
  <c r="A13" i="1"/>
  <c r="D15" i="1" s="1"/>
  <c r="M10" i="1"/>
  <c r="J10" i="1"/>
  <c r="I10" i="1"/>
  <c r="H10" i="1"/>
  <c r="G10" i="1"/>
  <c r="F10" i="1"/>
  <c r="E10" i="1"/>
  <c r="C9" i="1"/>
  <c r="O10" i="1" s="1"/>
  <c r="A8" i="1"/>
  <c r="C4" i="1"/>
  <c r="E5" i="1" s="1"/>
  <c r="G20" i="1" l="1"/>
  <c r="C20" i="1" s="1"/>
  <c r="H20" i="1"/>
  <c r="F5" i="1"/>
  <c r="G5" i="1"/>
  <c r="K15" i="1"/>
  <c r="J20" i="1"/>
  <c r="H5" i="1"/>
  <c r="L15" i="1"/>
  <c r="K20" i="1"/>
  <c r="I5" i="1"/>
  <c r="K10" i="1"/>
  <c r="M15" i="1"/>
  <c r="L20" i="1"/>
  <c r="J5" i="1"/>
  <c r="L10" i="1"/>
  <c r="N15" i="1"/>
  <c r="M20" i="1"/>
  <c r="O20" i="1"/>
  <c r="K5" i="1"/>
  <c r="L5" i="1"/>
  <c r="D10" i="1"/>
  <c r="E15" i="1"/>
  <c r="C15" i="1" s="1"/>
  <c r="M5" i="1"/>
  <c r="N5" i="1"/>
  <c r="D25" i="1"/>
  <c r="O5" i="1"/>
  <c r="N10" i="1"/>
  <c r="K25" i="1"/>
  <c r="E25" i="1"/>
  <c r="F25" i="1"/>
  <c r="G25" i="1"/>
  <c r="H25" i="1"/>
  <c r="J25" i="1"/>
  <c r="L25" i="1"/>
  <c r="I25" i="1"/>
  <c r="M25" i="1"/>
  <c r="D5" i="1"/>
  <c r="N25" i="1"/>
  <c r="C5" i="1" l="1"/>
  <c r="C10" i="1"/>
  <c r="C25" i="1"/>
  <c r="C33" i="1" s="1"/>
</calcChain>
</file>

<file path=xl/sharedStrings.xml><?xml version="1.0" encoding="utf-8"?>
<sst xmlns="http://schemas.openxmlformats.org/spreadsheetml/2006/main" count="31" uniqueCount="12">
  <si>
    <t>Opening Balance</t>
  </si>
  <si>
    <t>2020 Balance</t>
  </si>
  <si>
    <t xml:space="preserve">CWIP Interest Rate </t>
  </si>
  <si>
    <t>Days</t>
  </si>
  <si>
    <t>Interest Expense</t>
  </si>
  <si>
    <t>2021 Balance</t>
  </si>
  <si>
    <t>2022 Balance</t>
  </si>
  <si>
    <t xml:space="preserve"> 2023 Balance</t>
  </si>
  <si>
    <t>Projected Interest 2024</t>
  </si>
  <si>
    <t>Projected Interest 2025</t>
  </si>
  <si>
    <t>Projected Interest Expense</t>
  </si>
  <si>
    <t>Total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</si>
</sst>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8"/>
      <color theme="1"/>
      <name val="Helvetica Neue"/>
    </font>
    <font>
      <sz val="8"/>
      <name val="Microsoft Sans Serif"/>
      <family val="2"/>
    </font>
    <font>
      <b/>
      <sz val="8"/>
      <color rgb="FFFF0000"/>
      <name val="Helvetica Neue"/>
    </font>
    <font>
      <b/>
      <sz val="10"/>
      <name val="Arial"/>
      <family val="2"/>
    </font>
    <font>
      <b/>
      <sz val="11"/>
      <color rgb="FFFF0000"/>
      <name val="Helvetica Neue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FFFF00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808080"/>
      </right>
      <top style="thin">
        <color indexed="64"/>
      </top>
      <bottom style="thin">
        <color rgb="FF808080"/>
      </bottom>
      <diagonal/>
    </border>
    <border>
      <left/>
      <right/>
      <top style="thin">
        <color indexed="64"/>
      </top>
      <bottom style="thin">
        <color rgb="FF808080"/>
      </bottom>
      <diagonal/>
    </border>
    <border>
      <left/>
      <right style="thin">
        <color indexed="64"/>
      </right>
      <top style="thin">
        <color indexed="64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indexed="64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thin">
        <color indexed="64"/>
      </right>
      <top style="thin">
        <color rgb="FF80808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9" fontId="2" fillId="2" borderId="1" xfId="0" applyNumberFormat="1" applyFont="1" applyFill="1" applyBorder="1" applyAlignment="1">
      <alignment horizontal="right" vertical="center"/>
    </xf>
    <xf numFmtId="39" fontId="2" fillId="2" borderId="3" xfId="0" applyNumberFormat="1" applyFont="1" applyFill="1" applyBorder="1" applyAlignment="1">
      <alignment horizontal="right" vertical="center"/>
    </xf>
    <xf numFmtId="39" fontId="2" fillId="3" borderId="4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10" fontId="1" fillId="0" borderId="5" xfId="0" applyNumberFormat="1" applyFont="1" applyBorder="1" applyAlignment="1">
      <alignment horizontal="right" vertical="center"/>
    </xf>
    <xf numFmtId="10" fontId="1" fillId="4" borderId="6" xfId="0" applyNumberFormat="1" applyFont="1" applyFill="1" applyBorder="1" applyAlignment="1">
      <alignment horizontal="right" vertical="center"/>
    </xf>
    <xf numFmtId="10" fontId="1" fillId="4" borderId="7" xfId="0" applyNumberFormat="1" applyFont="1" applyFill="1" applyBorder="1" applyAlignment="1">
      <alignment horizontal="right" vertical="center"/>
    </xf>
    <xf numFmtId="49" fontId="1" fillId="5" borderId="4" xfId="0" applyNumberFormat="1" applyFont="1" applyFill="1" applyBorder="1" applyAlignment="1">
      <alignment vertical="center"/>
    </xf>
    <xf numFmtId="39" fontId="1" fillId="0" borderId="6" xfId="0" applyNumberFormat="1" applyFont="1" applyBorder="1" applyAlignment="1">
      <alignment horizontal="right" vertical="center"/>
    </xf>
    <xf numFmtId="37" fontId="1" fillId="4" borderId="6" xfId="0" applyNumberFormat="1" applyFont="1" applyFill="1" applyBorder="1" applyAlignment="1">
      <alignment horizontal="right" vertical="center"/>
    </xf>
    <xf numFmtId="37" fontId="1" fillId="4" borderId="7" xfId="0" applyNumberFormat="1" applyFont="1" applyFill="1" applyBorder="1" applyAlignment="1">
      <alignment horizontal="right" vertical="center"/>
    </xf>
    <xf numFmtId="49" fontId="1" fillId="5" borderId="8" xfId="0" applyNumberFormat="1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39" fontId="3" fillId="0" borderId="9" xfId="0" applyNumberFormat="1" applyFont="1" applyBorder="1" applyAlignment="1">
      <alignment horizontal="right" vertical="center"/>
    </xf>
    <xf numFmtId="39" fontId="1" fillId="6" borderId="9" xfId="0" applyNumberFormat="1" applyFont="1" applyFill="1" applyBorder="1" applyAlignment="1">
      <alignment horizontal="right" vertical="center"/>
    </xf>
    <xf numFmtId="39" fontId="1" fillId="6" borderId="10" xfId="0" applyNumberFormat="1" applyFont="1" applyFill="1" applyBorder="1" applyAlignment="1">
      <alignment horizontal="right" vertical="center"/>
    </xf>
    <xf numFmtId="39" fontId="4" fillId="0" borderId="11" xfId="0" applyNumberFormat="1" applyFont="1" applyBorder="1"/>
    <xf numFmtId="0" fontId="1" fillId="0" borderId="14" xfId="0" applyFont="1" applyBorder="1" applyAlignment="1">
      <alignment vertical="center"/>
    </xf>
    <xf numFmtId="39" fontId="2" fillId="2" borderId="4" xfId="0" applyNumberFormat="1" applyFont="1" applyFill="1" applyBorder="1" applyAlignment="1">
      <alignment horizontal="right" vertical="center"/>
    </xf>
    <xf numFmtId="39" fontId="2" fillId="2" borderId="15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39" fontId="5" fillId="0" borderId="0" xfId="0" applyNumberFormat="1" applyFont="1" applyAlignment="1">
      <alignment horizontal="right" vertical="center"/>
    </xf>
    <xf numFmtId="0" fontId="0" fillId="8" borderId="0" xfId="0" applyFill="1"/>
    <xf numFmtId="0" fontId="6" fillId="8" borderId="0" xfId="0" applyFont="1" applyFill="1"/>
    <xf numFmtId="0" fontId="0" fillId="7" borderId="12" xfId="0" applyFill="1" applyBorder="1" applyAlignment="1">
      <alignment horizontal="center" wrapText="1"/>
    </xf>
    <xf numFmtId="0" fontId="0" fillId="7" borderId="13" xfId="0" applyFill="1" applyBorder="1" applyAlignment="1">
      <alignment horizontal="center" wrapText="1"/>
    </xf>
    <xf numFmtId="0" fontId="0" fillId="7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97E9C-BC9E-4BCE-935D-618C7D3BFCB5}">
  <dimension ref="A1:O33"/>
  <sheetViews>
    <sheetView tabSelected="1" topLeftCell="A10" workbookViewId="0">
      <selection activeCell="P1" sqref="P1"/>
    </sheetView>
  </sheetViews>
  <sheetFormatPr defaultRowHeight="15"/>
  <cols>
    <col min="1" max="1" width="14.85546875" bestFit="1" customWidth="1"/>
    <col min="2" max="2" width="18.140625" customWidth="1"/>
    <col min="3" max="4" width="12.7109375" bestFit="1" customWidth="1"/>
    <col min="5" max="5" width="11.28515625" bestFit="1" customWidth="1"/>
    <col min="6" max="15" width="10.85546875" bestFit="1" customWidth="1"/>
  </cols>
  <sheetData>
    <row r="1" spans="1:15">
      <c r="A1" s="25"/>
      <c r="B1" s="25"/>
      <c r="C1" s="25"/>
      <c r="D1" s="26">
        <v>1</v>
      </c>
      <c r="E1" s="26">
        <v>2</v>
      </c>
      <c r="F1" s="26">
        <v>3</v>
      </c>
      <c r="G1" s="26">
        <v>4</v>
      </c>
      <c r="H1" s="26">
        <v>5</v>
      </c>
      <c r="I1" s="26">
        <v>6</v>
      </c>
      <c r="J1" s="26">
        <v>7</v>
      </c>
      <c r="K1" s="26">
        <v>8</v>
      </c>
      <c r="L1" s="26">
        <v>9</v>
      </c>
      <c r="M1" s="26">
        <v>10</v>
      </c>
      <c r="N1" s="26">
        <v>11</v>
      </c>
      <c r="O1" s="26">
        <v>12</v>
      </c>
    </row>
    <row r="2" spans="1:15">
      <c r="A2" s="1" t="s">
        <v>0</v>
      </c>
      <c r="B2" s="2" t="s">
        <v>1</v>
      </c>
      <c r="C2" s="2"/>
      <c r="D2" s="3">
        <v>-187692.05</v>
      </c>
      <c r="E2" s="3">
        <v>-201529.77</v>
      </c>
      <c r="F2" s="3">
        <v>-217792.8</v>
      </c>
      <c r="G2" s="3">
        <v>-232612.56</v>
      </c>
      <c r="H2" s="3">
        <v>-245030.37</v>
      </c>
      <c r="I2" s="3">
        <v>-258913.97999999998</v>
      </c>
      <c r="J2" s="3">
        <v>-273033.12</v>
      </c>
      <c r="K2" s="3">
        <v>-285471.2</v>
      </c>
      <c r="L2" s="3">
        <v>-298695.82</v>
      </c>
      <c r="M2" s="3">
        <v>-312028.93</v>
      </c>
      <c r="N2" s="3">
        <v>-325139.90000000002</v>
      </c>
      <c r="O2" s="4">
        <v>-336884.71</v>
      </c>
    </row>
    <row r="3" spans="1:15">
      <c r="A3" s="5">
        <v>-174560.99</v>
      </c>
      <c r="B3" s="6" t="s">
        <v>2</v>
      </c>
      <c r="C3" s="7"/>
      <c r="D3" s="8">
        <v>2.8799999999999999E-2</v>
      </c>
      <c r="E3" s="8">
        <v>2.8799999999999999E-2</v>
      </c>
      <c r="F3" s="8">
        <v>2.8799999999999999E-2</v>
      </c>
      <c r="G3" s="8">
        <v>2.4799999999999999E-2</v>
      </c>
      <c r="H3" s="8">
        <v>2.4799999999999999E-2</v>
      </c>
      <c r="I3" s="8">
        <v>2.4799999999999999E-2</v>
      </c>
      <c r="J3" s="8">
        <v>2.4799999999999999E-2</v>
      </c>
      <c r="K3" s="8">
        <v>2.4799999999999999E-2</v>
      </c>
      <c r="L3" s="8">
        <v>2.4799999999999999E-2</v>
      </c>
      <c r="M3" s="8">
        <v>2.0299999999999999E-2</v>
      </c>
      <c r="N3" s="8">
        <v>2.0299999999999999E-2</v>
      </c>
      <c r="O3" s="9">
        <v>2.0299999999999999E-2</v>
      </c>
    </row>
    <row r="4" spans="1:15">
      <c r="A4" s="10"/>
      <c r="B4" s="6" t="s">
        <v>3</v>
      </c>
      <c r="C4" s="11">
        <f>SUM(D4:O4)</f>
        <v>366</v>
      </c>
      <c r="D4" s="12">
        <v>31</v>
      </c>
      <c r="E4" s="12">
        <v>29</v>
      </c>
      <c r="F4" s="12">
        <v>31</v>
      </c>
      <c r="G4" s="12">
        <v>30</v>
      </c>
      <c r="H4" s="12">
        <v>31</v>
      </c>
      <c r="I4" s="12">
        <v>30</v>
      </c>
      <c r="J4" s="12">
        <v>31</v>
      </c>
      <c r="K4" s="12">
        <v>31</v>
      </c>
      <c r="L4" s="12">
        <v>30</v>
      </c>
      <c r="M4" s="12">
        <v>31</v>
      </c>
      <c r="N4" s="12">
        <v>30</v>
      </c>
      <c r="O4" s="13">
        <v>31</v>
      </c>
    </row>
    <row r="5" spans="1:15">
      <c r="A5" s="14"/>
      <c r="B5" s="15" t="s">
        <v>4</v>
      </c>
      <c r="C5" s="16">
        <f t="shared" ref="C5" si="0">SUM(D5:O5)</f>
        <v>-6064.66</v>
      </c>
      <c r="D5" s="17">
        <f>ROUND(A3*(D3*D4/$C$4),2)</f>
        <v>-425.81</v>
      </c>
      <c r="E5" s="17">
        <f t="shared" ref="E5:O5" si="1">ROUND(D2*(E3*E4/$C$4),2)</f>
        <v>-428.31</v>
      </c>
      <c r="F5" s="17">
        <f t="shared" si="1"/>
        <v>-491.6</v>
      </c>
      <c r="G5" s="17">
        <f t="shared" si="1"/>
        <v>-442.73</v>
      </c>
      <c r="H5" s="17">
        <f t="shared" si="1"/>
        <v>-488.61</v>
      </c>
      <c r="I5" s="17">
        <f t="shared" si="1"/>
        <v>-498.09</v>
      </c>
      <c r="J5" s="17">
        <f t="shared" si="1"/>
        <v>-543.86</v>
      </c>
      <c r="K5" s="17">
        <f t="shared" si="1"/>
        <v>-573.52</v>
      </c>
      <c r="L5" s="17">
        <f t="shared" si="1"/>
        <v>-580.29999999999995</v>
      </c>
      <c r="M5" s="17">
        <f t="shared" si="1"/>
        <v>-513.58000000000004</v>
      </c>
      <c r="N5" s="17">
        <f t="shared" si="1"/>
        <v>-519.20000000000005</v>
      </c>
      <c r="O5" s="18">
        <f t="shared" si="1"/>
        <v>-559.04999999999995</v>
      </c>
    </row>
    <row r="6" spans="1:1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>
      <c r="A7" s="1" t="s">
        <v>0</v>
      </c>
      <c r="B7" s="2" t="s">
        <v>5</v>
      </c>
      <c r="C7" s="19"/>
      <c r="D7" s="3">
        <v>-361430.17000000004</v>
      </c>
      <c r="E7" s="3">
        <v>-384003.84000000003</v>
      </c>
      <c r="F7" s="3">
        <v>-408564.42000000004</v>
      </c>
      <c r="G7" s="3">
        <v>-429847.13000000006</v>
      </c>
      <c r="H7" s="3">
        <v>-454183.16000000003</v>
      </c>
      <c r="I7" s="3">
        <v>-478332.85000000003</v>
      </c>
      <c r="J7" s="3">
        <v>-496917.64</v>
      </c>
      <c r="K7" s="3">
        <v>-520076.99</v>
      </c>
      <c r="L7" s="3">
        <v>-543555.38</v>
      </c>
      <c r="M7" s="3">
        <v>-566946.69999999995</v>
      </c>
      <c r="N7" s="3">
        <v>-590241.43999999994</v>
      </c>
      <c r="O7" s="4">
        <v>-613325.43999999994</v>
      </c>
    </row>
    <row r="8" spans="1:15">
      <c r="A8" s="5">
        <f>O2</f>
        <v>-336884.71</v>
      </c>
      <c r="B8" s="6" t="s">
        <v>2</v>
      </c>
      <c r="C8" s="7"/>
      <c r="D8" s="8">
        <v>2.0299999999999999E-2</v>
      </c>
      <c r="E8" s="8">
        <v>2.0299999999999999E-2</v>
      </c>
      <c r="F8" s="8">
        <v>2.0299999999999999E-2</v>
      </c>
      <c r="G8" s="8">
        <v>2.29E-2</v>
      </c>
      <c r="H8" s="8">
        <v>2.29E-2</v>
      </c>
      <c r="I8" s="8">
        <v>2.29E-2</v>
      </c>
      <c r="J8" s="8">
        <v>2.29E-2</v>
      </c>
      <c r="K8" s="8">
        <v>2.29E-2</v>
      </c>
      <c r="L8" s="8">
        <v>2.29E-2</v>
      </c>
      <c r="M8" s="8">
        <v>2.29E-2</v>
      </c>
      <c r="N8" s="8">
        <v>2.29E-2</v>
      </c>
      <c r="O8" s="9">
        <v>2.29E-2</v>
      </c>
    </row>
    <row r="9" spans="1:15">
      <c r="A9" s="10"/>
      <c r="B9" s="6" t="s">
        <v>3</v>
      </c>
      <c r="C9" s="11">
        <f>SUM(D9:O9)</f>
        <v>365</v>
      </c>
      <c r="D9" s="12">
        <v>31</v>
      </c>
      <c r="E9" s="12">
        <v>28</v>
      </c>
      <c r="F9" s="12">
        <v>31</v>
      </c>
      <c r="G9" s="12">
        <v>30</v>
      </c>
      <c r="H9" s="12">
        <v>31</v>
      </c>
      <c r="I9" s="12">
        <v>30</v>
      </c>
      <c r="J9" s="12">
        <v>31</v>
      </c>
      <c r="K9" s="12">
        <v>31</v>
      </c>
      <c r="L9" s="12">
        <v>30</v>
      </c>
      <c r="M9" s="12">
        <v>31</v>
      </c>
      <c r="N9" s="12">
        <v>30</v>
      </c>
      <c r="O9" s="13">
        <v>31</v>
      </c>
    </row>
    <row r="10" spans="1:15">
      <c r="A10" s="14"/>
      <c r="B10" s="15" t="s">
        <v>4</v>
      </c>
      <c r="C10" s="16">
        <f t="shared" ref="C10" si="2">SUM(D10:O10)</f>
        <v>-10413.539999999999</v>
      </c>
      <c r="D10" s="17">
        <f>ROUND(A8*(D8*D9/$C$9),2)</f>
        <v>-580.83000000000004</v>
      </c>
      <c r="E10" s="17">
        <f>ROUND(D7*(E8*E9/$C$9),2)</f>
        <v>-562.84</v>
      </c>
      <c r="F10" s="17">
        <f t="shared" ref="F10:O10" si="3">ROUND(E7*(F8*F9/$C$9),2)</f>
        <v>-662.06</v>
      </c>
      <c r="G10" s="17">
        <f t="shared" si="3"/>
        <v>-769</v>
      </c>
      <c r="H10" s="17">
        <f t="shared" si="3"/>
        <v>-836.02</v>
      </c>
      <c r="I10" s="17">
        <f t="shared" si="3"/>
        <v>-854.86</v>
      </c>
      <c r="J10" s="17">
        <f t="shared" si="3"/>
        <v>-930.32</v>
      </c>
      <c r="K10" s="17">
        <f t="shared" si="3"/>
        <v>-966.47</v>
      </c>
      <c r="L10" s="17">
        <f t="shared" si="3"/>
        <v>-978.88</v>
      </c>
      <c r="M10" s="17">
        <f t="shared" si="3"/>
        <v>-1057.18</v>
      </c>
      <c r="N10" s="17">
        <f t="shared" si="3"/>
        <v>-1067.0999999999999</v>
      </c>
      <c r="O10" s="18">
        <f t="shared" si="3"/>
        <v>-1147.98</v>
      </c>
    </row>
    <row r="11" spans="1:1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8"/>
    </row>
    <row r="12" spans="1:15">
      <c r="A12" s="6" t="s">
        <v>0</v>
      </c>
      <c r="B12" s="20" t="s">
        <v>6</v>
      </c>
      <c r="C12" s="19"/>
      <c r="D12" s="21">
        <v>-637463.81999999995</v>
      </c>
      <c r="E12" s="21">
        <v>-661170.64999999991</v>
      </c>
      <c r="F12" s="21">
        <v>-682381.0199999999</v>
      </c>
      <c r="G12" s="21">
        <v>-705795.35999999987</v>
      </c>
      <c r="H12" s="21">
        <v>-730955.05999999982</v>
      </c>
      <c r="I12" s="21">
        <v>-755520.39999999979</v>
      </c>
      <c r="J12" s="21">
        <v>-772804.58999999985</v>
      </c>
      <c r="K12" s="21">
        <v>-794034.66999999981</v>
      </c>
      <c r="L12" s="21">
        <v>-816164.07999999984</v>
      </c>
      <c r="M12" s="21">
        <v>-838588.7799999998</v>
      </c>
      <c r="N12" s="21">
        <v>-861546.7899999998</v>
      </c>
      <c r="O12" s="22">
        <v>-883888.35999999975</v>
      </c>
    </row>
    <row r="13" spans="1:15">
      <c r="A13" s="5">
        <f>O7</f>
        <v>-613325.43999999994</v>
      </c>
      <c r="B13" s="6" t="s">
        <v>2</v>
      </c>
      <c r="C13" s="7"/>
      <c r="D13" s="8">
        <v>2.7199999999999998E-2</v>
      </c>
      <c r="E13" s="8">
        <v>2.7199999999999998E-2</v>
      </c>
      <c r="F13" s="8">
        <v>2.7199999999999998E-2</v>
      </c>
      <c r="G13" s="8">
        <v>3.3099999999999997E-2</v>
      </c>
      <c r="H13" s="8">
        <v>3.3099999999999997E-2</v>
      </c>
      <c r="I13" s="8">
        <v>3.3099999999999997E-2</v>
      </c>
      <c r="J13" s="8">
        <v>4.6600000000000003E-2</v>
      </c>
      <c r="K13" s="8">
        <v>4.6600000000000003E-2</v>
      </c>
      <c r="L13" s="8">
        <v>4.6600000000000003E-2</v>
      </c>
      <c r="M13" s="8">
        <v>5.0099999999999999E-2</v>
      </c>
      <c r="N13" s="8">
        <v>5.0099999999999999E-2</v>
      </c>
      <c r="O13" s="9">
        <v>5.0099999999999999E-2</v>
      </c>
    </row>
    <row r="14" spans="1:15">
      <c r="A14" s="10"/>
      <c r="B14" s="6" t="s">
        <v>3</v>
      </c>
      <c r="C14" s="11">
        <f>SUM(D14:O14)</f>
        <v>365</v>
      </c>
      <c r="D14" s="12">
        <v>31</v>
      </c>
      <c r="E14" s="12">
        <v>28</v>
      </c>
      <c r="F14" s="12">
        <v>31</v>
      </c>
      <c r="G14" s="12">
        <v>30</v>
      </c>
      <c r="H14" s="12">
        <v>31</v>
      </c>
      <c r="I14" s="12">
        <v>30</v>
      </c>
      <c r="J14" s="12">
        <v>31</v>
      </c>
      <c r="K14" s="12">
        <v>31</v>
      </c>
      <c r="L14" s="12">
        <v>30</v>
      </c>
      <c r="M14" s="12">
        <v>31</v>
      </c>
      <c r="N14" s="12">
        <v>30</v>
      </c>
      <c r="O14" s="13">
        <v>31</v>
      </c>
    </row>
    <row r="15" spans="1:15">
      <c r="A15" s="14"/>
      <c r="B15" s="15" t="s">
        <v>4</v>
      </c>
      <c r="C15" s="16">
        <f t="shared" ref="C15" si="4">SUM(D15:O15)</f>
        <v>-29785.580000000005</v>
      </c>
      <c r="D15" s="17">
        <f>ROUND(A13*(D13*D14/$C$14),2)</f>
        <v>-1416.87</v>
      </c>
      <c r="E15" s="17">
        <f>ROUND(D12*(E13*E14/$C$14),2)</f>
        <v>-1330.12</v>
      </c>
      <c r="F15" s="17">
        <f t="shared" ref="F15:O15" si="5">ROUND(E12*(F13*F14/$C$14),2)</f>
        <v>-1527.39</v>
      </c>
      <c r="G15" s="17">
        <f t="shared" si="5"/>
        <v>-1856.45</v>
      </c>
      <c r="H15" s="17">
        <f t="shared" si="5"/>
        <v>-1984.16</v>
      </c>
      <c r="I15" s="17">
        <f t="shared" si="5"/>
        <v>-1988.6</v>
      </c>
      <c r="J15" s="17">
        <f t="shared" si="5"/>
        <v>-2990.2</v>
      </c>
      <c r="K15" s="17">
        <f t="shared" si="5"/>
        <v>-3058.61</v>
      </c>
      <c r="L15" s="17">
        <f t="shared" si="5"/>
        <v>-3041.26</v>
      </c>
      <c r="M15" s="17">
        <f t="shared" si="5"/>
        <v>-3472.83</v>
      </c>
      <c r="N15" s="17">
        <f t="shared" si="5"/>
        <v>-3453.15</v>
      </c>
      <c r="O15" s="18">
        <f t="shared" si="5"/>
        <v>-3665.94</v>
      </c>
    </row>
    <row r="16" spans="1:1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8"/>
    </row>
    <row r="17" spans="1:15">
      <c r="A17" s="6" t="s">
        <v>0</v>
      </c>
      <c r="B17" s="20" t="s">
        <v>7</v>
      </c>
      <c r="C17" s="19"/>
      <c r="D17" s="21">
        <v>-954638.35999999975</v>
      </c>
      <c r="E17" s="21">
        <v>-977444.41999999969</v>
      </c>
      <c r="F17" s="21">
        <v>-996411.4299999997</v>
      </c>
      <c r="G17" s="21">
        <v>-969852.00999999966</v>
      </c>
      <c r="H17" s="21">
        <v>-993110.3199999996</v>
      </c>
      <c r="I17" s="21">
        <v>-1012819.1299999997</v>
      </c>
      <c r="J17" s="21">
        <v>-1083569.1299999997</v>
      </c>
      <c r="K17" s="21">
        <v>-1103592.8099999996</v>
      </c>
      <c r="L17" s="21">
        <v>-1122671.4899999995</v>
      </c>
      <c r="M17" s="21">
        <v>-1141954.3199999996</v>
      </c>
      <c r="N17" s="21">
        <v>-1162058.9999999995</v>
      </c>
      <c r="O17" s="21">
        <v>-1181746.6799999995</v>
      </c>
    </row>
    <row r="18" spans="1:15">
      <c r="A18" s="5">
        <f>O12</f>
        <v>-883888.35999999975</v>
      </c>
      <c r="B18" s="6" t="s">
        <v>2</v>
      </c>
      <c r="C18" s="7"/>
      <c r="D18" s="8">
        <v>5.0099999999999999E-2</v>
      </c>
      <c r="E18" s="8">
        <v>5.0099999999999999E-2</v>
      </c>
      <c r="F18" s="8">
        <v>5.0099999999999999E-2</v>
      </c>
      <c r="G18" s="8">
        <v>5.0099999999999999E-2</v>
      </c>
      <c r="H18" s="8">
        <v>5.0099999999999999E-2</v>
      </c>
      <c r="I18" s="8">
        <v>5.0099999999999999E-2</v>
      </c>
      <c r="J18" s="8">
        <v>5.0099999999999999E-2</v>
      </c>
      <c r="K18" s="8">
        <v>5.0099999999999999E-2</v>
      </c>
      <c r="L18" s="8">
        <v>5.0099999999999999E-2</v>
      </c>
      <c r="M18" s="8">
        <v>5.4800000000000001E-2</v>
      </c>
      <c r="N18" s="8">
        <v>5.4800000000000001E-2</v>
      </c>
      <c r="O18" s="9">
        <v>5.4800000000000001E-2</v>
      </c>
    </row>
    <row r="19" spans="1:15">
      <c r="A19" s="10"/>
      <c r="B19" s="6" t="s">
        <v>3</v>
      </c>
      <c r="C19" s="11">
        <f>SUM(D19:O19)</f>
        <v>365</v>
      </c>
      <c r="D19" s="12">
        <v>31</v>
      </c>
      <c r="E19" s="12">
        <v>28</v>
      </c>
      <c r="F19" s="12">
        <v>31</v>
      </c>
      <c r="G19" s="12">
        <v>30</v>
      </c>
      <c r="H19" s="12">
        <v>31</v>
      </c>
      <c r="I19" s="12">
        <v>30</v>
      </c>
      <c r="J19" s="12">
        <v>31</v>
      </c>
      <c r="K19" s="12">
        <v>31</v>
      </c>
      <c r="L19" s="12">
        <v>30</v>
      </c>
      <c r="M19" s="12">
        <v>31</v>
      </c>
      <c r="N19" s="12">
        <v>30</v>
      </c>
      <c r="O19" s="13">
        <v>31</v>
      </c>
    </row>
    <row r="20" spans="1:15">
      <c r="A20" s="14"/>
      <c r="B20" s="15" t="s">
        <v>4</v>
      </c>
      <c r="C20" s="16">
        <f t="shared" ref="C20" si="6">SUM(D20:O20)</f>
        <v>-53150.15</v>
      </c>
      <c r="D20" s="17">
        <f>ROUND(A18*(D18*D19/$C$19),2)</f>
        <v>-3761.01</v>
      </c>
      <c r="E20" s="17">
        <f>ROUND(D17*(E18*E19/$C$19),2)</f>
        <v>-3668.95</v>
      </c>
      <c r="F20" s="17">
        <f t="shared" ref="F20:O20" si="7">ROUND(E17*(F18*F19/$C$19),2)</f>
        <v>-4159.09</v>
      </c>
      <c r="G20" s="17">
        <f t="shared" si="7"/>
        <v>-4103.03</v>
      </c>
      <c r="H20" s="17">
        <f t="shared" si="7"/>
        <v>-4126.79</v>
      </c>
      <c r="I20" s="17">
        <f t="shared" si="7"/>
        <v>-4089.44</v>
      </c>
      <c r="J20" s="17">
        <f t="shared" si="7"/>
        <v>-4309.6099999999997</v>
      </c>
      <c r="K20" s="17">
        <f t="shared" si="7"/>
        <v>-4610.66</v>
      </c>
      <c r="L20" s="17">
        <f t="shared" si="7"/>
        <v>-4544.38</v>
      </c>
      <c r="M20" s="17">
        <f t="shared" si="7"/>
        <v>-5225.1899999999996</v>
      </c>
      <c r="N20" s="17">
        <f t="shared" si="7"/>
        <v>-5143.49</v>
      </c>
      <c r="O20" s="17">
        <f t="shared" si="7"/>
        <v>-5408.51</v>
      </c>
    </row>
    <row r="21" spans="1:1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8"/>
    </row>
    <row r="22" spans="1:15">
      <c r="A22" s="6" t="s">
        <v>0</v>
      </c>
      <c r="B22" s="20" t="s">
        <v>8</v>
      </c>
      <c r="C22" s="19"/>
      <c r="D22" s="21">
        <v>-1181746.6799999995</v>
      </c>
      <c r="E22" s="21">
        <v>-1181746.6799999995</v>
      </c>
      <c r="F22" s="21">
        <v>-1181746.6799999995</v>
      </c>
      <c r="G22" s="21">
        <v>-1181746.6799999995</v>
      </c>
      <c r="H22" s="21">
        <v>-1181746.6799999995</v>
      </c>
      <c r="I22" s="21">
        <v>-1181746.6799999995</v>
      </c>
      <c r="J22" s="21">
        <v>-1181746.6799999995</v>
      </c>
      <c r="K22" s="21">
        <v>-1181746.6799999995</v>
      </c>
      <c r="L22" s="21">
        <v>-1181746.6799999995</v>
      </c>
      <c r="M22" s="21">
        <v>-1181746.6799999995</v>
      </c>
      <c r="N22" s="21">
        <v>-1181746.6799999995</v>
      </c>
      <c r="O22" s="21">
        <v>-1181746.6799999995</v>
      </c>
    </row>
    <row r="23" spans="1:15">
      <c r="A23" s="5">
        <f>O17</f>
        <v>-1181746.6799999995</v>
      </c>
      <c r="B23" s="6" t="s">
        <v>2</v>
      </c>
      <c r="C23" s="7"/>
      <c r="D23" s="8">
        <v>5.4800000000000001E-2</v>
      </c>
      <c r="E23" s="8">
        <v>5.4800000000000001E-2</v>
      </c>
      <c r="F23" s="8">
        <v>5.4800000000000001E-2</v>
      </c>
      <c r="G23" s="8">
        <v>4.9799999999999997E-2</v>
      </c>
      <c r="H23" s="8">
        <v>4.9799999999999997E-2</v>
      </c>
      <c r="I23" s="8">
        <v>4.9799999999999997E-2</v>
      </c>
      <c r="J23" s="8">
        <v>4.9799999999999997E-2</v>
      </c>
      <c r="K23" s="8">
        <v>4.9799999999999997E-2</v>
      </c>
      <c r="L23" s="8">
        <v>4.9799999999999997E-2</v>
      </c>
      <c r="M23" s="8">
        <v>4.5499999999999999E-2</v>
      </c>
      <c r="N23" s="8">
        <v>4.5499999999999999E-2</v>
      </c>
      <c r="O23" s="9">
        <v>4.5499999999999999E-2</v>
      </c>
    </row>
    <row r="24" spans="1:15">
      <c r="A24" s="10"/>
      <c r="B24" s="6" t="s">
        <v>3</v>
      </c>
      <c r="C24" s="11">
        <f>SUM(D24:O24)</f>
        <v>366</v>
      </c>
      <c r="D24" s="12">
        <v>31</v>
      </c>
      <c r="E24" s="12">
        <v>29</v>
      </c>
      <c r="F24" s="12">
        <v>31</v>
      </c>
      <c r="G24" s="12">
        <v>30</v>
      </c>
      <c r="H24" s="12">
        <v>31</v>
      </c>
      <c r="I24" s="12">
        <v>30</v>
      </c>
      <c r="J24" s="12">
        <v>31</v>
      </c>
      <c r="K24" s="12">
        <v>31</v>
      </c>
      <c r="L24" s="12">
        <v>30</v>
      </c>
      <c r="M24" s="12">
        <v>31</v>
      </c>
      <c r="N24" s="12">
        <v>30</v>
      </c>
      <c r="O24" s="13">
        <v>31</v>
      </c>
    </row>
    <row r="25" spans="1:15">
      <c r="A25" s="14"/>
      <c r="B25" s="15" t="s">
        <v>4</v>
      </c>
      <c r="C25" s="16">
        <f t="shared" ref="C25" si="8">SUM(D25:O25)</f>
        <v>-59042.780000000006</v>
      </c>
      <c r="D25" s="17">
        <f>ROUND(A23*(D23*D24/$C$24),2)</f>
        <v>-5485.11</v>
      </c>
      <c r="E25" s="17">
        <f>ROUND(D22*(E23*E24/$C$24),2)</f>
        <v>-5131.2299999999996</v>
      </c>
      <c r="F25" s="17">
        <f t="shared" ref="F25:O25" si="9">ROUND(E22*(F23*F24/$C$24),2)</f>
        <v>-5485.11</v>
      </c>
      <c r="G25" s="17">
        <f t="shared" si="9"/>
        <v>-4823.8500000000004</v>
      </c>
      <c r="H25" s="17">
        <f t="shared" si="9"/>
        <v>-4984.6499999999996</v>
      </c>
      <c r="I25" s="17">
        <f t="shared" si="9"/>
        <v>-4823.8500000000004</v>
      </c>
      <c r="J25" s="17">
        <f t="shared" si="9"/>
        <v>-4984.6499999999996</v>
      </c>
      <c r="K25" s="17">
        <f t="shared" si="9"/>
        <v>-4984.6499999999996</v>
      </c>
      <c r="L25" s="17">
        <f t="shared" si="9"/>
        <v>-4823.8500000000004</v>
      </c>
      <c r="M25" s="17">
        <f t="shared" si="9"/>
        <v>-4554.25</v>
      </c>
      <c r="N25" s="17">
        <f t="shared" si="9"/>
        <v>-4407.33</v>
      </c>
      <c r="O25" s="17">
        <f t="shared" si="9"/>
        <v>-4554.25</v>
      </c>
    </row>
    <row r="26" spans="1:1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8"/>
    </row>
    <row r="27" spans="1:1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8"/>
    </row>
    <row r="28" spans="1:15">
      <c r="A28" s="6" t="s">
        <v>0</v>
      </c>
      <c r="B28" s="20" t="s">
        <v>9</v>
      </c>
      <c r="C28" s="19"/>
      <c r="D28" s="21">
        <v>-1181746.6799999995</v>
      </c>
      <c r="E28" s="21">
        <v>-1181746.6799999995</v>
      </c>
      <c r="F28" s="21">
        <v>-1181746.6799999995</v>
      </c>
      <c r="G28" s="21">
        <v>-1181746.6799999995</v>
      </c>
      <c r="H28" s="21">
        <v>-1181746.6799999995</v>
      </c>
      <c r="I28" s="21">
        <v>-1181746.6799999995</v>
      </c>
      <c r="J28" s="21">
        <v>-1181746.6799999995</v>
      </c>
      <c r="K28" s="21">
        <v>-1181746.6799999995</v>
      </c>
      <c r="L28" s="21">
        <v>-1181746.6799999995</v>
      </c>
      <c r="M28" s="21">
        <v>-1181746.6799999995</v>
      </c>
      <c r="N28" s="21">
        <v>-1181746.6799999995</v>
      </c>
      <c r="O28" s="21">
        <v>-1181746.6799999995</v>
      </c>
    </row>
    <row r="29" spans="1:15">
      <c r="A29" s="5">
        <v>-1181746.6799999995</v>
      </c>
      <c r="B29" s="6" t="s">
        <v>2</v>
      </c>
      <c r="C29" s="7"/>
      <c r="D29" s="8">
        <v>4.2299999999999997E-2</v>
      </c>
      <c r="E29" s="8">
        <v>4.2299999999999997E-2</v>
      </c>
      <c r="F29" s="8">
        <v>4.2299999999999997E-2</v>
      </c>
      <c r="G29" s="8">
        <v>4.2299999999999997E-2</v>
      </c>
      <c r="H29" s="8">
        <v>4.2299999999999997E-2</v>
      </c>
      <c r="I29" s="8">
        <v>4.2299999999999997E-2</v>
      </c>
      <c r="J29" s="8">
        <v>4.2299999999999997E-2</v>
      </c>
      <c r="K29" s="8">
        <v>4.2299999999999997E-2</v>
      </c>
      <c r="L29" s="8">
        <v>4.2299999999999997E-2</v>
      </c>
      <c r="M29" s="8">
        <v>4.2299999999999997E-2</v>
      </c>
      <c r="N29" s="8">
        <v>4.2299999999999997E-2</v>
      </c>
      <c r="O29" s="8">
        <v>4.2299999999999997E-2</v>
      </c>
    </row>
    <row r="30" spans="1:15">
      <c r="A30" s="10"/>
      <c r="B30" s="6" t="s">
        <v>3</v>
      </c>
      <c r="C30" s="11">
        <v>365</v>
      </c>
      <c r="D30" s="12">
        <v>31</v>
      </c>
      <c r="E30" s="12">
        <v>28</v>
      </c>
      <c r="F30" s="12">
        <v>31</v>
      </c>
      <c r="G30" s="12">
        <v>30</v>
      </c>
      <c r="H30" s="12">
        <v>31</v>
      </c>
      <c r="I30" s="12">
        <v>30</v>
      </c>
      <c r="J30" s="12">
        <v>31</v>
      </c>
      <c r="K30" s="12">
        <v>31</v>
      </c>
      <c r="L30" s="12">
        <v>30</v>
      </c>
      <c r="M30" s="12">
        <v>31</v>
      </c>
      <c r="N30" s="12">
        <v>30</v>
      </c>
      <c r="O30" s="13">
        <v>31</v>
      </c>
    </row>
    <row r="31" spans="1:15">
      <c r="A31" s="14"/>
      <c r="B31" s="15" t="s">
        <v>10</v>
      </c>
      <c r="C31" s="16">
        <f t="shared" ref="C31" si="10">SUM(D31:O31)</f>
        <v>-49987.884563999985</v>
      </c>
      <c r="D31" s="17">
        <f>(D28*D29)/12</f>
        <v>-4165.6570469999979</v>
      </c>
      <c r="E31" s="17">
        <f t="shared" ref="E31:O31" si="11">(E28*E29)/12</f>
        <v>-4165.6570469999979</v>
      </c>
      <c r="F31" s="17">
        <f t="shared" si="11"/>
        <v>-4165.6570469999979</v>
      </c>
      <c r="G31" s="17">
        <f t="shared" si="11"/>
        <v>-4165.6570469999979</v>
      </c>
      <c r="H31" s="17">
        <f t="shared" si="11"/>
        <v>-4165.6570469999979</v>
      </c>
      <c r="I31" s="17">
        <f t="shared" si="11"/>
        <v>-4165.6570469999979</v>
      </c>
      <c r="J31" s="17">
        <f t="shared" si="11"/>
        <v>-4165.6570469999979</v>
      </c>
      <c r="K31" s="17">
        <f t="shared" si="11"/>
        <v>-4165.6570469999979</v>
      </c>
      <c r="L31" s="17">
        <f t="shared" si="11"/>
        <v>-4165.6570469999979</v>
      </c>
      <c r="M31" s="17">
        <f t="shared" si="11"/>
        <v>-4165.6570469999979</v>
      </c>
      <c r="N31" s="17">
        <f t="shared" si="11"/>
        <v>-4165.6570469999979</v>
      </c>
      <c r="O31" s="17">
        <f t="shared" si="11"/>
        <v>-4165.6570469999979</v>
      </c>
    </row>
    <row r="33" spans="2:3">
      <c r="B33" s="23" t="s">
        <v>11</v>
      </c>
      <c r="C33" s="24">
        <f>C5+C10+C15+C20+C25+C31</f>
        <v>-208444.59456399997</v>
      </c>
    </row>
  </sheetData>
  <mergeCells count="6">
    <mergeCell ref="A27:O27"/>
    <mergeCell ref="A6:O6"/>
    <mergeCell ref="A11:O11"/>
    <mergeCell ref="A16:O16"/>
    <mergeCell ref="A21:O21"/>
    <mergeCell ref="A26:O2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9-Staff-221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Leyten, Karen</dc:creator>
  <cp:lastModifiedBy>Leyten, Karen</cp:lastModifiedBy>
  <dcterms:created xsi:type="dcterms:W3CDTF">2025-07-29T17:55:57Z</dcterms:created>
  <dcterms:modified xsi:type="dcterms:W3CDTF">2025-08-08T12:03:35Z</dcterms:modified>
</cp:coreProperties>
</file>