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030 - HONI Dx 2026 Consolidated Annual Update/Working Folder/Application and Evidence/PDF Folder - RRA/Excel - Live Folder/"/>
    </mc:Choice>
  </mc:AlternateContent>
  <xr:revisionPtr revIDLastSave="7" documentId="13_ncr:1_{220C94AC-1A34-48A7-9CFA-6ED8709B9C5C}" xr6:coauthVersionLast="47" xr6:coauthVersionMax="47" xr10:uidLastSave="{A6E19EA4-6691-45A0-BCE6-9C039ABB3E12}"/>
  <bookViews>
    <workbookView xWindow="28680" yWindow="-120" windowWidth="29040" windowHeight="15720" xr2:uid="{32C028A1-FEEF-4A08-8D4A-DF49EDA3A82A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1" l="1"/>
  <c r="L27" i="1"/>
  <c r="P27" i="1" s="1"/>
  <c r="L25" i="1"/>
  <c r="P25" i="1" s="1"/>
  <c r="L24" i="1"/>
  <c r="L22" i="1"/>
  <c r="P22" i="1" s="1"/>
  <c r="L15" i="1"/>
  <c r="X17" i="1"/>
  <c r="X21" i="1"/>
  <c r="L28" i="1"/>
  <c r="P28" i="1" s="1"/>
  <c r="L14" i="1"/>
  <c r="L20" i="1" l="1"/>
  <c r="E38" i="1"/>
  <c r="E39" i="1"/>
  <c r="E37" i="1"/>
  <c r="L16" i="1"/>
  <c r="P16" i="1" s="1"/>
  <c r="L21" i="1"/>
  <c r="P21" i="1" s="1"/>
  <c r="L18" i="1"/>
  <c r="P18" i="1" s="1"/>
  <c r="X28" i="1"/>
  <c r="L17" i="1"/>
  <c r="P17" i="1" s="1"/>
  <c r="P24" i="1"/>
  <c r="X15" i="1"/>
  <c r="P14" i="1"/>
  <c r="E30" i="1"/>
  <c r="B30" i="1"/>
  <c r="F30" i="1"/>
  <c r="S30" i="1"/>
  <c r="D30" i="1"/>
  <c r="G30" i="1"/>
  <c r="L19" i="1"/>
  <c r="P19" i="1" s="1"/>
  <c r="C30" i="1"/>
  <c r="R30" i="1"/>
  <c r="H30" i="1"/>
  <c r="S34" i="1" s="1"/>
  <c r="I30" i="1"/>
  <c r="P15" i="1"/>
  <c r="P20" i="1"/>
  <c r="S33" i="1" l="1"/>
  <c r="S35" i="1" s="1"/>
</calcChain>
</file>

<file path=xl/sharedStrings.xml><?xml version="1.0" encoding="utf-8"?>
<sst xmlns="http://schemas.openxmlformats.org/spreadsheetml/2006/main" count="87" uniqueCount="85">
  <si>
    <t>Number of Customers</t>
  </si>
  <si>
    <t>GWh*</t>
  </si>
  <si>
    <t>kWs</t>
  </si>
  <si>
    <t>Fixed Charge Ceiling for Non-Residential Classes from CAM ($/month)</t>
  </si>
  <si>
    <t>Is Current Fixed Charge higher than CAM Ceiling?</t>
  </si>
  <si>
    <t>Base Fixed Charge ($/month)</t>
  </si>
  <si>
    <t>Revenue from Fixed Charge</t>
  </si>
  <si>
    <t>Revenue from Volumetric Charge</t>
  </si>
  <si>
    <t>Base Volumetric Charge ($/kWh)</t>
  </si>
  <si>
    <t>Base Volumetric Charge ($/kW)</t>
  </si>
  <si>
    <t>CSTA Rate Adders
($/kW)</t>
  </si>
  <si>
    <t>Hopper Foundry Rate Adder ($/kW)</t>
  </si>
  <si>
    <t>Total Volumetric Charge ($/kW)</t>
  </si>
  <si>
    <t>(Y)</t>
  </si>
  <si>
    <t>(Z)</t>
  </si>
  <si>
    <r>
      <t>(A) = Y*X</t>
    </r>
    <r>
      <rPr>
        <vertAlign val="subscript"/>
        <sz val="10"/>
        <rFont val="Arial"/>
        <family val="2"/>
      </rPr>
      <t>RevReq</t>
    </r>
  </si>
  <si>
    <r>
      <t>(B) = C</t>
    </r>
    <r>
      <rPr>
        <vertAlign val="subscript"/>
        <sz val="10"/>
        <rFont val="Arial"/>
        <family val="2"/>
      </rPr>
      <t>2023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</si>
  <si>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(C) = A+B</t>
  </si>
  <si>
    <t>(D)</t>
  </si>
  <si>
    <t>(E)</t>
  </si>
  <si>
    <t xml:space="preserve"> (F) If D &gt; E then "Yes" else "No"</t>
  </si>
  <si>
    <t>(G)</t>
  </si>
  <si>
    <t>(H) = A x G</t>
  </si>
  <si>
    <t>(I) = H / Number of Customers / 12</t>
  </si>
  <si>
    <t>(J) If F="Yes" then fixed charge = Min(D, I), else fixed charge = I</t>
  </si>
  <si>
    <t>(K): UR, R1, AUR, and AR = 100% Fixed; R2 &amp; Seas-R2 = See table below; Non-Residential Classes = J</t>
  </si>
  <si>
    <t>(L) = K x Number of Customers x 12</t>
  </si>
  <si>
    <t>(M) = A - L</t>
  </si>
  <si>
    <t>(N) = M/kWh</t>
  </si>
  <si>
    <t>(O) = M/kW</t>
  </si>
  <si>
    <t>(P)</t>
  </si>
  <si>
    <t>(Q)</t>
  </si>
  <si>
    <t>(R) = O+P+Q</t>
  </si>
  <si>
    <t>UR</t>
  </si>
  <si>
    <t>R1</t>
  </si>
  <si>
    <t>R2</t>
  </si>
  <si>
    <t>Seasonal-R2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</si>
  <si>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</si>
  <si>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</si>
  <si>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</si>
  <si>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</si>
  <si>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</si>
  <si>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</si>
  <si>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</si>
  <si>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</si>
  <si>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</si>
  <si>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N/A**</t>
  </si>
  <si>
    <t>AUR</t>
  </si>
  <si>
    <t>AUGe</t>
  </si>
  <si>
    <t>AUGd</t>
  </si>
  <si>
    <t>AR</t>
  </si>
  <si>
    <t>AGSe</t>
  </si>
  <si>
    <t>AGSd</t>
  </si>
  <si>
    <t>TOTAL</t>
  </si>
  <si>
    <r>
      <t xml:space="preserve">All-Fixed Distribution Charge for R2 Class ($/month) </t>
    </r>
    <r>
      <rPr>
        <sz val="10"/>
        <rFont val="Arial"/>
        <family val="2"/>
      </rPr>
      <t>(B1 = A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>/Number of Customers(</t>
    </r>
    <r>
      <rPr>
        <vertAlign val="subscript"/>
        <sz val="10"/>
        <rFont val="Arial"/>
        <family val="2"/>
      </rPr>
      <t>R2+Seasonal-R2)</t>
    </r>
    <r>
      <rPr>
        <sz val="10"/>
        <rFont val="Arial"/>
        <family val="2"/>
      </rPr>
      <t>/12)</t>
    </r>
  </si>
  <si>
    <r>
      <t>Phase-in Period (in years)</t>
    </r>
    <r>
      <rPr>
        <sz val="10"/>
        <rFont val="Arial"/>
        <family val="2"/>
      </rPr>
      <t xml:space="preserve"> (C1)</t>
    </r>
  </si>
  <si>
    <r>
      <t xml:space="preserve">Annual Increase in Seasonal-R2  Fixed Charge ($) </t>
    </r>
    <r>
      <rPr>
        <sz val="10"/>
        <rFont val="Arial"/>
        <family val="2"/>
      </rPr>
      <t>(D1 = (B1-A1)/C1)</t>
    </r>
  </si>
  <si>
    <t>Total Revenue from Rates (L+M)</t>
  </si>
  <si>
    <t>Miscellaneous Revenue (B)</t>
  </si>
  <si>
    <t>%</t>
  </si>
  <si>
    <t>Total Revenue Reqquirement (L+M+B)</t>
  </si>
  <si>
    <t>(X)</t>
  </si>
  <si>
    <t>Alloc Cost</t>
  </si>
  <si>
    <t>Misc Revenue</t>
  </si>
  <si>
    <t>Rates Revenue Requirement***</t>
  </si>
  <si>
    <t>* GWh shown for R2 class includes consumption associaed with former seasonal customers that have moved to the R2 class.</t>
  </si>
  <si>
    <t>Derivation of 2025 Fixed Charge for Non-Residential Classes</t>
  </si>
  <si>
    <t>Derivation of 2026 Mitigated Fixed Charge for Seasonal Customers Moving to R2 Class</t>
  </si>
  <si>
    <r>
      <t>Current (2025) Fixed Charge for Seasonal-R2 Customers ($/month)</t>
    </r>
    <r>
      <rPr>
        <sz val="10"/>
        <rFont val="Arial"/>
        <family val="2"/>
      </rPr>
      <t xml:space="preserve"> (A1)</t>
    </r>
  </si>
  <si>
    <r>
      <t xml:space="preserve">2026 Fixed Charge for Seasonal Customers Moving to R2 Class ($/month) </t>
    </r>
    <r>
      <rPr>
        <sz val="10"/>
        <rFont val="Arial"/>
        <family val="2"/>
      </rPr>
      <t>(E1=A1+D1)</t>
    </r>
  </si>
  <si>
    <t>2026 Adjustments (from 2025 Revenue Requirement) by Rate Class</t>
  </si>
  <si>
    <t>2026 Rate Design</t>
  </si>
  <si>
    <t>Revenue - with 2025 Rates and 2026 Charge Determinants</t>
  </si>
  <si>
    <t>2025 Revenue</t>
  </si>
  <si>
    <t>2026 Rates Revenue Requirement</t>
  </si>
  <si>
    <t>2026 Misc Revenue</t>
  </si>
  <si>
    <t>2026 Total Revenue</t>
  </si>
  <si>
    <t>Current (2025) Fixed Charge  for Non-Residential Classes ($/month)</t>
  </si>
  <si>
    <t>Current (2025) F/V Split for Non-Residential Classes</t>
  </si>
  <si>
    <t>2026 Revenue from Fixed Charge using Current F/V Split</t>
  </si>
  <si>
    <t>2026 Fixed Charge Using Current F/V Split ($/month)*</t>
  </si>
  <si>
    <t>2026 Base Fixed Charge for Non-Residential Classes ($/month)</t>
  </si>
  <si>
    <t xml:space="preserve">    2026: Per Exhibit A-04-02 </t>
  </si>
  <si>
    <t>** ST fixed charge shown here is a proxy rate used for rate desing purposes. Final ST rates are provided in Exhibit A-04-04, Attachment 2.</t>
  </si>
  <si>
    <t xml:space="preserve">*** 2025: Revenue with 2025 rates and 2026 charge determinants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</si>
</sst>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00_);_(&quot;$&quot;* \(#,##0.0000\);_(&quot;$&quot;* &quot;-&quot;??_);_(@_)"/>
    <numFmt numFmtId="168" formatCode="0.0000"/>
    <numFmt numFmtId="169" formatCode="_(* #,##0.0000000000_);_(* \(#,##0.0000000000\);_(* &quot;-&quot;??_);_(@_)"/>
    <numFmt numFmtId="170" formatCode="0.0000%"/>
    <numFmt numFmtId="171" formatCode="&quot;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8" fillId="2" borderId="9" xfId="1" applyNumberFormat="1" applyFont="1" applyFill="1" applyBorder="1"/>
    <xf numFmtId="165" fontId="2" fillId="2" borderId="9" xfId="2" applyNumberFormat="1" applyFill="1" applyBorder="1"/>
    <xf numFmtId="44" fontId="0" fillId="2" borderId="10" xfId="2" applyFont="1" applyFill="1" applyBorder="1"/>
    <xf numFmtId="165" fontId="0" fillId="2" borderId="9" xfId="2" applyNumberFormat="1" applyFont="1" applyFill="1" applyBorder="1"/>
    <xf numFmtId="166" fontId="0" fillId="2" borderId="9" xfId="3" applyNumberFormat="1" applyFont="1" applyFill="1" applyBorder="1" applyAlignment="1">
      <alignment horizontal="center"/>
    </xf>
    <xf numFmtId="44" fontId="2" fillId="2" borderId="9" xfId="2" applyFont="1" applyFill="1" applyBorder="1"/>
    <xf numFmtId="165" fontId="2" fillId="2" borderId="9" xfId="2" applyNumberFormat="1" applyFont="1" applyFill="1" applyBorder="1"/>
    <xf numFmtId="9" fontId="2" fillId="2" borderId="11" xfId="2" applyNumberFormat="1" applyFont="1" applyFill="1" applyBorder="1"/>
    <xf numFmtId="44" fontId="2" fillId="2" borderId="12" xfId="2" applyFont="1" applyFill="1" applyBorder="1"/>
    <xf numFmtId="165" fontId="2" fillId="2" borderId="12" xfId="2" applyNumberFormat="1" applyFont="1" applyFill="1" applyBorder="1"/>
    <xf numFmtId="167" fontId="2" fillId="2" borderId="9" xfId="2" applyNumberFormat="1" applyFont="1" applyFill="1" applyBorder="1"/>
    <xf numFmtId="44" fontId="0" fillId="2" borderId="9" xfId="2" applyFont="1" applyFill="1" applyBorder="1"/>
    <xf numFmtId="165" fontId="0" fillId="2" borderId="9" xfId="2" applyNumberFormat="1" applyFont="1" applyFill="1" applyBorder="1" applyAlignment="1">
      <alignment horizontal="center"/>
    </xf>
    <xf numFmtId="9" fontId="0" fillId="2" borderId="9" xfId="3" applyFont="1" applyFill="1" applyBorder="1" applyAlignment="1">
      <alignment horizontal="center"/>
    </xf>
    <xf numFmtId="44" fontId="2" fillId="2" borderId="11" xfId="2" applyFont="1" applyFill="1" applyBorder="1"/>
    <xf numFmtId="0" fontId="0" fillId="2" borderId="13" xfId="0" applyFill="1" applyBorder="1"/>
    <xf numFmtId="44" fontId="0" fillId="2" borderId="12" xfId="2" applyFont="1" applyFill="1" applyBorder="1" applyAlignment="1">
      <alignment horizontal="right"/>
    </xf>
    <xf numFmtId="44" fontId="0" fillId="2" borderId="9" xfId="2" quotePrefix="1" applyFont="1" applyFill="1" applyBorder="1" applyAlignment="1">
      <alignment horizontal="right"/>
    </xf>
    <xf numFmtId="44" fontId="0" fillId="2" borderId="14" xfId="2" applyFont="1" applyFill="1" applyBorder="1"/>
    <xf numFmtId="44" fontId="0" fillId="2" borderId="15" xfId="2" applyFont="1" applyFill="1" applyBorder="1"/>
    <xf numFmtId="165" fontId="0" fillId="2" borderId="15" xfId="2" applyNumberFormat="1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165" fontId="2" fillId="2" borderId="15" xfId="2" applyNumberFormat="1" applyFont="1" applyFill="1" applyBorder="1"/>
    <xf numFmtId="44" fontId="2" fillId="2" borderId="15" xfId="2" applyFont="1" applyFill="1" applyBorder="1"/>
    <xf numFmtId="44" fontId="2" fillId="2" borderId="16" xfId="2" applyFont="1" applyFill="1" applyBorder="1"/>
    <xf numFmtId="0" fontId="8" fillId="2" borderId="0" xfId="0" applyFont="1" applyFill="1"/>
    <xf numFmtId="164" fontId="2" fillId="2" borderId="0" xfId="1" applyNumberFormat="1" applyFill="1" applyBorder="1"/>
    <xf numFmtId="164" fontId="9" fillId="2" borderId="0" xfId="0" applyNumberFormat="1" applyFont="1" applyFill="1"/>
    <xf numFmtId="165" fontId="9" fillId="2" borderId="0" xfId="2" applyNumberFormat="1" applyFont="1" applyFill="1" applyBorder="1"/>
    <xf numFmtId="44" fontId="0" fillId="2" borderId="0" xfId="0" applyNumberFormat="1" applyFill="1"/>
    <xf numFmtId="43" fontId="0" fillId="2" borderId="0" xfId="0" applyNumberFormat="1" applyFill="1"/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7" fontId="0" fillId="2" borderId="0" xfId="0" applyNumberFormat="1" applyFill="1"/>
    <xf numFmtId="165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 applyAlignment="1">
      <alignment horizontal="center" wrapText="1"/>
    </xf>
    <xf numFmtId="165" fontId="4" fillId="2" borderId="0" xfId="2" applyNumberFormat="1" applyFont="1" applyFill="1" applyBorder="1"/>
    <xf numFmtId="3" fontId="0" fillId="2" borderId="0" xfId="0" applyNumberFormat="1" applyFill="1"/>
    <xf numFmtId="2" fontId="0" fillId="2" borderId="0" xfId="0" applyNumberFormat="1" applyFill="1"/>
    <xf numFmtId="0" fontId="4" fillId="2" borderId="0" xfId="0" quotePrefix="1" applyFont="1" applyFill="1" applyAlignment="1">
      <alignment horizontal="left"/>
    </xf>
    <xf numFmtId="168" fontId="0" fillId="2" borderId="0" xfId="0" applyNumberFormat="1" applyFill="1"/>
    <xf numFmtId="0" fontId="4" fillId="2" borderId="0" xfId="0" quotePrefix="1" applyFont="1" applyFill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9" xfId="0" quotePrefix="1" applyFill="1" applyBorder="1" applyAlignment="1">
      <alignment horizontal="left" wrapText="1"/>
    </xf>
    <xf numFmtId="165" fontId="0" fillId="2" borderId="9" xfId="0" applyNumberFormat="1" applyFill="1" applyBorder="1" applyAlignment="1">
      <alignment horizontal="center"/>
    </xf>
    <xf numFmtId="10" fontId="0" fillId="2" borderId="9" xfId="3" applyNumberFormat="1" applyFont="1" applyFill="1" applyBorder="1" applyAlignment="1">
      <alignment horizontal="center"/>
    </xf>
    <xf numFmtId="165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0" fillId="2" borderId="0" xfId="0" applyNumberFormat="1" applyFill="1" applyAlignment="1">
      <alignment horizontal="center"/>
    </xf>
    <xf numFmtId="169" fontId="0" fillId="2" borderId="0" xfId="0" applyNumberFormat="1" applyFill="1"/>
    <xf numFmtId="9" fontId="0" fillId="2" borderId="0" xfId="3" applyFont="1" applyFill="1" applyBorder="1"/>
    <xf numFmtId="0" fontId="11" fillId="2" borderId="0" xfId="0" applyFont="1" applyFill="1"/>
    <xf numFmtId="165" fontId="2" fillId="2" borderId="0" xfId="2" applyNumberFormat="1" applyFill="1" applyBorder="1"/>
    <xf numFmtId="170" fontId="0" fillId="2" borderId="0" xfId="3" applyNumberFormat="1" applyFont="1" applyFill="1" applyBorder="1"/>
    <xf numFmtId="10" fontId="4" fillId="2" borderId="0" xfId="3" applyNumberFormat="1" applyFont="1" applyFill="1" applyBorder="1"/>
    <xf numFmtId="10" fontId="0" fillId="2" borderId="0" xfId="0" applyNumberFormat="1" applyFill="1"/>
    <xf numFmtId="164" fontId="0" fillId="2" borderId="0" xfId="1" applyNumberFormat="1" applyFont="1" applyFill="1"/>
    <xf numFmtId="171" fontId="0" fillId="2" borderId="14" xfId="0" applyNumberFormat="1" applyFill="1" applyBorder="1" applyAlignment="1">
      <alignment horizontal="center" vertical="center"/>
    </xf>
    <xf numFmtId="171" fontId="0" fillId="2" borderId="15" xfId="0" applyNumberFormat="1" applyFill="1" applyBorder="1" applyAlignment="1">
      <alignment horizontal="center" vertical="center"/>
    </xf>
    <xf numFmtId="171" fontId="0" fillId="2" borderId="16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9" xfId="0" applyBorder="1"/>
    <xf numFmtId="167" fontId="0" fillId="0" borderId="9" xfId="2" applyNumberFormat="1" applyFont="1" applyFill="1" applyBorder="1"/>
    <xf numFmtId="167" fontId="0" fillId="0" borderId="9" xfId="2" quotePrefix="1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2" borderId="0" xfId="0" quotePrefix="1" applyFill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10" fillId="2" borderId="1" xfId="0" applyNumberFormat="1" applyFont="1" applyFill="1" applyBorder="1" applyAlignment="1">
      <alignment horizontal="center"/>
    </xf>
    <xf numFmtId="44" fontId="10" fillId="2" borderId="2" xfId="0" applyNumberFormat="1" applyFont="1" applyFill="1" applyBorder="1" applyAlignment="1">
      <alignment horizontal="center"/>
    </xf>
    <xf numFmtId="44" fontId="10" fillId="2" borderId="3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DB40-7B2F-4E9A-BFE1-36E40C955C30}">
  <sheetPr>
    <pageSetUpPr fitToPage="1"/>
  </sheetPr>
  <dimension ref="A1:X50"/>
  <sheetViews>
    <sheetView tabSelected="1" zoomScale="80" zoomScaleNormal="80" zoomScaleSheetLayoutView="70" workbookViewId="0"/>
  </sheetViews>
  <sheetFormatPr defaultColWidth="8.7109375" defaultRowHeight="12.75" x14ac:dyDescent="0.2"/>
  <cols>
    <col min="1" max="1" width="12.28515625" style="2" customWidth="1"/>
    <col min="2" max="2" width="19.5703125" style="2" customWidth="1"/>
    <col min="3" max="3" width="18" style="2" bestFit="1" customWidth="1"/>
    <col min="4" max="4" width="18" style="2" customWidth="1"/>
    <col min="5" max="5" width="18.85546875" style="2" customWidth="1"/>
    <col min="6" max="6" width="16.85546875" style="2" bestFit="1" customWidth="1"/>
    <col min="7" max="7" width="17" style="2" customWidth="1"/>
    <col min="8" max="8" width="15.85546875" style="2" bestFit="1" customWidth="1"/>
    <col min="9" max="9" width="15.42578125" style="2" bestFit="1" customWidth="1"/>
    <col min="10" max="10" width="22.42578125" style="2" customWidth="1"/>
    <col min="11" max="11" width="19.5703125" style="2" customWidth="1"/>
    <col min="12" max="12" width="27.85546875" style="2" customWidth="1"/>
    <col min="13" max="13" width="16.140625" style="2" customWidth="1"/>
    <col min="14" max="14" width="17.42578125" style="2" customWidth="1"/>
    <col min="15" max="15" width="21.42578125" style="2" customWidth="1"/>
    <col min="16" max="16" width="20" style="2" customWidth="1"/>
    <col min="17" max="17" width="26.42578125" style="2" customWidth="1"/>
    <col min="18" max="18" width="20.140625" style="2" customWidth="1"/>
    <col min="19" max="19" width="18.85546875" style="2" bestFit="1" customWidth="1"/>
    <col min="20" max="20" width="13.5703125" style="2" customWidth="1"/>
    <col min="21" max="21" width="13.7109375" style="2" customWidth="1"/>
    <col min="22" max="22" width="10.5703125" style="2" customWidth="1"/>
    <col min="23" max="23" width="10.42578125" style="2" customWidth="1"/>
    <col min="24" max="24" width="14.140625" style="2" customWidth="1"/>
    <col min="25" max="16384" width="8.7109375" style="2"/>
  </cols>
  <sheetData>
    <row r="1" spans="1:24" s="13" customFormat="1" x14ac:dyDescent="0.2"/>
    <row r="3" spans="1:24" ht="23.25" x14ac:dyDescent="0.35">
      <c r="A3" s="1" t="s">
        <v>71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24" ht="23.25" x14ac:dyDescent="0.35">
      <c r="A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4" ht="24" thickBot="1" x14ac:dyDescent="0.4">
      <c r="A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4" ht="18.75" thickBot="1" x14ac:dyDescent="0.3">
      <c r="G6" s="4"/>
      <c r="J6" s="92" t="s">
        <v>66</v>
      </c>
      <c r="K6" s="93"/>
      <c r="L6" s="93"/>
      <c r="M6" s="93"/>
      <c r="N6" s="93"/>
      <c r="O6" s="93"/>
      <c r="P6" s="94"/>
      <c r="Q6" s="5"/>
      <c r="R6" s="5"/>
    </row>
    <row r="7" spans="1:24" s="6" customFormat="1" ht="88.5" customHeight="1" x14ac:dyDescent="0.2">
      <c r="B7" s="7" t="s">
        <v>0</v>
      </c>
      <c r="C7" s="6" t="s">
        <v>1</v>
      </c>
      <c r="D7" s="6" t="s">
        <v>2</v>
      </c>
      <c r="E7" s="8" t="s">
        <v>72</v>
      </c>
      <c r="F7" s="7" t="s">
        <v>73</v>
      </c>
      <c r="G7" s="9" t="s">
        <v>74</v>
      </c>
      <c r="H7" s="7" t="s">
        <v>75</v>
      </c>
      <c r="I7" s="9" t="s">
        <v>76</v>
      </c>
      <c r="J7" s="10" t="s">
        <v>77</v>
      </c>
      <c r="K7" s="11" t="s">
        <v>3</v>
      </c>
      <c r="L7" s="11" t="s">
        <v>4</v>
      </c>
      <c r="M7" s="86" t="s">
        <v>78</v>
      </c>
      <c r="N7" s="11" t="s">
        <v>79</v>
      </c>
      <c r="O7" s="11" t="s">
        <v>80</v>
      </c>
      <c r="P7" s="12" t="s">
        <v>81</v>
      </c>
      <c r="Q7" s="7" t="s">
        <v>5</v>
      </c>
      <c r="R7" s="7" t="s">
        <v>6</v>
      </c>
      <c r="S7" s="7" t="s">
        <v>7</v>
      </c>
      <c r="T7" s="7" t="s">
        <v>8</v>
      </c>
      <c r="U7" s="7" t="s">
        <v>9</v>
      </c>
      <c r="V7" s="7" t="s">
        <v>10</v>
      </c>
      <c r="W7" s="7" t="s">
        <v>11</v>
      </c>
      <c r="X7" s="7" t="s">
        <v>12</v>
      </c>
    </row>
    <row r="8" spans="1:24" ht="69.75" customHeight="1" x14ac:dyDescent="0.3">
      <c r="E8" s="13" t="s">
        <v>13</v>
      </c>
      <c r="F8" s="13" t="s">
        <v>14</v>
      </c>
      <c r="G8" s="13" t="s">
        <v>15</v>
      </c>
      <c r="H8" s="13" t="s">
        <v>16</v>
      </c>
      <c r="I8" s="13" t="s">
        <v>17</v>
      </c>
      <c r="J8" s="14" t="s">
        <v>18</v>
      </c>
      <c r="K8" s="13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6" t="s">
        <v>24</v>
      </c>
      <c r="Q8" s="15" t="s">
        <v>25</v>
      </c>
      <c r="R8" s="15" t="s">
        <v>26</v>
      </c>
      <c r="S8" s="13" t="s">
        <v>27</v>
      </c>
      <c r="T8" s="13" t="s">
        <v>28</v>
      </c>
      <c r="U8" s="13" t="s">
        <v>29</v>
      </c>
      <c r="V8" s="13" t="s">
        <v>30</v>
      </c>
      <c r="W8" s="13" t="s">
        <v>31</v>
      </c>
      <c r="X8" s="13" t="s">
        <v>32</v>
      </c>
    </row>
    <row r="9" spans="1:24" x14ac:dyDescent="0.2">
      <c r="J9" s="17"/>
      <c r="P9" s="18"/>
    </row>
    <row r="10" spans="1:24" x14ac:dyDescent="0.2">
      <c r="A10" s="19" t="s">
        <v>33</v>
      </c>
      <c r="B10" s="20">
        <v>254908.5192105725</v>
      </c>
      <c r="C10" s="20">
        <v>2048.7413825344815</v>
      </c>
      <c r="D10" s="20">
        <v>0</v>
      </c>
      <c r="E10" s="21">
        <v>127280921.81222306</v>
      </c>
      <c r="F10" s="21">
        <v>130302531.93240798</v>
      </c>
      <c r="G10" s="21">
        <v>133677142.1713905</v>
      </c>
      <c r="H10" s="21">
        <v>4408844.3539789254</v>
      </c>
      <c r="I10" s="21">
        <v>138085986.52536944</v>
      </c>
      <c r="J10" s="22"/>
      <c r="K10" s="23"/>
      <c r="L10" s="23"/>
      <c r="M10" s="24"/>
      <c r="N10" s="25"/>
      <c r="O10" s="26"/>
      <c r="P10" s="27"/>
      <c r="Q10" s="28">
        <v>43.701018240248153</v>
      </c>
      <c r="R10" s="29">
        <v>133677142.1713905</v>
      </c>
      <c r="S10" s="26">
        <v>0</v>
      </c>
      <c r="T10" s="30"/>
      <c r="U10" s="30"/>
      <c r="V10" s="87"/>
      <c r="W10" s="87"/>
      <c r="X10" s="87"/>
    </row>
    <row r="11" spans="1:24" x14ac:dyDescent="0.2">
      <c r="A11" s="19" t="s">
        <v>34</v>
      </c>
      <c r="B11" s="20">
        <v>557927.57503398939</v>
      </c>
      <c r="C11" s="20">
        <v>5105.5692558405453</v>
      </c>
      <c r="D11" s="20">
        <v>0</v>
      </c>
      <c r="E11" s="21">
        <v>475689050.47397929</v>
      </c>
      <c r="F11" s="21">
        <v>484041664.07564557</v>
      </c>
      <c r="G11" s="21">
        <v>499593748.41263378</v>
      </c>
      <c r="H11" s="21">
        <v>12081851.699303091</v>
      </c>
      <c r="I11" s="21">
        <v>511675600.11193687</v>
      </c>
      <c r="J11" s="22"/>
      <c r="K11" s="23"/>
      <c r="L11" s="23"/>
      <c r="M11" s="24"/>
      <c r="N11" s="25"/>
      <c r="O11" s="26"/>
      <c r="P11" s="27"/>
      <c r="Q11" s="28">
        <v>74.620460129046634</v>
      </c>
      <c r="R11" s="29">
        <v>499593748.41263372</v>
      </c>
      <c r="S11" s="26">
        <v>0</v>
      </c>
      <c r="T11" s="30"/>
      <c r="U11" s="30"/>
      <c r="V11" s="87"/>
      <c r="W11" s="87"/>
      <c r="X11" s="87"/>
    </row>
    <row r="12" spans="1:24" x14ac:dyDescent="0.2">
      <c r="A12" s="19" t="s">
        <v>35</v>
      </c>
      <c r="B12" s="20">
        <v>343408.95865262294</v>
      </c>
      <c r="C12" s="20">
        <v>4729.2497885944113</v>
      </c>
      <c r="D12" s="20">
        <v>0</v>
      </c>
      <c r="E12" s="21">
        <v>728293416.87998366</v>
      </c>
      <c r="F12" s="21">
        <v>740386673.63052213</v>
      </c>
      <c r="G12" s="21">
        <v>764892186.86192775</v>
      </c>
      <c r="H12" s="21">
        <v>14810896.36278622</v>
      </c>
      <c r="I12" s="21">
        <v>779703083.22471392</v>
      </c>
      <c r="J12" s="22"/>
      <c r="K12" s="23"/>
      <c r="L12" s="23"/>
      <c r="M12" s="24"/>
      <c r="N12" s="25"/>
      <c r="O12" s="26"/>
      <c r="P12" s="27"/>
      <c r="Q12" s="28">
        <v>151.14051274925194</v>
      </c>
      <c r="R12" s="29">
        <v>622836073.12132907</v>
      </c>
      <c r="S12" s="26">
        <v>55183884.556018829</v>
      </c>
      <c r="T12" s="30">
        <v>1.1668633931983563E-2</v>
      </c>
      <c r="U12" s="30"/>
      <c r="V12" s="87"/>
      <c r="W12" s="87"/>
      <c r="X12" s="87"/>
    </row>
    <row r="13" spans="1:24" x14ac:dyDescent="0.2">
      <c r="A13" s="19" t="s">
        <v>36</v>
      </c>
      <c r="B13" s="20">
        <v>78324.529029638448</v>
      </c>
      <c r="C13" s="20"/>
      <c r="D13" s="20"/>
      <c r="E13" s="21"/>
      <c r="F13" s="21"/>
      <c r="G13" s="21"/>
      <c r="H13" s="21"/>
      <c r="I13" s="21"/>
      <c r="J13" s="22"/>
      <c r="K13" s="23"/>
      <c r="L13" s="23"/>
      <c r="M13" s="24"/>
      <c r="N13" s="26"/>
      <c r="O13" s="26"/>
      <c r="P13" s="27"/>
      <c r="Q13" s="28">
        <v>92.427653529955009</v>
      </c>
      <c r="R13" s="29">
        <v>86872229.184579909</v>
      </c>
      <c r="S13" s="26">
        <v>0</v>
      </c>
      <c r="T13" s="30"/>
      <c r="U13" s="30"/>
      <c r="V13" s="87"/>
      <c r="W13" s="87"/>
      <c r="X13" s="87"/>
    </row>
    <row r="14" spans="1:24" x14ac:dyDescent="0.2">
      <c r="A14" s="19" t="s">
        <v>37</v>
      </c>
      <c r="B14" s="20">
        <v>88969.585546298942</v>
      </c>
      <c r="C14" s="20">
        <v>1922.4185952748924</v>
      </c>
      <c r="D14" s="20">
        <v>0</v>
      </c>
      <c r="E14" s="21">
        <v>182639547.50212166</v>
      </c>
      <c r="F14" s="21">
        <v>188031867.81696233</v>
      </c>
      <c r="G14" s="21">
        <v>191817692.7849288</v>
      </c>
      <c r="H14" s="21">
        <v>3631566.3078024816</v>
      </c>
      <c r="I14" s="21">
        <v>195449259.09273127</v>
      </c>
      <c r="J14" s="22">
        <v>32.78</v>
      </c>
      <c r="K14" s="31">
        <v>21.373323052666233</v>
      </c>
      <c r="L14" s="32" t="str">
        <f>IF(J14&gt;K14,"Yes","No")</f>
        <v>Yes</v>
      </c>
      <c r="M14" s="33">
        <v>0.1896458833212914</v>
      </c>
      <c r="N14" s="26">
        <v>36377435.784849927</v>
      </c>
      <c r="O14" s="25">
        <v>34.072913383341408</v>
      </c>
      <c r="P14" s="34">
        <f>IF(L14="Yes",MIN(J14,O14),O14)</f>
        <v>32.78</v>
      </c>
      <c r="Q14" s="28">
        <v>32.78</v>
      </c>
      <c r="R14" s="29">
        <v>34997076.17049215</v>
      </c>
      <c r="S14" s="26">
        <v>156820616.61443666</v>
      </c>
      <c r="T14" s="30">
        <v>8.1574646125399344E-2</v>
      </c>
      <c r="U14" s="30"/>
      <c r="V14" s="87"/>
      <c r="W14" s="87"/>
      <c r="X14" s="87"/>
    </row>
    <row r="15" spans="1:24" x14ac:dyDescent="0.2">
      <c r="A15" s="19" t="s">
        <v>38</v>
      </c>
      <c r="B15" s="20">
        <v>5486.9304685052348</v>
      </c>
      <c r="C15" s="20">
        <v>2147.5857020138837</v>
      </c>
      <c r="D15" s="20">
        <v>6883344.8747895872</v>
      </c>
      <c r="E15" s="21">
        <v>153475132.89322072</v>
      </c>
      <c r="F15" s="21">
        <v>156288368.05123439</v>
      </c>
      <c r="G15" s="21">
        <v>161187685.2196863</v>
      </c>
      <c r="H15" s="21">
        <v>2132868.5804121662</v>
      </c>
      <c r="I15" s="21">
        <v>163320553.80009848</v>
      </c>
      <c r="J15" s="22">
        <v>105.55</v>
      </c>
      <c r="K15" s="31">
        <v>57.285966620162633</v>
      </c>
      <c r="L15" s="32" t="str">
        <f t="shared" ref="L15:L28" si="0">IF(J15&gt;K15,"Yes","No")</f>
        <v>Yes</v>
      </c>
      <c r="M15" s="33">
        <v>4.4695590357770126E-2</v>
      </c>
      <c r="N15" s="26">
        <v>7204378.7492962973</v>
      </c>
      <c r="O15" s="25">
        <v>109.41725965378318</v>
      </c>
      <c r="P15" s="34">
        <f t="shared" ref="P15:P28" si="1">IF(L15="Yes",MIN(J15,O15),O15)</f>
        <v>105.55</v>
      </c>
      <c r="Q15" s="28">
        <v>105.55</v>
      </c>
      <c r="R15" s="29">
        <v>6949746.1314087296</v>
      </c>
      <c r="S15" s="26">
        <v>154237939.08827758</v>
      </c>
      <c r="T15" s="30"/>
      <c r="U15" s="30">
        <v>22.407411206894146</v>
      </c>
      <c r="V15" s="88">
        <v>9.7299999999999998E-2</v>
      </c>
      <c r="W15" s="88">
        <v>1.54E-2</v>
      </c>
      <c r="X15" s="88">
        <f>SUM(U15:W15)</f>
        <v>22.520111206894146</v>
      </c>
    </row>
    <row r="16" spans="1:24" x14ac:dyDescent="0.2">
      <c r="A16" s="19" t="s">
        <v>39</v>
      </c>
      <c r="B16" s="20">
        <v>18720.181171866847</v>
      </c>
      <c r="C16" s="20">
        <v>536.9321033143309</v>
      </c>
      <c r="D16" s="20">
        <v>0</v>
      </c>
      <c r="E16" s="21">
        <v>25616453.237742037</v>
      </c>
      <c r="F16" s="21">
        <v>26300219.68454095</v>
      </c>
      <c r="G16" s="21">
        <v>26903751.266354926</v>
      </c>
      <c r="H16" s="21">
        <v>593213.63304628094</v>
      </c>
      <c r="I16" s="21">
        <v>27496964.899401207</v>
      </c>
      <c r="J16" s="22">
        <v>25.51</v>
      </c>
      <c r="K16" s="31">
        <v>12.935437039004173</v>
      </c>
      <c r="L16" s="32" t="str">
        <f t="shared" si="0"/>
        <v>Yes</v>
      </c>
      <c r="M16" s="33">
        <v>0.22176745003069323</v>
      </c>
      <c r="N16" s="26">
        <v>5966376.3145995662</v>
      </c>
      <c r="O16" s="25">
        <v>26.559466580581606</v>
      </c>
      <c r="P16" s="34">
        <f t="shared" si="1"/>
        <v>25.51</v>
      </c>
      <c r="Q16" s="28">
        <v>25.51</v>
      </c>
      <c r="R16" s="29">
        <v>5730621.860331879</v>
      </c>
      <c r="S16" s="26">
        <v>21173129.406023048</v>
      </c>
      <c r="T16" s="30">
        <v>3.943353223867091E-2</v>
      </c>
      <c r="U16" s="30"/>
      <c r="V16" s="88"/>
      <c r="W16" s="88"/>
      <c r="X16" s="88"/>
    </row>
    <row r="17" spans="1:24" x14ac:dyDescent="0.2">
      <c r="A17" s="19" t="s">
        <v>40</v>
      </c>
      <c r="B17" s="20">
        <v>1774.8028133289815</v>
      </c>
      <c r="C17" s="20">
        <v>872.24522475628771</v>
      </c>
      <c r="D17" s="20">
        <v>2259183.2316994634</v>
      </c>
      <c r="E17" s="21">
        <v>29865723.399707895</v>
      </c>
      <c r="F17" s="21">
        <v>30467380.006978579</v>
      </c>
      <c r="G17" s="21">
        <v>31366559.073512152</v>
      </c>
      <c r="H17" s="21">
        <v>441260.16112640442</v>
      </c>
      <c r="I17" s="21">
        <v>31807819.234638557</v>
      </c>
      <c r="J17" s="22">
        <v>96.47</v>
      </c>
      <c r="K17" s="31">
        <v>52.52751756359563</v>
      </c>
      <c r="L17" s="32" t="str">
        <f t="shared" si="0"/>
        <v>Yes</v>
      </c>
      <c r="M17" s="33">
        <v>6.8010811671377222E-2</v>
      </c>
      <c r="N17" s="26">
        <v>2133265.1419277634</v>
      </c>
      <c r="O17" s="25">
        <v>100.16442042212083</v>
      </c>
      <c r="P17" s="34">
        <f t="shared" si="1"/>
        <v>96.47</v>
      </c>
      <c r="Q17" s="28">
        <v>96.47</v>
      </c>
      <c r="R17" s="29">
        <v>2054582.7288221619</v>
      </c>
      <c r="S17" s="26">
        <v>29311976.344689991</v>
      </c>
      <c r="T17" s="30"/>
      <c r="U17" s="30">
        <v>12.974590079017252</v>
      </c>
      <c r="V17" s="88">
        <v>0.1313</v>
      </c>
      <c r="W17" s="88"/>
      <c r="X17" s="88">
        <f t="shared" ref="X17:X21" si="2">SUM(U17:W17)</f>
        <v>13.105890079017252</v>
      </c>
    </row>
    <row r="18" spans="1:24" x14ac:dyDescent="0.2">
      <c r="A18" s="19" t="s">
        <v>41</v>
      </c>
      <c r="B18" s="20">
        <v>5615.4734741533566</v>
      </c>
      <c r="C18" s="20">
        <v>80.939785645352472</v>
      </c>
      <c r="D18" s="20">
        <v>0</v>
      </c>
      <c r="E18" s="21">
        <v>10216769.729492763</v>
      </c>
      <c r="F18" s="21">
        <v>10561361.108171703</v>
      </c>
      <c r="G18" s="21">
        <v>10730190.82684399</v>
      </c>
      <c r="H18" s="21">
        <v>248840.23604760546</v>
      </c>
      <c r="I18" s="21">
        <v>10979031.062891595</v>
      </c>
      <c r="J18" s="22">
        <v>3.31</v>
      </c>
      <c r="K18" s="31">
        <v>15.793859136426541</v>
      </c>
      <c r="L18" s="32" t="str">
        <f t="shared" si="0"/>
        <v>No</v>
      </c>
      <c r="M18" s="33">
        <v>2.1474386423055054E-2</v>
      </c>
      <c r="N18" s="26">
        <v>230424.26420876847</v>
      </c>
      <c r="O18" s="25">
        <v>3.4194840570041971</v>
      </c>
      <c r="P18" s="34">
        <f t="shared" si="1"/>
        <v>3.4194840570041971</v>
      </c>
      <c r="Q18" s="28">
        <v>3.4194840570041971</v>
      </c>
      <c r="R18" s="29">
        <v>230424.26420876847</v>
      </c>
      <c r="S18" s="26">
        <v>10499766.562635222</v>
      </c>
      <c r="T18" s="30">
        <v>0.129723182226368</v>
      </c>
      <c r="U18" s="30"/>
      <c r="V18" s="88"/>
      <c r="W18" s="88"/>
      <c r="X18" s="88"/>
    </row>
    <row r="19" spans="1:24" x14ac:dyDescent="0.2">
      <c r="A19" s="19" t="s">
        <v>42</v>
      </c>
      <c r="B19" s="20">
        <v>18439.34530755203</v>
      </c>
      <c r="C19" s="20">
        <v>10.448713611169628</v>
      </c>
      <c r="D19" s="20">
        <v>0</v>
      </c>
      <c r="E19" s="21">
        <v>2731619.9432172179</v>
      </c>
      <c r="F19" s="21">
        <v>5568934.4654275691</v>
      </c>
      <c r="G19" s="21">
        <v>2868891.4434982277</v>
      </c>
      <c r="H19" s="21">
        <v>2749176.5149373459</v>
      </c>
      <c r="I19" s="21">
        <v>5618067.9584355736</v>
      </c>
      <c r="J19" s="22">
        <v>3.37</v>
      </c>
      <c r="K19" s="31">
        <v>17.969178628608486</v>
      </c>
      <c r="L19" s="32" t="str">
        <f t="shared" si="0"/>
        <v>No</v>
      </c>
      <c r="M19" s="33">
        <v>0.2707889862093884</v>
      </c>
      <c r="N19" s="26">
        <v>776864.20552967396</v>
      </c>
      <c r="O19" s="25">
        <v>3.510899259944174</v>
      </c>
      <c r="P19" s="34">
        <f t="shared" si="1"/>
        <v>3.510899259944174</v>
      </c>
      <c r="Q19" s="28">
        <v>3.510899259944174</v>
      </c>
      <c r="R19" s="29">
        <v>776864.20552967396</v>
      </c>
      <c r="S19" s="26">
        <v>2092027.2379685538</v>
      </c>
      <c r="T19" s="30">
        <v>0.20021864086045826</v>
      </c>
      <c r="U19" s="30"/>
      <c r="V19" s="88"/>
      <c r="W19" s="88"/>
      <c r="X19" s="88"/>
    </row>
    <row r="20" spans="1:24" x14ac:dyDescent="0.2">
      <c r="A20" s="19" t="s">
        <v>43</v>
      </c>
      <c r="B20" s="20">
        <v>5869.4007463148209</v>
      </c>
      <c r="C20" s="20">
        <v>32.886321278694055</v>
      </c>
      <c r="D20" s="20">
        <v>0</v>
      </c>
      <c r="E20" s="21">
        <v>3803583.0895581795</v>
      </c>
      <c r="F20" s="21">
        <v>3871363.6129917121</v>
      </c>
      <c r="G20" s="21">
        <v>3994723.7196606924</v>
      </c>
      <c r="H20" s="21">
        <v>87409.103221660291</v>
      </c>
      <c r="I20" s="21">
        <v>4082132.8228823529</v>
      </c>
      <c r="J20" s="22">
        <v>38.29</v>
      </c>
      <c r="K20" s="31">
        <v>37.096887348874809</v>
      </c>
      <c r="L20" s="32" t="str">
        <f t="shared" si="0"/>
        <v>Yes</v>
      </c>
      <c r="M20" s="33">
        <v>0.70832546350881409</v>
      </c>
      <c r="N20" s="26">
        <v>2829564.5303183137</v>
      </c>
      <c r="O20" s="25">
        <v>40.173955465767271</v>
      </c>
      <c r="P20" s="34">
        <f t="shared" si="1"/>
        <v>38.29</v>
      </c>
      <c r="Q20" s="28">
        <v>38.29</v>
      </c>
      <c r="R20" s="29">
        <v>2696872.2549167341</v>
      </c>
      <c r="S20" s="26">
        <v>1297851.4647439579</v>
      </c>
      <c r="T20" s="30">
        <v>3.9464780926554782E-2</v>
      </c>
      <c r="U20" s="30"/>
      <c r="V20" s="88"/>
      <c r="W20" s="88"/>
      <c r="X20" s="88"/>
    </row>
    <row r="21" spans="1:24" x14ac:dyDescent="0.2">
      <c r="A21" s="19" t="s">
        <v>44</v>
      </c>
      <c r="B21" s="20">
        <v>1747.789667968271</v>
      </c>
      <c r="C21" s="20">
        <v>32.397273806548391</v>
      </c>
      <c r="D21" s="20">
        <v>225089.377087784</v>
      </c>
      <c r="E21" s="21">
        <v>7245808.6207508966</v>
      </c>
      <c r="F21" s="21">
        <v>7051583.5604422698</v>
      </c>
      <c r="G21" s="21">
        <v>7609930.6585143525</v>
      </c>
      <c r="H21" s="21">
        <v>77872.409237958796</v>
      </c>
      <c r="I21" s="21">
        <v>7687803.067752311</v>
      </c>
      <c r="J21" s="22">
        <v>199.26</v>
      </c>
      <c r="K21" s="31">
        <v>147.79511081366698</v>
      </c>
      <c r="L21" s="32" t="str">
        <f t="shared" si="0"/>
        <v>Yes</v>
      </c>
      <c r="M21" s="33">
        <v>0.56983614609924549</v>
      </c>
      <c r="N21" s="26">
        <v>4336413.558530312</v>
      </c>
      <c r="O21" s="25">
        <v>206.75702755713559</v>
      </c>
      <c r="P21" s="34">
        <f t="shared" si="1"/>
        <v>199.26</v>
      </c>
      <c r="Q21" s="28">
        <v>199.26</v>
      </c>
      <c r="R21" s="29">
        <v>4179174.8308722922</v>
      </c>
      <c r="S21" s="26">
        <v>3430755.8276420604</v>
      </c>
      <c r="T21" s="30"/>
      <c r="U21" s="30">
        <v>15.24174917550231</v>
      </c>
      <c r="V21" s="88">
        <v>0.48970000000000002</v>
      </c>
      <c r="W21" s="88"/>
      <c r="X21" s="88">
        <f t="shared" si="2"/>
        <v>15.731449175502309</v>
      </c>
    </row>
    <row r="22" spans="1:24" x14ac:dyDescent="0.2">
      <c r="A22" s="35" t="s">
        <v>45</v>
      </c>
      <c r="B22" s="20">
        <v>931</v>
      </c>
      <c r="C22" s="20">
        <v>15049.655092331343</v>
      </c>
      <c r="D22" s="20">
        <v>30763863.685726289</v>
      </c>
      <c r="E22" s="21">
        <v>70359329.638521388</v>
      </c>
      <c r="F22" s="21">
        <v>71563082.883249104</v>
      </c>
      <c r="G22" s="21">
        <v>73895081.660770372</v>
      </c>
      <c r="H22" s="21">
        <v>1264280.0453217162</v>
      </c>
      <c r="I22" s="21">
        <v>75159361.706092089</v>
      </c>
      <c r="J22" s="22">
        <v>1103.28</v>
      </c>
      <c r="K22" s="31">
        <v>55.56514968468781</v>
      </c>
      <c r="L22" s="32" t="str">
        <f t="shared" si="0"/>
        <v>Yes</v>
      </c>
      <c r="M22" s="33">
        <v>0.17403780809007674</v>
      </c>
      <c r="N22" s="26">
        <v>12860538.040877704</v>
      </c>
      <c r="O22" s="25">
        <v>1151.1401755171594</v>
      </c>
      <c r="P22" s="34">
        <f t="shared" si="1"/>
        <v>1103.28</v>
      </c>
      <c r="Q22" s="36" t="s">
        <v>46</v>
      </c>
      <c r="R22" s="29">
        <v>12325844.16</v>
      </c>
      <c r="S22" s="26">
        <v>61569237.500770375</v>
      </c>
      <c r="T22" s="30"/>
      <c r="U22" s="37" t="s">
        <v>46</v>
      </c>
      <c r="V22" s="89"/>
      <c r="W22" s="89"/>
      <c r="X22" s="89" t="s">
        <v>46</v>
      </c>
    </row>
    <row r="23" spans="1:24" x14ac:dyDescent="0.2">
      <c r="A23" s="19" t="s">
        <v>47</v>
      </c>
      <c r="B23" s="20">
        <v>15689.528772048858</v>
      </c>
      <c r="C23" s="20">
        <v>119.97507585360897</v>
      </c>
      <c r="D23" s="20">
        <v>0</v>
      </c>
      <c r="E23" s="21">
        <v>6469106.5032911859</v>
      </c>
      <c r="F23" s="21">
        <v>6705666.8257099185</v>
      </c>
      <c r="G23" s="21">
        <v>6794197.0992174009</v>
      </c>
      <c r="H23" s="21">
        <v>262985.19820852065</v>
      </c>
      <c r="I23" s="21">
        <v>7057182.297425922</v>
      </c>
      <c r="J23" s="22"/>
      <c r="K23" s="31"/>
      <c r="L23" s="32"/>
      <c r="M23" s="33"/>
      <c r="N23" s="26"/>
      <c r="O23" s="25"/>
      <c r="P23" s="34"/>
      <c r="Q23" s="28">
        <v>36.086685574018908</v>
      </c>
      <c r="R23" s="29">
        <v>6794197.0992174018</v>
      </c>
      <c r="S23" s="26">
        <v>0</v>
      </c>
      <c r="T23" s="30"/>
      <c r="U23" s="37"/>
      <c r="V23" s="89"/>
      <c r="W23" s="89"/>
      <c r="X23" s="89"/>
    </row>
    <row r="24" spans="1:24" x14ac:dyDescent="0.2">
      <c r="A24" s="19" t="s">
        <v>48</v>
      </c>
      <c r="B24" s="20">
        <v>1415.7956935741286</v>
      </c>
      <c r="C24" s="20">
        <v>42.308226637768136</v>
      </c>
      <c r="D24" s="20">
        <v>0</v>
      </c>
      <c r="E24" s="21">
        <v>1193128.5898388834</v>
      </c>
      <c r="F24" s="21">
        <v>1213904.1325377943</v>
      </c>
      <c r="G24" s="21">
        <v>1253086.6202237585</v>
      </c>
      <c r="H24" s="21">
        <v>33348.364652209493</v>
      </c>
      <c r="I24" s="21">
        <v>1286434.984875968</v>
      </c>
      <c r="J24" s="22">
        <v>26.36</v>
      </c>
      <c r="K24" s="31">
        <v>6.7691595737891488</v>
      </c>
      <c r="L24" s="32" t="str">
        <f t="shared" si="0"/>
        <v>Yes</v>
      </c>
      <c r="M24" s="33">
        <v>0.37628510022678713</v>
      </c>
      <c r="N24" s="26">
        <v>471517.82448374294</v>
      </c>
      <c r="O24" s="25">
        <v>27.753405536301411</v>
      </c>
      <c r="P24" s="34">
        <f t="shared" si="1"/>
        <v>26.36</v>
      </c>
      <c r="Q24" s="28">
        <v>26.36</v>
      </c>
      <c r="R24" s="29">
        <v>447844.49379136832</v>
      </c>
      <c r="S24" s="26">
        <v>805242.12643239019</v>
      </c>
      <c r="T24" s="30">
        <v>1.9032755339207685E-2</v>
      </c>
      <c r="U24" s="37"/>
      <c r="V24" s="89"/>
      <c r="W24" s="89"/>
      <c r="X24" s="89"/>
    </row>
    <row r="25" spans="1:24" x14ac:dyDescent="0.2">
      <c r="A25" s="19" t="s">
        <v>49</v>
      </c>
      <c r="B25" s="20">
        <v>207.59999999999997</v>
      </c>
      <c r="C25" s="20">
        <v>118.74765638341636</v>
      </c>
      <c r="D25" s="20">
        <v>334741.97658266197</v>
      </c>
      <c r="E25" s="21">
        <v>1324273.1484434509</v>
      </c>
      <c r="F25" s="21">
        <v>1365721.6957328953</v>
      </c>
      <c r="G25" s="21">
        <v>1390821.5576832034</v>
      </c>
      <c r="H25" s="21">
        <v>41501.920855954631</v>
      </c>
      <c r="I25" s="21">
        <v>1432323.4785391579</v>
      </c>
      <c r="J25" s="22">
        <v>146.47</v>
      </c>
      <c r="K25" s="31">
        <v>33.010826065526146</v>
      </c>
      <c r="L25" s="32" t="str">
        <f t="shared" si="0"/>
        <v>Yes</v>
      </c>
      <c r="M25" s="33">
        <v>0.27547334205352914</v>
      </c>
      <c r="N25" s="26">
        <v>383134.26269508729</v>
      </c>
      <c r="O25" s="25">
        <v>153.79506370226693</v>
      </c>
      <c r="P25" s="34">
        <f t="shared" si="1"/>
        <v>146.47</v>
      </c>
      <c r="Q25" s="28">
        <v>146.47</v>
      </c>
      <c r="R25" s="29">
        <v>364886.0639999999</v>
      </c>
      <c r="S25" s="26">
        <v>1025935.4936832035</v>
      </c>
      <c r="T25" s="30"/>
      <c r="U25" s="30">
        <v>3.0648546207345961</v>
      </c>
      <c r="V25" s="88">
        <v>0.31569999999999998</v>
      </c>
      <c r="W25" s="89"/>
      <c r="X25" s="88">
        <f>SUM(U25:W25)</f>
        <v>3.3805546207345962</v>
      </c>
    </row>
    <row r="26" spans="1:24" x14ac:dyDescent="0.2">
      <c r="A26" s="19" t="s">
        <v>50</v>
      </c>
      <c r="B26" s="20">
        <v>39590.567359272463</v>
      </c>
      <c r="C26" s="20">
        <v>329.80892595619434</v>
      </c>
      <c r="D26" s="20">
        <v>0</v>
      </c>
      <c r="E26" s="21">
        <v>19815870.774663053</v>
      </c>
      <c r="F26" s="21">
        <v>20448909.725906782</v>
      </c>
      <c r="G26" s="21">
        <v>20811673.399902675</v>
      </c>
      <c r="H26" s="21">
        <v>722042.19871553965</v>
      </c>
      <c r="I26" s="21">
        <v>21533715.598618217</v>
      </c>
      <c r="J26" s="22"/>
      <c r="K26" s="31"/>
      <c r="L26" s="32"/>
      <c r="M26" s="33"/>
      <c r="N26" s="26"/>
      <c r="O26" s="25"/>
      <c r="P26" s="34"/>
      <c r="Q26" s="28">
        <v>43.806043518403044</v>
      </c>
      <c r="R26" s="29">
        <v>20811673.399902679</v>
      </c>
      <c r="S26" s="26">
        <v>0</v>
      </c>
      <c r="T26" s="30"/>
      <c r="U26" s="37"/>
      <c r="V26" s="89"/>
      <c r="W26" s="89"/>
      <c r="X26" s="89"/>
    </row>
    <row r="27" spans="1:24" x14ac:dyDescent="0.2">
      <c r="A27" s="19" t="s">
        <v>51</v>
      </c>
      <c r="B27" s="20">
        <v>4193.1829472852387</v>
      </c>
      <c r="C27" s="20">
        <v>114.22277129146487</v>
      </c>
      <c r="D27" s="20">
        <v>0</v>
      </c>
      <c r="E27" s="21">
        <v>4482455.9374469435</v>
      </c>
      <c r="F27" s="21">
        <v>4626992.1636357969</v>
      </c>
      <c r="G27" s="21">
        <v>4707711.816473864</v>
      </c>
      <c r="H27" s="21">
        <v>114636.64666770198</v>
      </c>
      <c r="I27" s="21">
        <v>4822348.4631415661</v>
      </c>
      <c r="J27" s="22">
        <v>39.96</v>
      </c>
      <c r="K27" s="31">
        <v>4.7333801131814566</v>
      </c>
      <c r="L27" s="32" t="str">
        <f t="shared" si="0"/>
        <v>Yes</v>
      </c>
      <c r="M27" s="33">
        <v>0.44673562744425849</v>
      </c>
      <c r="N27" s="26">
        <v>2103102.5921592014</v>
      </c>
      <c r="O27" s="25">
        <v>41.796065554465358</v>
      </c>
      <c r="P27" s="34">
        <f t="shared" si="1"/>
        <v>39.96</v>
      </c>
      <c r="Q27" s="28">
        <v>39.96</v>
      </c>
      <c r="R27" s="29">
        <v>2010715.0868822176</v>
      </c>
      <c r="S27" s="26">
        <v>2696996.7295916462</v>
      </c>
      <c r="T27" s="30">
        <v>2.3611725570111215E-2</v>
      </c>
      <c r="U27" s="37"/>
      <c r="V27" s="89"/>
      <c r="W27" s="89"/>
      <c r="X27" s="89"/>
    </row>
    <row r="28" spans="1:24" ht="13.5" thickBot="1" x14ac:dyDescent="0.25">
      <c r="A28" s="19" t="s">
        <v>52</v>
      </c>
      <c r="B28" s="20">
        <v>310.95541395073013</v>
      </c>
      <c r="C28" s="20">
        <v>225.20814169696473</v>
      </c>
      <c r="D28" s="20">
        <v>629257.74854324979</v>
      </c>
      <c r="E28" s="21">
        <v>3706720.8645796785</v>
      </c>
      <c r="F28" s="21">
        <v>3823010.8757036021</v>
      </c>
      <c r="G28" s="21">
        <v>3892993.89845001</v>
      </c>
      <c r="H28" s="21">
        <v>91080.818642909071</v>
      </c>
      <c r="I28" s="21">
        <v>3984074.7170929192</v>
      </c>
      <c r="J28" s="38">
        <v>170.26</v>
      </c>
      <c r="K28" s="39">
        <v>52.854179478083211</v>
      </c>
      <c r="L28" s="40" t="str">
        <f t="shared" si="0"/>
        <v>Yes</v>
      </c>
      <c r="M28" s="41">
        <v>0.16885464205229675</v>
      </c>
      <c r="N28" s="42">
        <v>657350.09123455174</v>
      </c>
      <c r="O28" s="43">
        <v>176.16407951728269</v>
      </c>
      <c r="P28" s="44">
        <f t="shared" si="1"/>
        <v>170.26</v>
      </c>
      <c r="Q28" s="28">
        <v>170.26</v>
      </c>
      <c r="R28" s="29">
        <v>635319.22535101569</v>
      </c>
      <c r="S28" s="26">
        <v>3257674.6730989944</v>
      </c>
      <c r="T28" s="30"/>
      <c r="U28" s="30">
        <v>5.1770116150982757</v>
      </c>
      <c r="V28" s="88">
        <v>0.254</v>
      </c>
      <c r="W28" s="89"/>
      <c r="X28" s="88">
        <f>SUM(U28:W28)</f>
        <v>5.4310116150982761</v>
      </c>
    </row>
    <row r="29" spans="1:24" x14ac:dyDescent="0.2">
      <c r="B29" s="45"/>
      <c r="C29" s="45"/>
      <c r="D29" s="46"/>
      <c r="E29" s="45"/>
      <c r="F29" s="45"/>
      <c r="G29" s="46"/>
      <c r="H29" s="45"/>
      <c r="I29" s="45"/>
      <c r="J29" s="46"/>
      <c r="K29" s="46"/>
      <c r="L29" s="46"/>
      <c r="O29" s="46"/>
      <c r="P29" s="46"/>
      <c r="Q29" s="46"/>
      <c r="R29" s="46"/>
      <c r="S29" s="46"/>
      <c r="W29"/>
      <c r="X29"/>
    </row>
    <row r="30" spans="1:24" ht="13.5" thickBot="1" x14ac:dyDescent="0.25">
      <c r="A30" s="4" t="s">
        <v>53</v>
      </c>
      <c r="B30" s="47">
        <f t="shared" ref="B30:I30" si="3">SUM(B10:B28)</f>
        <v>1443531.7213089433</v>
      </c>
      <c r="C30" s="47">
        <f t="shared" si="3"/>
        <v>33519.340036821362</v>
      </c>
      <c r="D30" s="47">
        <f t="shared" si="3"/>
        <v>41095480.894429028</v>
      </c>
      <c r="E30" s="47">
        <f t="shared" si="3"/>
        <v>1854208913.0387814</v>
      </c>
      <c r="F30" s="47">
        <f t="shared" si="3"/>
        <v>1892619236.2478008</v>
      </c>
      <c r="G30" s="47">
        <f t="shared" si="3"/>
        <v>1947388068.4916725</v>
      </c>
      <c r="H30" s="47">
        <f t="shared" si="3"/>
        <v>43793674.554964691</v>
      </c>
      <c r="I30" s="47">
        <f t="shared" si="3"/>
        <v>1991181743.0466375</v>
      </c>
      <c r="J30" s="48"/>
      <c r="K30" s="48"/>
      <c r="L30" s="48"/>
      <c r="M30" s="4"/>
      <c r="N30" s="49"/>
      <c r="O30" s="48"/>
      <c r="P30" s="48"/>
      <c r="Q30" s="48"/>
      <c r="R30" s="48">
        <f>SUM(R10:R28)</f>
        <v>1443985034.86566</v>
      </c>
      <c r="S30" s="48">
        <f>SUM(S10:S28)</f>
        <v>503403033.62601256</v>
      </c>
      <c r="T30" s="50"/>
    </row>
    <row r="31" spans="1:24" ht="15.75" thickBot="1" x14ac:dyDescent="0.3">
      <c r="B31" s="47"/>
      <c r="C31" s="47"/>
      <c r="D31" s="47"/>
      <c r="E31" s="48"/>
      <c r="F31" s="48"/>
      <c r="G31" s="48"/>
      <c r="H31" s="48"/>
      <c r="I31" s="48"/>
      <c r="J31" s="48"/>
      <c r="K31" s="95" t="s">
        <v>67</v>
      </c>
      <c r="L31" s="96"/>
      <c r="M31" s="96"/>
      <c r="N31" s="96"/>
      <c r="O31" s="97"/>
      <c r="P31" s="48"/>
      <c r="Q31" s="48"/>
      <c r="R31" s="48"/>
      <c r="S31" s="48"/>
      <c r="T31" s="50"/>
    </row>
    <row r="32" spans="1:24" ht="69.75" customHeight="1" x14ac:dyDescent="0.2">
      <c r="A32" s="2" t="s">
        <v>65</v>
      </c>
      <c r="J32" s="46"/>
      <c r="K32" s="51" t="s">
        <v>68</v>
      </c>
      <c r="L32" s="52" t="s">
        <v>54</v>
      </c>
      <c r="M32" s="52" t="s">
        <v>55</v>
      </c>
      <c r="N32" s="52" t="s">
        <v>56</v>
      </c>
      <c r="O32" s="53" t="s">
        <v>69</v>
      </c>
      <c r="Q32" s="54"/>
      <c r="T32" s="55"/>
    </row>
    <row r="33" spans="1:22" ht="31.5" customHeight="1" thickBot="1" x14ac:dyDescent="0.25">
      <c r="A33" t="s">
        <v>83</v>
      </c>
      <c r="B33"/>
      <c r="C33"/>
      <c r="D33"/>
      <c r="E33"/>
      <c r="F33"/>
      <c r="G33"/>
      <c r="J33" s="56"/>
      <c r="K33" s="82">
        <v>82.642176993405513</v>
      </c>
      <c r="L33" s="83">
        <v>151.14051274925194</v>
      </c>
      <c r="M33" s="85">
        <v>7</v>
      </c>
      <c r="N33" s="83">
        <v>9.7854765365494902</v>
      </c>
      <c r="O33" s="84">
        <v>92.427653529955009</v>
      </c>
      <c r="Q33" s="55"/>
      <c r="R33" s="57" t="s">
        <v>57</v>
      </c>
      <c r="S33" s="58">
        <f>R30+S30</f>
        <v>1947388068.4916725</v>
      </c>
      <c r="U33" s="59"/>
      <c r="V33" s="60"/>
    </row>
    <row r="34" spans="1:22" ht="28.5" customHeight="1" x14ac:dyDescent="0.2">
      <c r="B34" s="61" t="s">
        <v>70</v>
      </c>
      <c r="H34" s="62"/>
      <c r="I34" s="62"/>
      <c r="K34" s="49"/>
      <c r="L34" s="50"/>
      <c r="M34" s="50"/>
      <c r="N34" s="49"/>
      <c r="Q34" s="55"/>
      <c r="R34" s="63" t="s">
        <v>58</v>
      </c>
      <c r="S34" s="58">
        <f>H30</f>
        <v>43793674.554964691</v>
      </c>
    </row>
    <row r="35" spans="1:22" ht="38.25" x14ac:dyDescent="0.2">
      <c r="B35" s="35"/>
      <c r="C35" s="64">
        <v>2025</v>
      </c>
      <c r="D35" s="64">
        <v>2026</v>
      </c>
      <c r="E35" s="64" t="s">
        <v>59</v>
      </c>
      <c r="I35" s="62"/>
      <c r="J35" s="50"/>
      <c r="K35" s="49"/>
      <c r="Q35" s="55"/>
      <c r="R35" s="57" t="s">
        <v>60</v>
      </c>
      <c r="S35" s="58">
        <f>SUM(S33:S34)</f>
        <v>1991181743.0466373</v>
      </c>
    </row>
    <row r="36" spans="1:22" x14ac:dyDescent="0.2">
      <c r="B36" s="65"/>
      <c r="C36" s="66"/>
      <c r="D36" s="66"/>
      <c r="E36" s="66" t="s">
        <v>61</v>
      </c>
      <c r="M36" s="56"/>
      <c r="O36" s="59"/>
      <c r="Q36" s="55"/>
    </row>
    <row r="37" spans="1:22" ht="25.5" x14ac:dyDescent="0.2">
      <c r="B37" s="67" t="s">
        <v>64</v>
      </c>
      <c r="C37" s="68">
        <v>1854208913.0387814</v>
      </c>
      <c r="D37" s="68">
        <v>1947388068.4916723</v>
      </c>
      <c r="E37" s="69">
        <f>D37/C37</f>
        <v>1.050252781548862</v>
      </c>
      <c r="H37" s="49"/>
      <c r="I37" s="62"/>
      <c r="O37" s="59"/>
      <c r="P37" s="70"/>
      <c r="Q37" s="70"/>
      <c r="R37" s="70"/>
    </row>
    <row r="38" spans="1:22" x14ac:dyDescent="0.2">
      <c r="B38" s="67" t="s">
        <v>62</v>
      </c>
      <c r="C38" s="68">
        <v>1892619236.2478013</v>
      </c>
      <c r="D38" s="68">
        <v>1991181743.0466371</v>
      </c>
      <c r="E38" s="69">
        <f t="shared" ref="E38:E39" si="4">D38/C38</f>
        <v>1.052077303723405</v>
      </c>
      <c r="I38" s="62"/>
      <c r="N38" s="71"/>
      <c r="O38" s="59"/>
      <c r="P38" s="71"/>
      <c r="Q38" s="71"/>
      <c r="R38" s="71"/>
      <c r="S38" s="71"/>
      <c r="T38" s="71"/>
      <c r="U38" s="72"/>
    </row>
    <row r="39" spans="1:22" x14ac:dyDescent="0.2">
      <c r="B39" s="19" t="s">
        <v>63</v>
      </c>
      <c r="C39" s="68">
        <v>44088425.560898505</v>
      </c>
      <c r="D39" s="68">
        <v>43793674.554964706</v>
      </c>
      <c r="E39" s="69">
        <f t="shared" si="4"/>
        <v>0.99331454906397909</v>
      </c>
      <c r="G39" s="62"/>
      <c r="I39" s="62"/>
      <c r="J39" s="50"/>
      <c r="K39" s="50"/>
      <c r="O39" s="59"/>
      <c r="P39" s="49"/>
      <c r="Q39" s="49"/>
      <c r="R39" s="49"/>
      <c r="S39" s="13"/>
      <c r="T39" s="73"/>
      <c r="U39" s="73"/>
    </row>
    <row r="40" spans="1:22" x14ac:dyDescent="0.2">
      <c r="B40" s="91" t="s">
        <v>84</v>
      </c>
      <c r="G40" s="62"/>
      <c r="I40" s="62"/>
      <c r="J40" s="74"/>
      <c r="K40" s="74"/>
      <c r="O40" s="59"/>
      <c r="P40" s="49"/>
      <c r="Q40" s="49"/>
      <c r="R40" s="49"/>
      <c r="S40" s="13"/>
      <c r="T40" s="73"/>
      <c r="U40" s="73"/>
    </row>
    <row r="41" spans="1:22" x14ac:dyDescent="0.2">
      <c r="B41" s="90" t="s">
        <v>82</v>
      </c>
      <c r="I41" s="62"/>
      <c r="O41" s="49"/>
      <c r="P41" s="49"/>
      <c r="Q41" s="49"/>
      <c r="R41" s="49"/>
      <c r="S41" s="13"/>
      <c r="T41" s="73"/>
      <c r="U41" s="73"/>
    </row>
    <row r="42" spans="1:22" x14ac:dyDescent="0.2">
      <c r="I42" s="62"/>
      <c r="L42" s="75"/>
      <c r="O42" s="49"/>
      <c r="P42" s="49"/>
      <c r="Q42" s="49"/>
      <c r="R42" s="49"/>
      <c r="S42" s="13"/>
      <c r="T42" s="73"/>
      <c r="U42" s="73"/>
    </row>
    <row r="43" spans="1:22" x14ac:dyDescent="0.2">
      <c r="I43" s="62"/>
      <c r="L43" s="75"/>
      <c r="O43" s="59"/>
    </row>
    <row r="44" spans="1:22" x14ac:dyDescent="0.2">
      <c r="I44" s="62"/>
      <c r="L44" s="75"/>
      <c r="O44" s="59"/>
    </row>
    <row r="45" spans="1:22" x14ac:dyDescent="0.2">
      <c r="G45" s="81"/>
      <c r="I45" s="62"/>
      <c r="L45" s="75"/>
      <c r="O45" s="59"/>
    </row>
    <row r="46" spans="1:22" x14ac:dyDescent="0.2">
      <c r="G46" s="62"/>
      <c r="I46" s="62"/>
    </row>
    <row r="47" spans="1:22" x14ac:dyDescent="0.2">
      <c r="B47" s="76"/>
      <c r="G47" s="62"/>
      <c r="I47" s="62"/>
    </row>
    <row r="48" spans="1:22" x14ac:dyDescent="0.2">
      <c r="C48" s="77"/>
      <c r="D48" s="78"/>
      <c r="E48" s="79"/>
      <c r="G48" s="62"/>
    </row>
    <row r="49" spans="3:7" x14ac:dyDescent="0.2">
      <c r="C49" s="77"/>
      <c r="D49" s="80"/>
      <c r="G49" s="62"/>
    </row>
    <row r="50" spans="3:7" x14ac:dyDescent="0.2">
      <c r="C50" s="77"/>
      <c r="D50" s="80"/>
    </row>
  </sheetData>
  <mergeCells count="2">
    <mergeCell ref="J6:P6"/>
    <mergeCell ref="K31:O31"/>
  </mergeCells>
  <pageMargins left="0.7" right="0.7" top="0.75" bottom="0.75" header="0.3" footer="0.3"/>
  <pageSetup paperSize="17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>Ready</DraftReady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 xsi:nil="true"/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Uri.Akselrud@HydroOne.com</DisplayName>
        <AccountId>70</AccountId>
        <AccountType/>
      </UserInfo>
    </Witness>
    <Docket xmlns="7e651a3a-8d05-4ee0-9344-b668032e30e0" xsi:nil="true"/>
    <Witness_x0020_Approved xmlns="7e651a3a-8d05-4ee0-9344-b668032e30e0">false</Witness_x0020_Approved>
    <JeffSmithApproval xmlns="7e651a3a-8d05-4ee0-9344-b668032e30e0">No</JeffSmithApproval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7" ma:contentTypeDescription="Create a new document." ma:contentTypeScope="" ma:versionID="6dead2ce9ec8cb57e304b4ca46259d86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de18681cfe2e53236fe1d9f55758ed0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46670-6F02-4061-8656-5F32957F4BF6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1f5e108a-442b-424d-88d6-fdac133e65d6"/>
    <ds:schemaRef ds:uri="http://schemas.openxmlformats.org/package/2006/metadata/core-properties"/>
    <ds:schemaRef ds:uri="7e651a3a-8d05-4ee0-9344-b668032e30e0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9ECE4B3-DEDB-4D43-8D30-190E6B6D8B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9AB713-EACB-4DF6-A9A5-403410C32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Muhammad Qureshi</cp:lastModifiedBy>
  <dcterms:created xsi:type="dcterms:W3CDTF">2023-07-25T18:11:47Z</dcterms:created>
  <dcterms:modified xsi:type="dcterms:W3CDTF">2025-08-27T13:08:10Z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