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Application and Evidence/PDF Folder - RRA/Excel - Live Folder/"/>
    </mc:Choice>
  </mc:AlternateContent>
  <xr:revisionPtr revIDLastSave="34" documentId="8_{47A9EF3E-5790-48D8-8C4D-A2867BD52475}" xr6:coauthVersionLast="47" xr6:coauthVersionMax="47" xr10:uidLastSave="{39B1B5F3-8151-4192-BF1C-EA14E591172F}"/>
  <bookViews>
    <workbookView xWindow="-120" yWindow="-120" windowWidth="29040" windowHeight="15720" xr2:uid="{20F3D331-1C06-4845-83D6-51F0D9FBAEF6}"/>
  </bookViews>
  <sheets>
    <sheet name="1.  Information Sheet" sheetId="3" r:id="rId1"/>
    <sheet name="2. Continuity Schedule" sheetId="1" r:id="rId2"/>
    <sheet name="Appendix A"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Rate">#REF!</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OFFSET([10]List!$A$1,0,0,COUNTA([10]List!$A:$A),1)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 Continuity Schedule'!$A:$C</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ME">#REF!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3" i="1" l="1"/>
  <c r="AJ48" i="1"/>
  <c r="E12" i="2" l="1"/>
  <c r="E11" i="2"/>
  <c r="AJ47" i="1" l="1"/>
  <c r="AJ43" i="1"/>
  <c r="AJ44" i="1" s="1"/>
  <c r="AL48" i="1"/>
  <c r="AM47" i="1"/>
  <c r="AL47" i="1"/>
  <c r="AK47" i="1"/>
  <c r="AM45" i="1"/>
  <c r="AL45" i="1"/>
  <c r="AK45" i="1"/>
  <c r="AJ45" i="1"/>
  <c r="AL44" i="1"/>
  <c r="AL43" i="1"/>
  <c r="AE43" i="1"/>
  <c r="AE44" i="1" s="1"/>
  <c r="AD45" i="1"/>
  <c r="AN48" i="1"/>
  <c r="AI45" i="1"/>
  <c r="AH45" i="1"/>
  <c r="AF45" i="1"/>
  <c r="Y45" i="1"/>
  <c r="V45" i="1"/>
  <c r="U45" i="1"/>
  <c r="T45" i="1"/>
  <c r="Q45" i="1"/>
  <c r="P45" i="1"/>
  <c r="O45" i="1"/>
  <c r="K45" i="1"/>
  <c r="J45" i="1"/>
  <c r="I45" i="1"/>
  <c r="F45" i="1"/>
  <c r="E45" i="1"/>
  <c r="D45" i="1"/>
  <c r="J44" i="1"/>
  <c r="D44" i="1"/>
  <c r="AF43" i="1"/>
  <c r="AF44" i="1" s="1"/>
  <c r="U43" i="1"/>
  <c r="U44" i="1" s="1"/>
  <c r="T43" i="1"/>
  <c r="T44" i="1" s="1"/>
  <c r="P43" i="1"/>
  <c r="P44" i="1" s="1"/>
  <c r="O43" i="1"/>
  <c r="O44" i="1" s="1"/>
  <c r="K43" i="1"/>
  <c r="K44" i="1" s="1"/>
  <c r="J43" i="1"/>
  <c r="I43" i="1"/>
  <c r="I44" i="1" s="1"/>
  <c r="F43" i="1"/>
  <c r="F44" i="1" s="1"/>
  <c r="E43" i="1"/>
  <c r="E44" i="1" s="1"/>
  <c r="D43" i="1"/>
  <c r="AG40" i="1"/>
  <c r="R39" i="1"/>
  <c r="X39" i="1" s="1"/>
  <c r="AB39" i="1" s="1"/>
  <c r="N39" i="1"/>
  <c r="M39" i="1"/>
  <c r="S39" i="1" s="1"/>
  <c r="W39" i="1" s="1"/>
  <c r="AC39" i="1" s="1"/>
  <c r="AG39" i="1" s="1"/>
  <c r="AK39" i="1" s="1"/>
  <c r="AM39" i="1" s="1"/>
  <c r="H39" i="1"/>
  <c r="N38" i="1"/>
  <c r="R38" i="1" s="1"/>
  <c r="X38" i="1" s="1"/>
  <c r="AB38" i="1" s="1"/>
  <c r="M38" i="1"/>
  <c r="S38" i="1" s="1"/>
  <c r="W38" i="1" s="1"/>
  <c r="AC38" i="1" s="1"/>
  <c r="AG38" i="1" s="1"/>
  <c r="AK38" i="1" s="1"/>
  <c r="AM38" i="1" s="1"/>
  <c r="H38" i="1"/>
  <c r="N37" i="1"/>
  <c r="R37" i="1" s="1"/>
  <c r="X37" i="1" s="1"/>
  <c r="AB37" i="1" s="1"/>
  <c r="M37" i="1"/>
  <c r="S37" i="1" s="1"/>
  <c r="W37" i="1" s="1"/>
  <c r="AC37" i="1" s="1"/>
  <c r="AG37" i="1" s="1"/>
  <c r="AK37" i="1" s="1"/>
  <c r="AM37" i="1" s="1"/>
  <c r="H37" i="1"/>
  <c r="M36" i="1"/>
  <c r="S36" i="1" s="1"/>
  <c r="W36" i="1" s="1"/>
  <c r="AC36" i="1" s="1"/>
  <c r="AG36" i="1" s="1"/>
  <c r="AK36" i="1" s="1"/>
  <c r="AM36" i="1" s="1"/>
  <c r="H36" i="1"/>
  <c r="N36" i="1" s="1"/>
  <c r="R36" i="1" s="1"/>
  <c r="X36" i="1" s="1"/>
  <c r="AB36" i="1" s="1"/>
  <c r="AC35" i="1"/>
  <c r="AG35" i="1" s="1"/>
  <c r="AB35" i="1"/>
  <c r="AJ35" i="1" s="1"/>
  <c r="AL35" i="1" s="1"/>
  <c r="X35" i="1"/>
  <c r="W35" i="1"/>
  <c r="AB34" i="1"/>
  <c r="X34" i="1"/>
  <c r="W34" i="1"/>
  <c r="AC34" i="1" s="1"/>
  <c r="AG34" i="1" s="1"/>
  <c r="AK34" i="1" s="1"/>
  <c r="AC33" i="1"/>
  <c r="AG33" i="1" s="1"/>
  <c r="AK33" i="1" s="1"/>
  <c r="X33" i="1"/>
  <c r="AB33" i="1" s="1"/>
  <c r="W33" i="1"/>
  <c r="V32" i="1"/>
  <c r="M32" i="1"/>
  <c r="S32" i="1" s="1"/>
  <c r="H32" i="1"/>
  <c r="N32" i="1" s="1"/>
  <c r="R32" i="1" s="1"/>
  <c r="X32" i="1" s="1"/>
  <c r="AB32" i="1" s="1"/>
  <c r="V31" i="1"/>
  <c r="V43" i="1" s="1"/>
  <c r="V44" i="1" s="1"/>
  <c r="M31" i="1"/>
  <c r="S31" i="1" s="1"/>
  <c r="H31" i="1"/>
  <c r="N31" i="1" s="1"/>
  <c r="R31" i="1" s="1"/>
  <c r="X31" i="1" s="1"/>
  <c r="AB31" i="1" s="1"/>
  <c r="M30" i="1"/>
  <c r="S30" i="1" s="1"/>
  <c r="W30" i="1" s="1"/>
  <c r="AC30" i="1" s="1"/>
  <c r="AG30" i="1" s="1"/>
  <c r="AK30" i="1" s="1"/>
  <c r="H30" i="1"/>
  <c r="N30" i="1" s="1"/>
  <c r="R30" i="1" s="1"/>
  <c r="X30" i="1" s="1"/>
  <c r="AB30" i="1" s="1"/>
  <c r="Q43" i="1"/>
  <c r="Q44" i="1" s="1"/>
  <c r="M29" i="1"/>
  <c r="S29" i="1" s="1"/>
  <c r="W29" i="1" s="1"/>
  <c r="AC29" i="1" s="1"/>
  <c r="AG29" i="1" s="1"/>
  <c r="AK29" i="1" s="1"/>
  <c r="H29" i="1"/>
  <c r="N29" i="1" s="1"/>
  <c r="R29" i="1" s="1"/>
  <c r="X29" i="1" s="1"/>
  <c r="AB29" i="1" s="1"/>
  <c r="M28" i="1"/>
  <c r="S28" i="1" s="1"/>
  <c r="W28" i="1" s="1"/>
  <c r="AC28" i="1" s="1"/>
  <c r="AG28" i="1" s="1"/>
  <c r="AK28" i="1" s="1"/>
  <c r="H28" i="1"/>
  <c r="N28" i="1" s="1"/>
  <c r="R28" i="1" s="1"/>
  <c r="X28" i="1" s="1"/>
  <c r="AB28" i="1" s="1"/>
  <c r="M27" i="1"/>
  <c r="S27" i="1" s="1"/>
  <c r="W27" i="1" s="1"/>
  <c r="AC27" i="1" s="1"/>
  <c r="AG27" i="1" s="1"/>
  <c r="AK27" i="1" s="1"/>
  <c r="H27" i="1"/>
  <c r="N27" i="1" s="1"/>
  <c r="R27" i="1" s="1"/>
  <c r="X27" i="1" s="1"/>
  <c r="AB27" i="1" s="1"/>
  <c r="M26" i="1"/>
  <c r="S26" i="1" s="1"/>
  <c r="W26" i="1" s="1"/>
  <c r="AC26" i="1" s="1"/>
  <c r="AG26" i="1" s="1"/>
  <c r="AK26" i="1" s="1"/>
  <c r="H26" i="1"/>
  <c r="N26" i="1" s="1"/>
  <c r="R26" i="1" s="1"/>
  <c r="X26" i="1" s="1"/>
  <c r="AB26" i="1" s="1"/>
  <c r="M25" i="1"/>
  <c r="S25" i="1" s="1"/>
  <c r="W25" i="1" s="1"/>
  <c r="AC25" i="1" s="1"/>
  <c r="AG25" i="1" s="1"/>
  <c r="AK25" i="1" s="1"/>
  <c r="H25" i="1"/>
  <c r="N25" i="1" s="1"/>
  <c r="R25" i="1" s="1"/>
  <c r="X25" i="1" s="1"/>
  <c r="AB25" i="1" s="1"/>
  <c r="M24" i="1"/>
  <c r="S24" i="1" s="1"/>
  <c r="W24" i="1" s="1"/>
  <c r="AC24" i="1" s="1"/>
  <c r="AG24" i="1" s="1"/>
  <c r="AK24" i="1" s="1"/>
  <c r="H24" i="1"/>
  <c r="N24" i="1" s="1"/>
  <c r="R24" i="1" s="1"/>
  <c r="X24" i="1" s="1"/>
  <c r="AB24" i="1" s="1"/>
  <c r="M23" i="1"/>
  <c r="S23" i="1" s="1"/>
  <c r="W23" i="1" s="1"/>
  <c r="AC23" i="1" s="1"/>
  <c r="AG23" i="1" s="1"/>
  <c r="AK23" i="1" s="1"/>
  <c r="H23" i="1"/>
  <c r="N23" i="1" s="1"/>
  <c r="R23" i="1" s="1"/>
  <c r="X23" i="1" s="1"/>
  <c r="AB23" i="1" s="1"/>
  <c r="M22" i="1"/>
  <c r="S22" i="1" s="1"/>
  <c r="W22" i="1" s="1"/>
  <c r="AC22" i="1" s="1"/>
  <c r="AG22" i="1" s="1"/>
  <c r="AK22" i="1" s="1"/>
  <c r="H22" i="1"/>
  <c r="N22" i="1" s="1"/>
  <c r="R22" i="1" s="1"/>
  <c r="X22" i="1" s="1"/>
  <c r="AB22" i="1" s="1"/>
  <c r="M21" i="1"/>
  <c r="S21" i="1" s="1"/>
  <c r="W21" i="1" s="1"/>
  <c r="AC21" i="1" s="1"/>
  <c r="H21" i="1"/>
  <c r="N21" i="1" s="1"/>
  <c r="R21" i="1" s="1"/>
  <c r="X21" i="1" s="1"/>
  <c r="M20" i="1"/>
  <c r="S20" i="1" s="1"/>
  <c r="W20" i="1" s="1"/>
  <c r="AC20" i="1" s="1"/>
  <c r="H20" i="1"/>
  <c r="N20" i="1" s="1"/>
  <c r="R20" i="1" s="1"/>
  <c r="X20" i="1" s="1"/>
  <c r="AB20" i="1" s="1"/>
  <c r="M19" i="1"/>
  <c r="S19" i="1" s="1"/>
  <c r="W19" i="1" s="1"/>
  <c r="AC19" i="1" s="1"/>
  <c r="AG19" i="1" s="1"/>
  <c r="AK19" i="1" s="1"/>
  <c r="H19" i="1"/>
  <c r="N19" i="1" s="1"/>
  <c r="R19" i="1" s="1"/>
  <c r="X19" i="1" s="1"/>
  <c r="AB19" i="1" s="1"/>
  <c r="S18" i="1"/>
  <c r="W18" i="1" s="1"/>
  <c r="AC18" i="1" s="1"/>
  <c r="AG18" i="1" s="1"/>
  <c r="AK18" i="1" s="1"/>
  <c r="M18" i="1"/>
  <c r="H18" i="1"/>
  <c r="N18" i="1" s="1"/>
  <c r="R18" i="1" s="1"/>
  <c r="X18" i="1" s="1"/>
  <c r="AB18" i="1" s="1"/>
  <c r="N17" i="1"/>
  <c r="R17" i="1" s="1"/>
  <c r="X17" i="1" s="1"/>
  <c r="AB17" i="1" s="1"/>
  <c r="M17" i="1"/>
  <c r="S17" i="1" s="1"/>
  <c r="W17" i="1" s="1"/>
  <c r="AC17" i="1" s="1"/>
  <c r="AG17" i="1" s="1"/>
  <c r="AK17" i="1" s="1"/>
  <c r="H17" i="1"/>
  <c r="AE45" i="1"/>
  <c r="AA45" i="1"/>
  <c r="Z45" i="1"/>
  <c r="M16" i="1"/>
  <c r="H16" i="1"/>
  <c r="AA43" i="1"/>
  <c r="AA44" i="1" s="1"/>
  <c r="N15" i="1"/>
  <c r="R15" i="1" s="1"/>
  <c r="X15" i="1" s="1"/>
  <c r="AB15" i="1" s="1"/>
  <c r="M15" i="1"/>
  <c r="S15" i="1" s="1"/>
  <c r="W15" i="1" s="1"/>
  <c r="AC15" i="1" s="1"/>
  <c r="H15" i="1"/>
  <c r="M14" i="1"/>
  <c r="S14" i="1" s="1"/>
  <c r="W14" i="1" s="1"/>
  <c r="AC14" i="1" s="1"/>
  <c r="AG14" i="1" s="1"/>
  <c r="AK14" i="1" s="1"/>
  <c r="H14" i="1"/>
  <c r="N14" i="1" s="1"/>
  <c r="R14" i="1" s="1"/>
  <c r="X14" i="1" s="1"/>
  <c r="AB14" i="1" s="1"/>
  <c r="M13" i="1"/>
  <c r="S13" i="1" s="1"/>
  <c r="W13" i="1" s="1"/>
  <c r="AC13" i="1" s="1"/>
  <c r="H13" i="1"/>
  <c r="N13" i="1" s="1"/>
  <c r="R13" i="1" s="1"/>
  <c r="X13" i="1" s="1"/>
  <c r="AB13" i="1" s="1"/>
  <c r="M12" i="1"/>
  <c r="S12" i="1" s="1"/>
  <c r="W12" i="1" s="1"/>
  <c r="AC12" i="1" s="1"/>
  <c r="H12" i="1"/>
  <c r="N12" i="1" s="1"/>
  <c r="R12" i="1" s="1"/>
  <c r="X12" i="1" s="1"/>
  <c r="AB12" i="1" s="1"/>
  <c r="M11" i="1"/>
  <c r="S11" i="1" s="1"/>
  <c r="W11" i="1" s="1"/>
  <c r="AC11" i="1" s="1"/>
  <c r="AG11" i="1" s="1"/>
  <c r="AK11" i="1" s="1"/>
  <c r="H11" i="1"/>
  <c r="N11" i="1" s="1"/>
  <c r="R11" i="1" s="1"/>
  <c r="X11" i="1" s="1"/>
  <c r="AB11" i="1" s="1"/>
  <c r="M10" i="1"/>
  <c r="S10" i="1" s="1"/>
  <c r="W10" i="1" s="1"/>
  <c r="AC10" i="1" s="1"/>
  <c r="AG10" i="1" s="1"/>
  <c r="AK10" i="1" s="1"/>
  <c r="H10" i="1"/>
  <c r="N10" i="1" s="1"/>
  <c r="R10" i="1" s="1"/>
  <c r="X10" i="1" s="1"/>
  <c r="AB10" i="1" s="1"/>
  <c r="M9" i="1"/>
  <c r="S9" i="1" s="1"/>
  <c r="W9" i="1" s="1"/>
  <c r="AC9" i="1" s="1"/>
  <c r="H9" i="1"/>
  <c r="N9" i="1" s="1"/>
  <c r="R9" i="1" s="1"/>
  <c r="X9" i="1" s="1"/>
  <c r="AB9" i="1" s="1"/>
  <c r="AI43" i="1"/>
  <c r="AI44" i="1" s="1"/>
  <c r="AH43" i="1"/>
  <c r="AH44" i="1" s="1"/>
  <c r="Z43" i="1"/>
  <c r="Z44" i="1" s="1"/>
  <c r="M8" i="1"/>
  <c r="L43" i="1"/>
  <c r="L44" i="1" s="1"/>
  <c r="H8" i="1"/>
  <c r="G43" i="1"/>
  <c r="G44" i="1" s="1"/>
  <c r="W32" i="1" l="1"/>
  <c r="AC32" i="1" s="1"/>
  <c r="AG32" i="1" s="1"/>
  <c r="AK32" i="1" s="1"/>
  <c r="W31" i="1"/>
  <c r="AC31" i="1" s="1"/>
  <c r="AG31" i="1" s="1"/>
  <c r="AK31" i="1" s="1"/>
  <c r="AG20" i="1"/>
  <c r="AK20" i="1" s="1"/>
  <c r="AG15" i="1"/>
  <c r="AK15" i="1" s="1"/>
  <c r="AG12" i="1"/>
  <c r="AK12" i="1" s="1"/>
  <c r="AG9" i="1"/>
  <c r="AK9" i="1" s="1"/>
  <c r="AG13" i="1"/>
  <c r="AK13" i="1" s="1"/>
  <c r="AP34" i="1"/>
  <c r="AQ34" i="1" s="1"/>
  <c r="AP32" i="1"/>
  <c r="AQ32" i="1" s="1"/>
  <c r="AJ32" i="1"/>
  <c r="AL32" i="1" s="1"/>
  <c r="AM32" i="1" s="1"/>
  <c r="AJ11" i="1"/>
  <c r="AP11" i="1"/>
  <c r="AQ11" i="1" s="1"/>
  <c r="AP27" i="1"/>
  <c r="AQ27" i="1" s="1"/>
  <c r="AJ27" i="1"/>
  <c r="AL27" i="1" s="1"/>
  <c r="AM27" i="1" s="1"/>
  <c r="N16" i="1"/>
  <c r="H45" i="1"/>
  <c r="S16" i="1"/>
  <c r="M45" i="1"/>
  <c r="AP28" i="1"/>
  <c r="AQ28" i="1" s="1"/>
  <c r="AJ28" i="1"/>
  <c r="AL28" i="1" s="1"/>
  <c r="AM28" i="1" s="1"/>
  <c r="AP23" i="1"/>
  <c r="AQ23" i="1" s="1"/>
  <c r="AJ23" i="1"/>
  <c r="AP14" i="1"/>
  <c r="AQ14" i="1" s="1"/>
  <c r="AJ14" i="1"/>
  <c r="AL14" i="1" s="1"/>
  <c r="AM14" i="1" s="1"/>
  <c r="AP19" i="1"/>
  <c r="AQ19" i="1" s="1"/>
  <c r="AJ19" i="1"/>
  <c r="AL19" i="1" s="1"/>
  <c r="AM19" i="1" s="1"/>
  <c r="AP29" i="1"/>
  <c r="AQ29" i="1" s="1"/>
  <c r="AJ29" i="1"/>
  <c r="AL29" i="1" s="1"/>
  <c r="AM29" i="1" s="1"/>
  <c r="AQ37" i="1"/>
  <c r="AJ37" i="1"/>
  <c r="AN37" i="1" s="1"/>
  <c r="AJ33" i="1"/>
  <c r="AL33" i="1" s="1"/>
  <c r="AM33" i="1" s="1"/>
  <c r="AP33" i="1"/>
  <c r="AQ33" i="1" s="1"/>
  <c r="AQ38" i="1"/>
  <c r="AJ38" i="1"/>
  <c r="AN38" i="1" s="1"/>
  <c r="AJ13" i="1"/>
  <c r="AL13" i="1" s="1"/>
  <c r="M43" i="1"/>
  <c r="M44" i="1" s="1"/>
  <c r="AP12" i="1"/>
  <c r="AQ12" i="1" s="1"/>
  <c r="AJ12" i="1"/>
  <c r="AL12" i="1" s="1"/>
  <c r="AM12" i="1" s="1"/>
  <c r="AJ20" i="1"/>
  <c r="AP20" i="1"/>
  <c r="AQ20" i="1" s="1"/>
  <c r="AJ24" i="1"/>
  <c r="AL24" i="1" s="1"/>
  <c r="AP24" i="1"/>
  <c r="AQ24" i="1" s="1"/>
  <c r="AQ36" i="1"/>
  <c r="AJ36" i="1"/>
  <c r="AN36" i="1" s="1"/>
  <c r="AJ10" i="1"/>
  <c r="AL10" i="1" s="1"/>
  <c r="AM10" i="1" s="1"/>
  <c r="AP10" i="1"/>
  <c r="AQ10" i="1" s="1"/>
  <c r="AJ30" i="1"/>
  <c r="AL30" i="1" s="1"/>
  <c r="AM30" i="1" s="1"/>
  <c r="AP30" i="1"/>
  <c r="AQ30" i="1" s="1"/>
  <c r="AP15" i="1"/>
  <c r="AQ15" i="1" s="1"/>
  <c r="AJ15" i="1"/>
  <c r="H43" i="1"/>
  <c r="H44" i="1" s="1"/>
  <c r="AP22" i="1"/>
  <c r="AQ22" i="1" s="1"/>
  <c r="AJ22" i="1"/>
  <c r="AJ25" i="1"/>
  <c r="AP25" i="1"/>
  <c r="AQ25" i="1" s="1"/>
  <c r="AL25" i="1"/>
  <c r="AJ9" i="1"/>
  <c r="AL9" i="1" s="1"/>
  <c r="AM9" i="1" s="1"/>
  <c r="AP9" i="1"/>
  <c r="AQ9" i="1" s="1"/>
  <c r="AM25" i="1"/>
  <c r="AQ39" i="1"/>
  <c r="AJ39" i="1"/>
  <c r="AN39" i="1" s="1"/>
  <c r="AB21" i="1"/>
  <c r="AP26" i="1"/>
  <c r="AQ26" i="1" s="1"/>
  <c r="AJ26" i="1"/>
  <c r="AL26" i="1" s="1"/>
  <c r="AM26" i="1" s="1"/>
  <c r="AJ31" i="1"/>
  <c r="AL31" i="1" s="1"/>
  <c r="AP31" i="1"/>
  <c r="AQ31" i="1" s="1"/>
  <c r="AJ17" i="1"/>
  <c r="AL17" i="1" s="1"/>
  <c r="AM17" i="1" s="1"/>
  <c r="AP17" i="1"/>
  <c r="AQ17" i="1" s="1"/>
  <c r="AP18" i="1"/>
  <c r="AQ18" i="1" s="1"/>
  <c r="AJ18" i="1"/>
  <c r="AD43" i="1"/>
  <c r="AD44" i="1" s="1"/>
  <c r="AP35" i="1"/>
  <c r="AQ35" i="1" s="1"/>
  <c r="AK35" i="1"/>
  <c r="AM35" i="1" s="1"/>
  <c r="G45" i="1"/>
  <c r="N8" i="1"/>
  <c r="S8" i="1"/>
  <c r="AJ34" i="1"/>
  <c r="L45" i="1"/>
  <c r="AL34" i="1"/>
  <c r="AM34" i="1" s="1"/>
  <c r="AK43" i="1" l="1"/>
  <c r="AK44" i="1" s="1"/>
  <c r="AK48" i="1"/>
  <c r="AM31" i="1"/>
  <c r="AP13" i="1"/>
  <c r="AQ13" i="1" s="1"/>
  <c r="AM13" i="1"/>
  <c r="Y43" i="1"/>
  <c r="Y44" i="1" s="1"/>
  <c r="AM24" i="1"/>
  <c r="AN13" i="1"/>
  <c r="AN14" i="1"/>
  <c r="AN19" i="1"/>
  <c r="R16" i="1"/>
  <c r="N45" i="1"/>
  <c r="AN12" i="1"/>
  <c r="AL23" i="1"/>
  <c r="AM23" i="1" s="1"/>
  <c r="AN23" i="1" s="1"/>
  <c r="AG21" i="1"/>
  <c r="AK21" i="1" s="1"/>
  <c r="AL18" i="1"/>
  <c r="AM18" i="1" s="1"/>
  <c r="AN18" i="1" s="1"/>
  <c r="AL11" i="1"/>
  <c r="AM11" i="1" s="1"/>
  <c r="AN11" i="1" s="1"/>
  <c r="AN9" i="1"/>
  <c r="AL20" i="1"/>
  <c r="AM20" i="1" s="1"/>
  <c r="AN20" i="1" s="1"/>
  <c r="S45" i="1"/>
  <c r="W16" i="1"/>
  <c r="AL15" i="1"/>
  <c r="AM15" i="1" s="1"/>
  <c r="AN15" i="1" s="1"/>
  <c r="W8" i="1"/>
  <c r="S43" i="1"/>
  <c r="S44" i="1" s="1"/>
  <c r="AJ21" i="1"/>
  <c r="AL21" i="1" s="1"/>
  <c r="AN17" i="1"/>
  <c r="R8" i="1"/>
  <c r="N43" i="1"/>
  <c r="N44" i="1" s="1"/>
  <c r="AL22" i="1"/>
  <c r="AM22" i="1" s="1"/>
  <c r="AN22" i="1" s="1"/>
  <c r="AN10" i="1"/>
  <c r="AM48" i="1" l="1"/>
  <c r="AM43" i="1"/>
  <c r="AM44" i="1" s="1"/>
  <c r="AM21" i="1"/>
  <c r="AP21" i="1"/>
  <c r="AQ21" i="1" s="1"/>
  <c r="AC8" i="1"/>
  <c r="W43" i="1"/>
  <c r="W44" i="1" s="1"/>
  <c r="X8" i="1"/>
  <c r="R43" i="1"/>
  <c r="R44" i="1" s="1"/>
  <c r="AN21" i="1"/>
  <c r="X16" i="1"/>
  <c r="R45" i="1"/>
  <c r="AC16" i="1"/>
  <c r="W45" i="1"/>
  <c r="AN24" i="1"/>
  <c r="AC45" i="1" l="1"/>
  <c r="AG16" i="1"/>
  <c r="AB8" i="1"/>
  <c r="X43" i="1"/>
  <c r="X44" i="1" s="1"/>
  <c r="X45" i="1"/>
  <c r="AB16" i="1"/>
  <c r="AC43" i="1"/>
  <c r="AC44" i="1" s="1"/>
  <c r="AG8" i="1"/>
  <c r="AK8" i="1" l="1"/>
  <c r="AG43" i="1"/>
  <c r="AG44" i="1" s="1"/>
  <c r="AP16" i="1"/>
  <c r="AQ16" i="1" s="1"/>
  <c r="AB45" i="1"/>
  <c r="AJ16" i="1"/>
  <c r="AB43" i="1"/>
  <c r="AB44" i="1" s="1"/>
  <c r="AJ8" i="1"/>
  <c r="AP8" i="1"/>
  <c r="AQ8" i="1" s="1"/>
  <c r="AK16" i="1"/>
  <c r="AG45" i="1"/>
  <c r="AL8" i="1" l="1"/>
  <c r="AL16" i="1"/>
  <c r="AM8" i="1"/>
  <c r="AN8" i="1" l="1"/>
  <c r="AM16" i="1"/>
  <c r="AN16" i="1" l="1"/>
  <c r="AN45" i="1" s="1"/>
  <c r="AN47" i="1" l="1"/>
  <c r="AN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tc={BF2B4D66-704A-473B-905B-EDCDFBFA3949}</author>
  </authors>
  <commentList>
    <comment ref="AL3" authorId="0" shapeId="0" xr:uid="{BF2B4D66-704A-473B-905B-EDCDFBFA3949}">
      <text>
        <t>[Threaded comment]
Your version of Excel allows you to read this threaded comment; however, any edits to it will get removed if the file is opened in a newer version of Excel. Learn more: https://go.microsoft.com/fwlink/?linkid=870924
Comment:
    @Judy But 
Should it say Dec 2025 (instead of 2024)?
Reply:
    @Norman Chan 
Reply:
    No, this is correct, as we are disposing balances as of Dec 31, 2024 (but have to factor in interest on these balances up to Dec 31, 2025)
Reply:
    i think header are fine, as it's year end 2024 plus projcted interest</t>
      </text>
    </comment>
  </commentList>
</comments>
</file>

<file path=xl/sharedStrings.xml><?xml version="1.0" encoding="utf-8"?>
<sst xmlns="http://schemas.openxmlformats.org/spreadsheetml/2006/main" count="159" uniqueCount="125">
  <si>
    <t>version 1.0</t>
  </si>
  <si>
    <t xml:space="preserve">Utility Name   </t>
  </si>
  <si>
    <t>Hydro One Networks Inc.</t>
  </si>
  <si>
    <t>Service Territory</t>
  </si>
  <si>
    <t>Assigned EB Number</t>
  </si>
  <si>
    <t>Name of Contact and Title</t>
  </si>
  <si>
    <t xml:space="preserve">Phone Number   </t>
  </si>
  <si>
    <t xml:space="preserve">Email Address   </t>
  </si>
  <si>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</si>
  <si>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</si>
  <si>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</si>
  <si>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</si>
  <si>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</si>
  <si>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</si>
  <si>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</si>
  <si>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</si>
  <si>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</si>
  <si>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</si>
  <si>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</si>
  <si>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</si>
  <si>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</si>
  <si>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</si>
  <si>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</si>
  <si>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</si>
  <si>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</si>
  <si>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</si>
  <si>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</si>
  <si>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</si>
  <si>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</si>
  <si>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</si>
  <si>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</si>
  <si>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</si>
  <si>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Board-Approved Disposition during 2024</t>
  </si>
  <si>
    <t>Principal Adjustments during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</si>
  <si>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</si>
  <si>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</si>
  <si>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</si>
  <si>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</si>
  <si>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</si>
  <si>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</si>
  <si>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</si>
  <si>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</si>
  <si>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</si>
  <si>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</si>
  <si>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</si>
  <si>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</si>
  <si>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</si>
  <si>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</si>
  <si>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</si>
  <si>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</si>
  <si>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</si>
  <si>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</si>
  <si>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</si>
  <si>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</si>
  <si>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</si>
  <si>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</si>
  <si>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</si>
  <si>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</si>
  <si>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</si>
  <si>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</si>
  <si>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</si>
  <si>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rPr>
        <sz val="11"/>
        <color rgb="FF000000"/>
        <rFont val="Arial"/>
        <family val="2"/>
      </rPr>
      <t xml:space="preserve">RSVA - Global Adjustment </t>
    </r>
    <r>
      <rPr>
        <vertAlign val="superscript"/>
        <sz val="11"/>
        <color rgb="FF000000"/>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</si>
  <si>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</si>
  <si>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</si>
  <si>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</si>
  <si>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</si>
  <si>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</si>
  <si>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</si>
  <si>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</si>
  <si>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</si>
  <si>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</si>
  <si>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</si>
  <si>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</si>
  <si>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</si>
  <si>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</si>
  <si>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</si>
  <si>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</si>
  <si>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 xml:space="preserve">Disposition and Recovery/Refund of Regulatory Balances (2024) HONI </t>
  </si>
  <si>
    <t>Disposition and Recovery/Refund of Regulatory Balances (2024) OPDC PDI</t>
  </si>
  <si>
    <t>Disposition and Recovery/Refund of Regulatory Balances (pre 2024)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</si>
  <si>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</si>
  <si>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</si>
  <si>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</si>
  <si>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</si>
  <si>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</si>
  <si>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</si>
  <si>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</si>
  <si>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</si>
  <si>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</si>
  <si>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</si>
  <si>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</si>
  <si>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</si>
  <si>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</si>
  <si>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</si>
  <si>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</si>
  <si>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Explanation</t>
  </si>
  <si>
    <t>RSVA - Power (excluding Global Adjustment)</t>
  </si>
  <si>
    <t>RSVA - Global Adjustment</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</si>
  <si>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</si>
  <si>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</si>
  <si>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</si>
  <si>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</si>
  <si>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</si>
  <si>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</si>
  <si>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</si>
  <si>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</si>
  <si>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</si>
  <si>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</si>
  <si>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</si>
  <si>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</si>
  <si>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</si>
  <si>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</si>
  <si>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</si>
  <si>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Elexicon Energy Inc.-Whitby Rate Zone</t>
  </si>
  <si>
    <t>Elexicon Energy Inc.-Veridian Rate Zone</t>
  </si>
  <si>
    <t>Energy+ Inc.</t>
  </si>
  <si>
    <t>Entegrus Powerlines Inc.-For Entegrus-Main Rate Zone</t>
  </si>
  <si>
    <t>Entegrus Powerlines Inc.-For Former St. Thomas Energy Rate Zone</t>
  </si>
  <si>
    <t>ENWIN Utilities Ltd.</t>
  </si>
  <si>
    <t>EPCOR Electricity Distribution Ontario Inc.</t>
  </si>
  <si>
    <t>ERTH Power Corporation - ERTH Power Main Rate Zone</t>
  </si>
  <si>
    <t>ERTH POWER CORPORATION – GODERICH RATE ZONE</t>
  </si>
  <si>
    <t>Essex Powerlines Corporation</t>
  </si>
  <si>
    <t>Distribution</t>
  </si>
  <si>
    <t>Please refer to the Commodity Accounts workform for an 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</si>
</sst>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11"/>
      <color rgb="FFFF0000"/>
      <name val="Aptos Narrow"/>
      <family val="2"/>
      <scheme val="minor"/>
    </font>
    <font>
      <sz val="11"/>
      <color theme="1"/>
      <name val="Arial"/>
      <family val="2"/>
    </font>
    <font>
      <sz val="12"/>
      <color theme="1"/>
      <name val="Aptos Narrow"/>
      <family val="2"/>
      <scheme val="minor"/>
    </font>
    <font>
      <sz val="12"/>
      <color rgb="FFFF0000"/>
      <name val="Aptos Narrow"/>
      <family val="2"/>
      <scheme val="minor"/>
    </font>
    <font>
      <sz val="11"/>
      <color rgb="FF000000"/>
      <name val="Arial"/>
      <family val="2"/>
    </font>
    <font>
      <vertAlign val="superscript"/>
      <sz val="11"/>
      <color rgb="FF000000"/>
      <name val="Arial"/>
      <family val="2"/>
    </font>
    <font>
      <sz val="8"/>
      <color rgb="FF000000"/>
      <name val="Tahoma"/>
      <family val="2"/>
    </font>
    <font>
      <b/>
      <sz val="11"/>
      <color theme="3"/>
      <name val="Aptos Narrow"/>
      <family val="2"/>
      <scheme val="minor"/>
    </font>
    <font>
      <i/>
      <sz val="11"/>
      <color theme="0" tint="-0.34998626667073579"/>
      <name val="Arial"/>
      <family val="2"/>
    </font>
    <font>
      <sz val="12"/>
      <color theme="1"/>
      <name val="Arial"/>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auto="1"/>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bottom style="medium">
        <color indexed="9"/>
      </bottom>
      <diagonal/>
    </border>
    <border>
      <left style="medium">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thin">
        <color indexed="64"/>
      </left>
      <right/>
      <top style="medium">
        <color indexed="9"/>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s>
  <cellStyleXfs count="8">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1" fillId="0" borderId="0"/>
  </cellStyleXfs>
  <cellXfs count="241">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22"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5" fillId="0" borderId="23" xfId="2" applyNumberFormat="1" applyFont="1" applyBorder="1"/>
    <xf numFmtId="165" fontId="8" fillId="0" borderId="0" xfId="2" applyNumberFormat="1" applyFont="1"/>
    <xf numFmtId="0" fontId="15" fillId="0" borderId="10" xfId="2" applyFont="1" applyBorder="1" applyAlignment="1">
      <alignment horizontal="left"/>
    </xf>
    <xf numFmtId="0" fontId="15" fillId="0" borderId="11" xfId="2" applyFont="1" applyBorder="1" applyAlignment="1">
      <alignment horizontal="center"/>
    </xf>
    <xf numFmtId="164" fontId="15" fillId="3" borderId="24" xfId="1" applyNumberFormat="1" applyFont="1" applyFill="1" applyBorder="1" applyProtection="1"/>
    <xf numFmtId="164" fontId="15" fillId="3" borderId="25" xfId="1" applyNumberFormat="1" applyFont="1" applyFill="1" applyBorder="1" applyProtection="1"/>
    <xf numFmtId="164" fontId="15" fillId="3" borderId="26" xfId="1" applyNumberFormat="1" applyFont="1" applyFill="1" applyBorder="1" applyProtection="1"/>
    <xf numFmtId="164" fontId="15" fillId="2" borderId="26" xfId="1" applyNumberFormat="1" applyFont="1" applyFill="1" applyBorder="1" applyProtection="1">
      <protection locked="0"/>
    </xf>
    <xf numFmtId="164" fontId="15" fillId="0" borderId="0" xfId="1" applyNumberFormat="1" applyFont="1" applyFill="1" applyBorder="1" applyProtection="1"/>
    <xf numFmtId="164" fontId="15" fillId="0" borderId="10" xfId="1" applyNumberFormat="1" applyFont="1" applyFill="1" applyBorder="1" applyProtection="1"/>
    <xf numFmtId="164" fontId="15" fillId="0" borderId="26" xfId="1" applyNumberFormat="1" applyFont="1" applyFill="1" applyBorder="1" applyProtection="1"/>
    <xf numFmtId="164" fontId="15" fillId="0" borderId="11" xfId="1" applyNumberFormat="1" applyFont="1" applyFill="1" applyBorder="1" applyProtection="1"/>
    <xf numFmtId="164" fontId="15" fillId="2" borderId="10" xfId="1" applyNumberFormat="1" applyFont="1" applyFill="1" applyBorder="1" applyProtection="1">
      <protection locked="0"/>
    </xf>
    <xf numFmtId="164" fontId="15" fillId="2" borderId="0" xfId="1" applyNumberFormat="1" applyFont="1" applyFill="1" applyBorder="1" applyProtection="1">
      <protection locked="0"/>
    </xf>
    <xf numFmtId="164" fontId="15" fillId="2" borderId="27" xfId="1" applyNumberFormat="1" applyFont="1" applyFill="1" applyBorder="1" applyProtection="1">
      <protection locked="0"/>
    </xf>
    <xf numFmtId="164" fontId="15" fillId="0" borderId="11" xfId="1" applyNumberFormat="1" applyFont="1" applyBorder="1" applyProtection="1"/>
    <xf numFmtId="164" fontId="16" fillId="4" borderId="28" xfId="1" applyNumberFormat="1" applyFont="1" applyFill="1" applyBorder="1" applyAlignment="1" applyProtection="1">
      <alignment horizontal="center" vertical="center"/>
      <protection locked="0"/>
    </xf>
    <xf numFmtId="37" fontId="15" fillId="2" borderId="29"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5" fillId="3" borderId="30" xfId="1" applyNumberFormat="1" applyFont="1" applyFill="1" applyBorder="1" applyProtection="1"/>
    <xf numFmtId="164" fontId="15" fillId="3" borderId="31" xfId="1" applyNumberFormat="1" applyFont="1" applyFill="1" applyBorder="1" applyProtection="1"/>
    <xf numFmtId="43" fontId="15" fillId="3" borderId="31" xfId="1" applyFont="1" applyFill="1" applyBorder="1" applyProtection="1"/>
    <xf numFmtId="43" fontId="15" fillId="3" borderId="26" xfId="1" applyFont="1" applyFill="1" applyBorder="1" applyProtection="1"/>
    <xf numFmtId="43" fontId="15" fillId="2" borderId="26" xfId="1" applyFont="1" applyFill="1" applyBorder="1" applyProtection="1">
      <protection locked="0"/>
    </xf>
    <xf numFmtId="43" fontId="15" fillId="0" borderId="26" xfId="1" applyFont="1" applyFill="1" applyBorder="1" applyProtection="1"/>
    <xf numFmtId="43" fontId="15" fillId="0" borderId="11" xfId="1" applyFont="1" applyFill="1" applyBorder="1" applyProtection="1"/>
    <xf numFmtId="43" fontId="15" fillId="2" borderId="10" xfId="1" applyFont="1" applyFill="1" applyBorder="1" applyProtection="1">
      <protection locked="0"/>
    </xf>
    <xf numFmtId="43" fontId="15" fillId="2" borderId="0" xfId="1" applyFont="1" applyFill="1" applyBorder="1" applyProtection="1">
      <protection locked="0"/>
    </xf>
    <xf numFmtId="0" fontId="15" fillId="0" borderId="10" xfId="4" applyFont="1" applyBorder="1" applyAlignment="1">
      <alignment horizontal="left" wrapText="1"/>
    </xf>
    <xf numFmtId="0" fontId="15" fillId="0" borderId="11" xfId="2" applyFont="1" applyBorder="1" applyAlignment="1">
      <alignment horizontal="center" vertical="top"/>
    </xf>
    <xf numFmtId="0" fontId="16" fillId="4" borderId="28" xfId="2" applyFont="1" applyFill="1" applyBorder="1" applyAlignment="1" applyProtection="1">
      <alignment horizontal="center" vertical="center"/>
      <protection locked="0"/>
    </xf>
    <xf numFmtId="164" fontId="15" fillId="2" borderId="32" xfId="1" applyNumberFormat="1" applyFont="1" applyFill="1" applyBorder="1" applyProtection="1">
      <protection locked="0"/>
    </xf>
    <xf numFmtId="164" fontId="15" fillId="2" borderId="25" xfId="1" applyNumberFormat="1" applyFont="1" applyFill="1" applyBorder="1" applyProtection="1">
      <protection locked="0"/>
    </xf>
    <xf numFmtId="164" fontId="15" fillId="2" borderId="33" xfId="1" applyNumberFormat="1" applyFont="1" applyFill="1" applyBorder="1" applyProtection="1">
      <protection locked="0"/>
    </xf>
    <xf numFmtId="0" fontId="8" fillId="0" borderId="0" xfId="5" applyFont="1"/>
    <xf numFmtId="0" fontId="16" fillId="4" borderId="10" xfId="2" applyFont="1" applyFill="1" applyBorder="1" applyAlignment="1" applyProtection="1">
      <alignment horizontal="center" vertical="center"/>
      <protection locked="0"/>
    </xf>
    <xf numFmtId="164" fontId="15" fillId="2" borderId="29" xfId="1" applyNumberFormat="1" applyFont="1" applyFill="1" applyBorder="1" applyProtection="1">
      <protection locked="0"/>
    </xf>
    <xf numFmtId="165" fontId="15" fillId="2" borderId="29" xfId="2" applyNumberFormat="1" applyFont="1" applyFill="1" applyBorder="1" applyProtection="1">
      <protection locked="0"/>
    </xf>
    <xf numFmtId="43" fontId="15" fillId="0" borderId="12" xfId="1" applyFont="1" applyFill="1" applyBorder="1" applyProtection="1"/>
    <xf numFmtId="43" fontId="15" fillId="0" borderId="33" xfId="1" applyFont="1" applyFill="1" applyBorder="1" applyProtection="1">
      <protection locked="0"/>
    </xf>
    <xf numFmtId="43" fontId="15" fillId="0" borderId="26" xfId="1" applyFont="1" applyFill="1" applyBorder="1" applyProtection="1">
      <protection locked="0"/>
    </xf>
    <xf numFmtId="43" fontId="15" fillId="0" borderId="29" xfId="1" applyFont="1" applyFill="1" applyBorder="1" applyProtection="1">
      <protection locked="0"/>
    </xf>
    <xf numFmtId="43" fontId="15" fillId="0" borderId="34" xfId="1" applyFont="1" applyFill="1" applyBorder="1" applyProtection="1">
      <protection locked="0"/>
    </xf>
    <xf numFmtId="166" fontId="3" fillId="0" borderId="10" xfId="2" applyNumberFormat="1" applyBorder="1" applyAlignment="1">
      <alignment horizontal="center"/>
    </xf>
    <xf numFmtId="165" fontId="15" fillId="0" borderId="29" xfId="2" applyNumberFormat="1" applyFont="1" applyBorder="1" applyProtection="1">
      <protection locked="0"/>
    </xf>
    <xf numFmtId="165" fontId="1" fillId="0" borderId="11" xfId="0" applyNumberFormat="1" applyFont="1" applyBorder="1"/>
    <xf numFmtId="0" fontId="18" fillId="0" borderId="10" xfId="2" applyFont="1" applyBorder="1" applyAlignment="1">
      <alignment horizontal="left"/>
    </xf>
    <xf numFmtId="43" fontId="15" fillId="0" borderId="12" xfId="1" applyFont="1" applyFill="1" applyBorder="1" applyProtection="1">
      <protection locked="0"/>
    </xf>
    <xf numFmtId="43" fontId="15" fillId="0" borderId="0" xfId="1" applyFont="1" applyFill="1" applyBorder="1" applyProtection="1">
      <protection locked="0"/>
    </xf>
    <xf numFmtId="43" fontId="15" fillId="0" borderId="10" xfId="1" applyFont="1" applyFill="1" applyBorder="1" applyProtection="1">
      <protection locked="0"/>
    </xf>
    <xf numFmtId="43" fontId="15" fillId="0" borderId="35" xfId="1" applyFont="1" applyFill="1" applyBorder="1" applyProtection="1">
      <protection locked="0"/>
    </xf>
    <xf numFmtId="43" fontId="15" fillId="0" borderId="27" xfId="1" applyFont="1" applyFill="1" applyBorder="1" applyProtection="1">
      <protection locked="0"/>
    </xf>
    <xf numFmtId="165" fontId="15" fillId="0" borderId="11" xfId="2" applyNumberFormat="1" applyFont="1" applyBorder="1"/>
    <xf numFmtId="0" fontId="15" fillId="0" borderId="10" xfId="2" applyFont="1" applyBorder="1"/>
    <xf numFmtId="0" fontId="15" fillId="0" borderId="11" xfId="2" applyFont="1" applyBorder="1"/>
    <xf numFmtId="43" fontId="3" fillId="0" borderId="13" xfId="1" applyFont="1" applyBorder="1" applyProtection="1"/>
    <xf numFmtId="43" fontId="3" fillId="0" borderId="0" xfId="1" applyFont="1" applyFill="1" applyBorder="1" applyProtection="1"/>
    <xf numFmtId="43" fontId="15"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9" xfId="2" applyNumberFormat="1" applyFont="1" applyBorder="1" applyProtection="1">
      <protection locked="0"/>
    </xf>
    <xf numFmtId="165" fontId="5" fillId="0" borderId="11" xfId="2" applyNumberFormat="1" applyFont="1" applyBorder="1"/>
    <xf numFmtId="164" fontId="19" fillId="0" borderId="0" xfId="5" applyNumberFormat="1" applyFont="1"/>
    <xf numFmtId="0" fontId="2" fillId="0" borderId="10" xfId="0" applyFont="1" applyBorder="1"/>
    <xf numFmtId="0" fontId="2" fillId="0" borderId="0" xfId="0" applyFont="1"/>
    <xf numFmtId="164" fontId="15" fillId="0" borderId="13" xfId="1" applyNumberFormat="1" applyFont="1" applyFill="1" applyBorder="1" applyProtection="1"/>
    <xf numFmtId="166" fontId="15"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5"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43" fontId="5" fillId="0" borderId="10" xfId="1" applyFont="1" applyFill="1" applyBorder="1" applyProtection="1"/>
    <xf numFmtId="164" fontId="5" fillId="0" borderId="11" xfId="1" applyNumberFormat="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5" applyFont="1"/>
    <xf numFmtId="43" fontId="15" fillId="0" borderId="13" xfId="1" applyFont="1" applyFill="1" applyBorder="1" applyProtection="1"/>
    <xf numFmtId="0" fontId="20" fillId="0" borderId="0" xfId="5" applyFont="1"/>
    <xf numFmtId="0" fontId="15" fillId="0" borderId="18" xfId="2" applyFont="1" applyBorder="1"/>
    <xf numFmtId="0" fontId="15" fillId="0" borderId="20" xfId="2" applyFont="1" applyBorder="1" applyAlignment="1">
      <alignment horizontal="center"/>
    </xf>
    <xf numFmtId="165" fontId="15" fillId="0" borderId="36" xfId="2" applyNumberFormat="1" applyFont="1" applyBorder="1"/>
    <xf numFmtId="165" fontId="15" fillId="0" borderId="19" xfId="2" applyNumberFormat="1" applyFont="1" applyBorder="1"/>
    <xf numFmtId="165" fontId="15" fillId="0" borderId="37" xfId="2" applyNumberFormat="1" applyFont="1" applyBorder="1"/>
    <xf numFmtId="165" fontId="15" fillId="0" borderId="20" xfId="2" applyNumberFormat="1" applyFont="1" applyBorder="1"/>
    <xf numFmtId="165" fontId="15" fillId="0" borderId="18" xfId="2" applyNumberFormat="1" applyFont="1" applyBorder="1"/>
    <xf numFmtId="165" fontId="15" fillId="0" borderId="38" xfId="2" applyNumberFormat="1" applyFont="1" applyBorder="1"/>
    <xf numFmtId="166" fontId="3" fillId="0" borderId="18" xfId="2" applyNumberFormat="1" applyBorder="1"/>
    <xf numFmtId="166" fontId="3" fillId="0" borderId="39"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0" fillId="0" borderId="0" xfId="0" applyAlignment="1">
      <alignment vertical="center"/>
    </xf>
    <xf numFmtId="0" fontId="23" fillId="0" borderId="0" xfId="0" applyFont="1"/>
    <xf numFmtId="0" fontId="24" fillId="0" borderId="0" xfId="0" applyFont="1" applyAlignment="1">
      <alignment vertical="center"/>
    </xf>
    <xf numFmtId="0" fontId="15" fillId="0" borderId="4" xfId="0" applyFont="1" applyBorder="1"/>
    <xf numFmtId="0" fontId="15" fillId="0" borderId="3" xfId="0" applyFont="1" applyBorder="1"/>
    <xf numFmtId="0" fontId="15" fillId="0" borderId="9" xfId="0" applyFont="1" applyBorder="1"/>
    <xf numFmtId="0" fontId="24" fillId="0" borderId="0" xfId="0" applyFont="1"/>
    <xf numFmtId="0" fontId="5" fillId="0" borderId="0" xfId="0" applyFont="1" applyAlignment="1">
      <alignment vertical="center"/>
    </xf>
    <xf numFmtId="0" fontId="25" fillId="0" borderId="0" xfId="0" applyFont="1" applyAlignment="1">
      <alignment vertical="center"/>
    </xf>
    <xf numFmtId="0" fontId="20" fillId="0" borderId="0" xfId="0" applyFont="1"/>
    <xf numFmtId="0" fontId="15" fillId="0" borderId="13" xfId="2" applyFont="1" applyBorder="1" applyAlignment="1">
      <alignment horizontal="left"/>
    </xf>
    <xf numFmtId="0" fontId="15" fillId="0" borderId="11" xfId="0" applyFont="1" applyBorder="1"/>
    <xf numFmtId="37" fontId="15" fillId="0" borderId="13" xfId="0" applyNumberFormat="1" applyFont="1" applyBorder="1"/>
    <xf numFmtId="0" fontId="15" fillId="0" borderId="13" xfId="0" applyFont="1" applyBorder="1"/>
    <xf numFmtId="0" fontId="25" fillId="0" borderId="0" xfId="0" applyFont="1"/>
    <xf numFmtId="43" fontId="25" fillId="0" borderId="0" xfId="1" applyFont="1" applyProtection="1"/>
    <xf numFmtId="0" fontId="22" fillId="0" borderId="0" xfId="0" applyFont="1"/>
    <xf numFmtId="0" fontId="15" fillId="0" borderId="0" xfId="0" applyFont="1"/>
    <xf numFmtId="0" fontId="15" fillId="0" borderId="39" xfId="0" applyFont="1" applyBorder="1"/>
    <xf numFmtId="0" fontId="15" fillId="0" borderId="20" xfId="0" applyFont="1" applyBorder="1"/>
    <xf numFmtId="43" fontId="23" fillId="0" borderId="0" xfId="1" applyFont="1" applyProtection="1"/>
    <xf numFmtId="43" fontId="0" fillId="0" borderId="0" xfId="1" applyFont="1" applyProtection="1"/>
    <xf numFmtId="0" fontId="26" fillId="0" borderId="10" xfId="2" applyFont="1" applyBorder="1" applyAlignment="1">
      <alignment horizontal="left"/>
    </xf>
    <xf numFmtId="0" fontId="1" fillId="0" borderId="0" xfId="4"/>
    <xf numFmtId="0" fontId="1" fillId="0" borderId="0" xfId="4" applyAlignment="1">
      <alignment horizontal="center"/>
    </xf>
    <xf numFmtId="0" fontId="0" fillId="0" borderId="41" xfId="0" applyBorder="1"/>
    <xf numFmtId="0" fontId="1" fillId="5" borderId="0" xfId="4" applyFill="1" applyAlignment="1">
      <alignment horizontal="left"/>
    </xf>
    <xf numFmtId="0" fontId="2" fillId="0" borderId="0" xfId="4" applyFont="1"/>
    <xf numFmtId="167" fontId="29" fillId="0" borderId="0" xfId="4" applyNumberFormat="1" applyFont="1" applyAlignment="1">
      <alignment horizontal="left"/>
    </xf>
    <xf numFmtId="0" fontId="16"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6" fillId="0" borderId="0" xfId="4" applyFont="1" applyAlignment="1">
      <alignment horizontal="right" vertical="center" indent="1"/>
    </xf>
    <xf numFmtId="0" fontId="23" fillId="0" borderId="0" xfId="4" applyFont="1"/>
    <xf numFmtId="0" fontId="23" fillId="0" borderId="0" xfId="4" applyFont="1" applyAlignment="1">
      <alignment horizontal="right" vertical="center"/>
    </xf>
    <xf numFmtId="0" fontId="31" fillId="0" borderId="0" xfId="0" applyFont="1" applyAlignment="1">
      <alignment vertical="top"/>
    </xf>
    <xf numFmtId="0" fontId="31" fillId="0" borderId="0" xfId="0" applyFont="1" applyAlignment="1">
      <alignment vertical="center"/>
    </xf>
    <xf numFmtId="0" fontId="23" fillId="6" borderId="42" xfId="7" applyFont="1" applyFill="1" applyBorder="1" applyAlignment="1" applyProtection="1">
      <alignment horizontal="left" vertical="center"/>
      <protection locked="0"/>
    </xf>
    <xf numFmtId="0" fontId="23" fillId="6" borderId="43" xfId="7" applyFont="1" applyFill="1" applyBorder="1" applyAlignment="1" applyProtection="1">
      <alignment horizontal="left" vertical="center"/>
      <protection locked="0"/>
    </xf>
    <xf numFmtId="0" fontId="23" fillId="6" borderId="44" xfId="7" applyFont="1" applyFill="1" applyBorder="1" applyAlignment="1" applyProtection="1">
      <alignment horizontal="left" vertical="center"/>
      <protection locked="0"/>
    </xf>
    <xf numFmtId="0" fontId="23" fillId="4" borderId="42" xfId="4" applyFont="1" applyFill="1" applyBorder="1" applyAlignment="1" applyProtection="1">
      <alignment horizontal="left" vertical="center" wrapText="1"/>
      <protection locked="0"/>
    </xf>
    <xf numFmtId="0" fontId="23" fillId="4" borderId="43" xfId="4" applyFont="1" applyFill="1" applyBorder="1" applyAlignment="1" applyProtection="1">
      <alignment horizontal="left" vertical="center" wrapText="1"/>
      <protection locked="0"/>
    </xf>
    <xf numFmtId="0" fontId="23" fillId="4" borderId="44" xfId="4" applyFont="1" applyFill="1" applyBorder="1" applyAlignment="1" applyProtection="1">
      <alignment horizontal="left" vertical="center" wrapText="1"/>
      <protection locked="0"/>
    </xf>
    <xf numFmtId="0" fontId="30" fillId="6" borderId="42" xfId="4" applyFont="1" applyFill="1" applyBorder="1" applyAlignment="1" applyProtection="1">
      <alignment horizontal="left" vertical="center"/>
      <protection locked="0"/>
    </xf>
    <xf numFmtId="0" fontId="30" fillId="6" borderId="43" xfId="4" applyFont="1" applyFill="1" applyBorder="1" applyAlignment="1" applyProtection="1">
      <alignment horizontal="left" vertical="center"/>
      <protection locked="0"/>
    </xf>
    <xf numFmtId="0" fontId="30" fillId="6" borderId="44" xfId="4" applyFont="1" applyFill="1" applyBorder="1" applyAlignment="1" applyProtection="1">
      <alignment horizontal="left" vertical="center"/>
      <protection locked="0"/>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1" xfId="2" applyNumberFormat="1" applyFont="1" applyBorder="1" applyAlignment="1">
      <alignment horizontal="center" vertical="center" wrapText="1"/>
    </xf>
    <xf numFmtId="166" fontId="11" fillId="0" borderId="20" xfId="2" applyNumberFormat="1" applyFont="1" applyBorder="1" applyAlignment="1">
      <alignment horizontal="center" vertical="center" wrapText="1"/>
    </xf>
    <xf numFmtId="0" fontId="5" fillId="0" borderId="0" xfId="6" applyFont="1" applyAlignment="1">
      <alignment horizontal="left" vertical="top" wrapText="1"/>
    </xf>
    <xf numFmtId="166" fontId="11"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166" fontId="10" fillId="0" borderId="8"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21"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9"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19"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19"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1" xfId="3" applyNumberFormat="1" applyFont="1" applyFill="1" applyBorder="1" applyAlignment="1" applyProtection="1">
      <alignment horizontal="center" vertical="center" wrapText="1"/>
    </xf>
    <xf numFmtId="164" fontId="11" fillId="0" borderId="20"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19" xfId="3" applyNumberFormat="1" applyFont="1" applyFill="1" applyBorder="1" applyAlignment="1" applyProtection="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8" xfId="3" applyNumberFormat="1" applyFont="1" applyFill="1" applyBorder="1" applyAlignment="1" applyProtection="1">
      <alignment horizontal="center" vertical="center" wrapText="1"/>
    </xf>
    <xf numFmtId="166" fontId="10" fillId="0" borderId="15"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15" xfId="2" applyNumberFormat="1" applyFont="1" applyFill="1" applyBorder="1" applyAlignment="1">
      <alignment horizontal="center" vertical="center" wrapText="1"/>
    </xf>
    <xf numFmtId="166" fontId="12" fillId="0" borderId="0" xfId="2" applyNumberFormat="1" applyFont="1" applyAlignment="1">
      <alignment horizontal="center" vertical="center" wrapText="1"/>
    </xf>
    <xf numFmtId="166" fontId="12" fillId="0" borderId="15"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5" fillId="0" borderId="0" xfId="0" applyFont="1" applyAlignment="1">
      <alignment horizontal="left" vertical="top"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39" xfId="0" applyFont="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cellXfs>
  <cellStyles count="8">
    <cellStyle name="Comma" xfId="1" builtinId="3"/>
    <cellStyle name="Comma 3" xfId="3" xr:uid="{7258642F-A49F-42B7-ACDD-C3B1E9204BBD}"/>
    <cellStyle name="Normal" xfId="0" builtinId="0"/>
    <cellStyle name="Normal 10 12" xfId="6" xr:uid="{C029C630-6A26-4FCB-BCA6-B5F900B99096}"/>
    <cellStyle name="Normal 2" xfId="4" xr:uid="{1C0A93EF-F1C3-47D9-AAED-C0B0266F372C}"/>
    <cellStyle name="Normal 2 2" xfId="7" xr:uid="{C8BE0802-AB92-4105-8337-B31D95A8749F}"/>
    <cellStyle name="Normal 2 5" xfId="5" xr:uid="{2DC8504A-CDC1-4089-B32B-BFEFC90363D8}"/>
    <cellStyle name="Normal 33" xfId="2" xr:uid="{603D453F-7690-41B5-B28F-21EA98E2F8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microsoft.com/office/2017/10/relationships/person" Target="persons/perso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DB37" lockText="1" noThreeD="1"/>
</file>

<file path=xl/ctrlProps/ctrlProp12.xml><?xml version="1.0" encoding="utf-8"?>
<formControlPr xmlns="http://schemas.microsoft.com/office/spreadsheetml/2009/9/main" objectType="CheckBox" fmlaLink="DB38"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B37" lockText="1" noThreeD="1"/>
</file>

<file path=xl/ctrlProps/ctrlProp15.xml><?xml version="1.0" encoding="utf-8"?>
<formControlPr xmlns="http://schemas.microsoft.com/office/spreadsheetml/2009/9/main" objectType="CheckBox" fmlaLink="DB38" lockText="1" noThreeD="1"/>
</file>

<file path=xl/ctrlProps/ctrlProp16.xml><?xml version="1.0" encoding="utf-8"?>
<formControlPr xmlns="http://schemas.microsoft.com/office/spreadsheetml/2009/9/main" objectType="CheckBox" fmlaLink="DB39" lockText="1" noThreeD="1"/>
</file>

<file path=xl/ctrlProps/ctrlProp17.xml><?xml version="1.0" encoding="utf-8"?>
<formControlPr xmlns="http://schemas.microsoft.com/office/spreadsheetml/2009/9/main" objectType="CheckBox" fmlaLink="DB37" lockText="1" noThreeD="1"/>
</file>

<file path=xl/ctrlProps/ctrlProp18.xml><?xml version="1.0" encoding="utf-8"?>
<formControlPr xmlns="http://schemas.microsoft.com/office/spreadsheetml/2009/9/main" objectType="CheckBox" fmlaLink="DB38" lockText="1" noThreeD="1"/>
</file>

<file path=xl/ctrlProps/ctrlProp19.xml><?xml version="1.0" encoding="utf-8"?>
<formControlPr xmlns="http://schemas.microsoft.com/office/spreadsheetml/2009/9/main" objectType="CheckBox" fmlaLink="DB39" lockText="1" noThreeD="1"/>
</file>

<file path=xl/ctrlProps/ctrlProp2.xml><?xml version="1.0" encoding="utf-8"?>
<formControlPr xmlns="http://schemas.microsoft.com/office/spreadsheetml/2009/9/main" objectType="CheckBox" fmlaLink="DB36" lockText="1" noThreeD="1"/>
</file>

<file path=xl/ctrlProps/ctrlProp20.xml><?xml version="1.0" encoding="utf-8"?>
<formControlPr xmlns="http://schemas.microsoft.com/office/spreadsheetml/2009/9/main" objectType="CheckBox" fmlaLink="DB40" lockText="1" noThreeD="1"/>
</file>

<file path=xl/ctrlProps/ctrlProp21.xml><?xml version="1.0" encoding="utf-8"?>
<formControlPr xmlns="http://schemas.microsoft.com/office/spreadsheetml/2009/9/main" objectType="CheckBox" fmlaLink="DB38" lockText="1" noThreeD="1"/>
</file>

<file path=xl/ctrlProps/ctrlProp22.xml><?xml version="1.0" encoding="utf-8"?>
<formControlPr xmlns="http://schemas.microsoft.com/office/spreadsheetml/2009/9/main" objectType="CheckBox" fmlaLink="DB39" lockText="1" noThreeD="1"/>
</file>

<file path=xl/ctrlProps/ctrlProp23.xml><?xml version="1.0" encoding="utf-8"?>
<formControlPr xmlns="http://schemas.microsoft.com/office/spreadsheetml/2009/9/main" objectType="CheckBox" fmlaLink="DB41" lockText="1" noThreeD="1"/>
</file>

<file path=xl/ctrlProps/ctrlProp24.xml><?xml version="1.0" encoding="utf-8"?>
<formControlPr xmlns="http://schemas.microsoft.com/office/spreadsheetml/2009/9/main" objectType="CheckBox" fmlaLink="DB40" lockText="1" noThreeD="1"/>
</file>

<file path=xl/ctrlProps/ctrlProp25.xml><?xml version="1.0" encoding="utf-8"?>
<formControlPr xmlns="http://schemas.microsoft.com/office/spreadsheetml/2009/9/main" objectType="CheckBox" fmlaLink="DB39" lockText="1" noThreeD="1"/>
</file>

<file path=xl/ctrlProps/ctrlProp26.xml><?xml version="1.0" encoding="utf-8"?>
<formControlPr xmlns="http://schemas.microsoft.com/office/spreadsheetml/2009/9/main" objectType="CheckBox" fmlaLink="DB40" lockText="1" noThreeD="1"/>
</file>

<file path=xl/ctrlProps/ctrlProp27.xml><?xml version="1.0" encoding="utf-8"?>
<formControlPr xmlns="http://schemas.microsoft.com/office/spreadsheetml/2009/9/main" objectType="CheckBox" fmlaLink="DB41"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41"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40"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42" lockText="1" noThreeD="1"/>
</file>

<file path=xl/ctrlProps/ctrlProp33.xml><?xml version="1.0" encoding="utf-8"?>
<formControlPr xmlns="http://schemas.microsoft.com/office/spreadsheetml/2009/9/main" objectType="CheckBox" fmlaLink="DB41"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DB36"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37" lockText="1" noThreeD="1"/>
</file>

<file path=xl/ctrlProps/ctrlProp9.xml><?xml version="1.0" encoding="utf-8"?>
<formControlPr xmlns="http://schemas.microsoft.com/office/spreadsheetml/2009/9/main" objectType="CheckBox" fmlaLink="DB3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25</xdr:row>
      <xdr:rowOff>0</xdr:rowOff>
    </xdr:from>
    <xdr:to>
      <xdr:col>14</xdr:col>
      <xdr:colOff>157368</xdr:colOff>
      <xdr:row>26</xdr:row>
      <xdr:rowOff>24838</xdr:rowOff>
    </xdr:to>
    <xdr:sp macro="" textlink="">
      <xdr:nvSpPr>
        <xdr:cNvPr id="2" name="Text Box 50">
          <a:extLst>
            <a:ext uri="{FF2B5EF4-FFF2-40B4-BE49-F238E27FC236}">
              <a16:creationId xmlns:a16="http://schemas.microsoft.com/office/drawing/2014/main" id="{7E8688A7-B42D-4BEA-985F-1A91B111FEFE}"/>
            </a:ext>
          </a:extLst>
        </xdr:cNvPr>
        <xdr:cNvSpPr txBox="1">
          <a:spLocks noChangeArrowheads="1"/>
        </xdr:cNvSpPr>
      </xdr:nvSpPr>
      <xdr:spPr bwMode="auto">
        <a:xfrm>
          <a:off x="182217" y="4686300"/>
          <a:ext cx="9500151" cy="208988"/>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15</xdr:col>
      <xdr:colOff>314325</xdr:colOff>
      <xdr:row>10</xdr:row>
      <xdr:rowOff>10766</xdr:rowOff>
    </xdr:to>
    <xdr:grpSp>
      <xdr:nvGrpSpPr>
        <xdr:cNvPr id="3" name="Group 2">
          <a:extLst>
            <a:ext uri="{FF2B5EF4-FFF2-40B4-BE49-F238E27FC236}">
              <a16:creationId xmlns:a16="http://schemas.microsoft.com/office/drawing/2014/main" id="{1E910C8C-0D0A-4974-95F1-12D20E9E3816}"/>
            </a:ext>
          </a:extLst>
        </xdr:cNvPr>
        <xdr:cNvGrpSpPr/>
      </xdr:nvGrpSpPr>
      <xdr:grpSpPr>
        <a:xfrm>
          <a:off x="0" y="0"/>
          <a:ext cx="10001250" cy="1915766"/>
          <a:chOff x="0" y="0"/>
          <a:chExt cx="8857420" cy="1915766"/>
        </a:xfrm>
      </xdr:grpSpPr>
      <xdr:pic>
        <xdr:nvPicPr>
          <xdr:cNvPr id="4" name="Picture 3">
            <a:extLst>
              <a:ext uri="{FF2B5EF4-FFF2-40B4-BE49-F238E27FC236}">
                <a16:creationId xmlns:a16="http://schemas.microsoft.com/office/drawing/2014/main" id="{0A6EB0C5-1318-4F5D-378B-EFCAA65172F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65BE847C-0328-B09F-E0A3-306200CA167A}"/>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Hydro One Distribution DVA Continuity Schedule</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E5CE2E14-AA93-4F82-1431-9A167FD99E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68773B96-0B2F-5EEE-48D9-CDED7DA269ED}"/>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file:///Z:\Rate%20Applications\10%20-%20Annual%20updates\2026%20Annual%20Update-DX\Back%20Up\Copy%20of%202026_Commodity_Accounts_Analysis_Workform_1.0_%20-%20202505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HONI_Dx_2026%20Annual%20Update_DVA%20Continuity%20v4.xlsx" TargetMode="External"/><Relationship Id="rId1" Type="http://schemas.openxmlformats.org/officeDocument/2006/relationships/externalLinkPath" Target="file:///Z:\Rate%20Applications\10%20-%20Annual%20updates\2026%20Annual%20Update-DX\HONI_Dx_2026%20Annual%20Update_DVA%20Continuity%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2. Continuity Schedule (2)"/>
      <sheetName val="2. Continuity Schedule"/>
      <sheetName val="Appendix A"/>
      <sheetName val="2. Continuity Schedule previous"/>
      <sheetName val="Niki Allocation v2 "/>
      <sheetName val="Niki allocation"/>
      <sheetName val="2025 OEB decision (2)"/>
      <sheetName val="2024 OEB decision"/>
    </sheetNames>
    <sheetDataSet>
      <sheetData sheetId="0"/>
      <sheetData sheetId="1"/>
      <sheetData sheetId="2"/>
      <sheetData sheetId="3"/>
      <sheetData sheetId="4">
        <row r="31">
          <cell r="W31">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Uri Akselrud" id="{946B7D28-1D0B-493B-A768-E1E4C90EC52A}" userId="Uri Akselrud" providerId="None"/>
  <person displayName="Judy But" id="{5ED27B98-0381-422B-899B-887ABAA1245C}" userId="judy.but@hydroone.com" providerId="PeoplePicker"/>
  <person displayName="Norman Chan" id="{7ACADF6A-CD37-4713-A97C-615605D48647}" userId="norman.chan@hydroone.com" providerId="PeoplePicker"/>
  <person displayName="Judy But" id="{D04A62CA-3416-4945-B8C7-FF3189E899DF}" userId="S::judy.but@hydroone.com::89920310-8bf7-4b09-9abe-ee295829372c" providerId="AD"/>
  <person displayName="Norman Chan" id="{71E2DAE7-A8D7-4162-939B-4DA056C47BC3}" userId="S::norman.chan@hydroone.com::eacf062f-21da-4b94-8d70-f31f22c733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L3" dT="2025-08-18T15:05:09.92" personId="{946B7D28-1D0B-493B-A768-E1E4C90EC52A}" id="{BF2B4D66-704A-473B-905B-EDCDFBFA3949}">
    <text>@Judy But 
Should it say Dec 2025 (instead of 2024)?</text>
    <mentions>
      <mention mentionpersonId="{5ED27B98-0381-422B-899B-887ABAA1245C}" mentionId="{3859430B-AAF1-4CAE-A041-3D05AA805AC3}" startIndex="0" length="9"/>
    </mentions>
  </threadedComment>
  <threadedComment ref="AL3" dT="2025-08-18T15:05:22.43" personId="{946B7D28-1D0B-493B-A768-E1E4C90EC52A}" id="{8C711D46-C136-45A8-A7C7-CF1EC37E0E5C}" parentId="{BF2B4D66-704A-473B-905B-EDCDFBFA3949}">
    <text xml:space="preserve">@Norman Chan </text>
    <mentions>
      <mention mentionpersonId="{7ACADF6A-CD37-4713-A97C-615605D48647}" mentionId="{24A7A060-B4EA-46DB-9A91-FF9F5C727CA2}" startIndex="0" length="12"/>
    </mentions>
  </threadedComment>
  <threadedComment ref="AL3" dT="2025-08-18T15:09:02.39" personId="{71E2DAE7-A8D7-4162-939B-4DA056C47BC3}" id="{5E0D5ACD-C59E-4752-84D6-5CEB1835EBAF}" parentId="{BF2B4D66-704A-473B-905B-EDCDFBFA3949}">
    <text>No, this is correct, as we are disposing balances as of Dec 31, 2024 (but have to factor in interest on these balances up to Dec 31, 2025)</text>
  </threadedComment>
  <threadedComment ref="AL3" dT="2025-08-18T15:31:56.56" personId="{D04A62CA-3416-4945-B8C7-FF3189E899DF}" id="{DF2202DD-7E4F-42F4-B90C-4F813FA0FFD9}" parentId="{BF2B4D66-704A-473B-905B-EDCDFBFA3949}">
    <text>i think header are fine, as it's year end 2024 plus projcted interest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microsoft.com/office/2017/10/relationships/threadedComment" Target="../threadedComments/threadedComment1.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42C2-0F93-4F39-8028-A93A76D77DE2}">
  <dimension ref="B1:V60"/>
  <sheetViews>
    <sheetView tabSelected="1" workbookViewId="0"/>
  </sheetViews>
  <sheetFormatPr defaultColWidth="9" defaultRowHeight="15" x14ac:dyDescent="0.25"/>
  <cols>
    <col min="1" max="1" width="13.140625" style="152" customWidth="1"/>
    <col min="2" max="10" width="9" style="152"/>
    <col min="11" max="11" width="15.140625" style="152" customWidth="1"/>
    <col min="12" max="12" width="9" style="153"/>
    <col min="13" max="21" width="9" style="152"/>
    <col min="22" max="22" width="54" style="152" hidden="1" customWidth="1"/>
    <col min="23" max="16384" width="9" style="152"/>
  </cols>
  <sheetData>
    <row r="1" spans="2:22" x14ac:dyDescent="0.25">
      <c r="V1" s="154" t="s">
        <v>98</v>
      </c>
    </row>
    <row r="2" spans="2:22" x14ac:dyDescent="0.25">
      <c r="V2" s="154" t="s">
        <v>99</v>
      </c>
    </row>
    <row r="3" spans="2:22" x14ac:dyDescent="0.25">
      <c r="V3" s="154" t="s">
        <v>100</v>
      </c>
    </row>
    <row r="4" spans="2:22" x14ac:dyDescent="0.25">
      <c r="V4" s="154" t="s">
        <v>101</v>
      </c>
    </row>
    <row r="5" spans="2:22" x14ac:dyDescent="0.25">
      <c r="V5" s="154" t="s">
        <v>102</v>
      </c>
    </row>
    <row r="6" spans="2:22" x14ac:dyDescent="0.25">
      <c r="V6" s="154" t="s">
        <v>103</v>
      </c>
    </row>
    <row r="7" spans="2:22" x14ac:dyDescent="0.25">
      <c r="V7" s="154" t="s">
        <v>104</v>
      </c>
    </row>
    <row r="8" spans="2:22" x14ac:dyDescent="0.25">
      <c r="V8" s="154" t="s">
        <v>105</v>
      </c>
    </row>
    <row r="9" spans="2:22" x14ac:dyDescent="0.25">
      <c r="V9" s="154" t="s">
        <v>106</v>
      </c>
    </row>
    <row r="10" spans="2:22" x14ac:dyDescent="0.25">
      <c r="V10" s="154" t="s">
        <v>107</v>
      </c>
    </row>
    <row r="11" spans="2:22" x14ac:dyDescent="0.25">
      <c r="V11" s="154" t="s">
        <v>108</v>
      </c>
    </row>
    <row r="12" spans="2:22" x14ac:dyDescent="0.25">
      <c r="B12" s="155"/>
      <c r="C12" s="155"/>
      <c r="D12" s="155"/>
      <c r="E12" s="155"/>
      <c r="F12" s="155"/>
      <c r="M12" s="156"/>
      <c r="N12" s="157"/>
      <c r="P12" s="156" t="s">
        <v>0</v>
      </c>
      <c r="V12" s="154" t="s">
        <v>109</v>
      </c>
    </row>
    <row r="13" spans="2:22" ht="15.75" thickBot="1" x14ac:dyDescent="0.3">
      <c r="V13" s="154" t="s">
        <v>110</v>
      </c>
    </row>
    <row r="14" spans="2:22" ht="16.5" thickTop="1" thickBot="1" x14ac:dyDescent="0.3">
      <c r="E14" s="158" t="s">
        <v>1</v>
      </c>
      <c r="F14" s="169" t="s">
        <v>2</v>
      </c>
      <c r="G14" s="170"/>
      <c r="H14" s="170"/>
      <c r="I14" s="170"/>
      <c r="J14" s="170"/>
      <c r="K14" s="170"/>
      <c r="L14" s="171"/>
      <c r="V14" s="154" t="s">
        <v>111</v>
      </c>
    </row>
    <row r="15" spans="2:22" ht="15.75" thickBot="1" x14ac:dyDescent="0.3">
      <c r="E15" s="159"/>
      <c r="F15" s="160"/>
      <c r="G15" s="160"/>
      <c r="H15" s="160"/>
      <c r="I15" s="160"/>
      <c r="J15" s="160"/>
      <c r="V15" s="154" t="s">
        <v>112</v>
      </c>
    </row>
    <row r="16" spans="2:22" ht="16.5" thickTop="1" thickBot="1" x14ac:dyDescent="0.3">
      <c r="E16" s="161" t="s">
        <v>3</v>
      </c>
      <c r="F16" s="172" t="s">
        <v>123</v>
      </c>
      <c r="G16" s="173"/>
      <c r="H16" s="173"/>
      <c r="I16" s="173"/>
      <c r="J16" s="174"/>
      <c r="V16" s="154" t="s">
        <v>113</v>
      </c>
    </row>
    <row r="17" spans="5:22" ht="15.75" thickBot="1" x14ac:dyDescent="0.3">
      <c r="E17" s="162"/>
      <c r="V17" s="154" t="s">
        <v>114</v>
      </c>
    </row>
    <row r="18" spans="5:22" ht="16.5" thickTop="1" thickBot="1" x14ac:dyDescent="0.3">
      <c r="E18" s="161" t="s">
        <v>4</v>
      </c>
      <c r="F18" s="166"/>
      <c r="G18" s="167"/>
      <c r="H18" s="167"/>
      <c r="I18" s="167"/>
      <c r="J18" s="168"/>
      <c r="V18" s="154" t="s">
        <v>115</v>
      </c>
    </row>
    <row r="19" spans="5:22" ht="12.75" customHeight="1" thickBot="1" x14ac:dyDescent="0.3">
      <c r="E19" s="162"/>
      <c r="V19" s="154" t="s">
        <v>116</v>
      </c>
    </row>
    <row r="20" spans="5:22" ht="16.5" thickTop="1" thickBot="1" x14ac:dyDescent="0.3">
      <c r="E20" s="161" t="s">
        <v>5</v>
      </c>
      <c r="F20" s="166"/>
      <c r="G20" s="167"/>
      <c r="H20" s="167"/>
      <c r="I20" s="167"/>
      <c r="J20" s="168"/>
      <c r="V20" s="154" t="s">
        <v>117</v>
      </c>
    </row>
    <row r="21" spans="5:22" ht="15.75" thickBot="1" x14ac:dyDescent="0.3">
      <c r="E21" s="163"/>
      <c r="F21" s="160"/>
      <c r="G21" s="160"/>
      <c r="H21" s="160"/>
      <c r="I21" s="160"/>
      <c r="J21" s="160"/>
      <c r="V21" s="154" t="s">
        <v>118</v>
      </c>
    </row>
    <row r="22" spans="5:22" ht="16.5" thickTop="1" thickBot="1" x14ac:dyDescent="0.3">
      <c r="E22" s="158" t="s">
        <v>6</v>
      </c>
      <c r="F22" s="166"/>
      <c r="G22" s="167"/>
      <c r="H22" s="167"/>
      <c r="I22" s="167"/>
      <c r="J22" s="168"/>
      <c r="V22" s="154" t="s">
        <v>119</v>
      </c>
    </row>
    <row r="23" spans="5:22" ht="15.75" thickBot="1" x14ac:dyDescent="0.3">
      <c r="E23" s="163"/>
      <c r="F23" s="160"/>
      <c r="G23" s="160"/>
      <c r="H23" s="160"/>
      <c r="I23" s="160"/>
      <c r="J23" s="160"/>
      <c r="V23" s="154" t="s">
        <v>120</v>
      </c>
    </row>
    <row r="24" spans="5:22" ht="16.5" thickTop="1" thickBot="1" x14ac:dyDescent="0.3">
      <c r="E24" s="158" t="s">
        <v>7</v>
      </c>
      <c r="F24" s="166"/>
      <c r="G24" s="167"/>
      <c r="H24" s="167"/>
      <c r="I24" s="167"/>
      <c r="J24" s="168"/>
      <c r="V24" s="154" t="s">
        <v>121</v>
      </c>
    </row>
    <row r="25" spans="5:22" x14ac:dyDescent="0.25">
      <c r="E25" s="163"/>
      <c r="F25" s="160"/>
      <c r="G25" s="160"/>
      <c r="H25" s="160"/>
      <c r="I25" s="160"/>
      <c r="J25" s="160"/>
      <c r="V25" s="154" t="s">
        <v>122</v>
      </c>
    </row>
    <row r="26" spans="5:22" x14ac:dyDescent="0.25">
      <c r="V26" s="154"/>
    </row>
    <row r="27" spans="5:22" x14ac:dyDescent="0.25">
      <c r="V27" s="154"/>
    </row>
    <row r="28" spans="5:22" x14ac:dyDescent="0.25">
      <c r="V28" s="154"/>
    </row>
    <row r="29" spans="5:22" x14ac:dyDescent="0.25">
      <c r="V29" s="154"/>
    </row>
    <row r="30" spans="5:22" x14ac:dyDescent="0.25">
      <c r="V30" s="154"/>
    </row>
    <row r="31" spans="5:22" x14ac:dyDescent="0.25">
      <c r="V31" s="154"/>
    </row>
    <row r="32" spans="5:22" x14ac:dyDescent="0.25">
      <c r="V32" s="154"/>
    </row>
    <row r="33" spans="22:22" x14ac:dyDescent="0.25">
      <c r="V33" s="154"/>
    </row>
    <row r="34" spans="22:22" x14ac:dyDescent="0.25">
      <c r="V34" s="154"/>
    </row>
    <row r="35" spans="22:22" x14ac:dyDescent="0.25">
      <c r="V35" s="154"/>
    </row>
    <row r="49" spans="22:22" x14ac:dyDescent="0.25">
      <c r="V49"/>
    </row>
    <row r="50" spans="22:22" x14ac:dyDescent="0.25">
      <c r="V50"/>
    </row>
    <row r="51" spans="22:22" x14ac:dyDescent="0.25">
      <c r="V51"/>
    </row>
    <row r="52" spans="22:22" x14ac:dyDescent="0.25">
      <c r="V52"/>
    </row>
    <row r="53" spans="22:22" x14ac:dyDescent="0.25">
      <c r="V53"/>
    </row>
    <row r="54" spans="22:22" x14ac:dyDescent="0.25">
      <c r="V54"/>
    </row>
    <row r="55" spans="22:22" x14ac:dyDescent="0.25">
      <c r="V55"/>
    </row>
    <row r="56" spans="22:22" x14ac:dyDescent="0.25">
      <c r="V56" s="164"/>
    </row>
    <row r="57" spans="22:22" x14ac:dyDescent="0.25">
      <c r="V57" s="164"/>
    </row>
    <row r="58" spans="22:22" x14ac:dyDescent="0.25">
      <c r="V58" s="164"/>
    </row>
    <row r="59" spans="22:22" x14ac:dyDescent="0.25">
      <c r="V59" s="165"/>
    </row>
    <row r="60" spans="22:22" x14ac:dyDescent="0.25">
      <c r="V60"/>
    </row>
  </sheetData>
  <mergeCells count="6">
    <mergeCell ref="F24:J24"/>
    <mergeCell ref="F14:L14"/>
    <mergeCell ref="F16:J16"/>
    <mergeCell ref="F18:J18"/>
    <mergeCell ref="F20:J20"/>
    <mergeCell ref="F22:J22"/>
  </mergeCells>
  <dataValidations count="2">
    <dataValidation type="list" allowBlank="1" showInputMessage="1" showErrorMessage="1" sqref="F14:L14" xr:uid="{870A21AC-C982-45D0-9C59-A064A1B97300}">
      <formula1>$V$1:$V$25</formula1>
    </dataValidation>
    <dataValidation allowBlank="1" showInputMessage="1" showErrorMessage="1" prompt="First and last name, title" sqref="F20:J20" xr:uid="{04851688-4FC0-4B7E-A325-DCB208FB349B}"/>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EC13-4539-48EE-AA98-6E180F26BAAA}">
  <sheetPr>
    <pageSetUpPr fitToPage="1"/>
  </sheetPr>
  <dimension ref="A1:AT60"/>
  <sheetViews>
    <sheetView showGridLines="0" zoomScale="70" zoomScaleNormal="70" zoomScaleSheetLayoutView="70" workbookViewId="0">
      <pane xSplit="3" ySplit="6" topLeftCell="D7" activePane="bottomRight" state="frozen"/>
      <selection pane="topRight" activeCell="C25" sqref="C25"/>
      <selection pane="bottomLeft" activeCell="C25" sqref="C25"/>
      <selection pane="bottomRight" activeCell="D7" sqref="D7"/>
    </sheetView>
  </sheetViews>
  <sheetFormatPr defaultColWidth="8.42578125" defaultRowHeight="15" outlineLevelRow="1" outlineLevelCol="1" x14ac:dyDescent="0.25"/>
  <cols>
    <col min="2" max="2" width="75.5703125" customWidth="1"/>
    <col min="3" max="3" width="11.42578125" customWidth="1"/>
    <col min="4" max="4" width="11.5703125" customWidth="1" outlineLevel="1"/>
    <col min="5" max="5" width="14.85546875" customWidth="1" outlineLevel="1"/>
    <col min="6" max="6" width="12.42578125" customWidth="1" outlineLevel="1"/>
    <col min="7" max="7" width="19.85546875" customWidth="1" outlineLevel="1"/>
    <col min="8" max="8" width="15.85546875" customWidth="1" outlineLevel="1"/>
    <col min="9" max="9" width="11.85546875" customWidth="1" outlineLevel="1"/>
    <col min="10" max="10" width="16" customWidth="1" outlineLevel="1"/>
    <col min="11" max="11" width="13.5703125" customWidth="1" outlineLevel="1"/>
    <col min="12" max="12" width="14.42578125" customWidth="1" outlineLevel="1"/>
    <col min="13" max="13" width="16.5703125" customWidth="1" outlineLevel="1"/>
    <col min="14" max="14" width="18.140625" customWidth="1"/>
    <col min="15" max="15" width="17.140625" customWidth="1"/>
    <col min="16" max="16" width="16.42578125" customWidth="1"/>
    <col min="17" max="17" width="17.140625" customWidth="1"/>
    <col min="18" max="18" width="17.42578125" customWidth="1"/>
    <col min="19" max="21" width="16.5703125" customWidth="1"/>
    <col min="22" max="22" width="15.42578125" customWidth="1"/>
    <col min="23" max="23" width="17" customWidth="1"/>
    <col min="24" max="24" width="18.140625" customWidth="1"/>
    <col min="25" max="25" width="17.140625" customWidth="1"/>
    <col min="26" max="26" width="16.42578125" customWidth="1"/>
    <col min="27" max="27" width="15.140625" customWidth="1"/>
    <col min="28" max="28" width="17.42578125" customWidth="1"/>
    <col min="29" max="31" width="16.5703125" customWidth="1"/>
    <col min="32" max="32" width="15.42578125" customWidth="1"/>
    <col min="33" max="33" width="17" customWidth="1"/>
    <col min="34" max="34" width="18.5703125" customWidth="1"/>
    <col min="35" max="35" width="19.85546875" customWidth="1"/>
    <col min="36" max="36" width="20.42578125" customWidth="1"/>
    <col min="37" max="37" width="18.42578125" customWidth="1"/>
    <col min="38" max="38" width="25.5703125" customWidth="1"/>
    <col min="39" max="39" width="18.5703125" customWidth="1"/>
    <col min="40" max="40" width="20.140625" customWidth="1"/>
    <col min="41" max="41" width="13.42578125" customWidth="1"/>
    <col min="42" max="42" width="16.5703125" customWidth="1"/>
    <col min="43" max="43" width="13.42578125" customWidth="1"/>
    <col min="44" max="44" width="6.85546875" customWidth="1"/>
    <col min="45" max="45" width="13" customWidth="1"/>
    <col min="46" max="46" width="10.42578125" bestFit="1" customWidth="1"/>
  </cols>
  <sheetData>
    <row r="1" spans="2:44" x14ac:dyDescent="0.25">
      <c r="M1" s="1"/>
      <c r="AJ1" s="2"/>
      <c r="AM1" s="2"/>
      <c r="AN1" s="2"/>
    </row>
    <row r="2" spans="2:44" ht="15.75" thickBot="1" x14ac:dyDescent="0.3">
      <c r="J2" s="3"/>
      <c r="O2" s="1"/>
      <c r="P2" s="1"/>
      <c r="R2" s="1"/>
      <c r="Y2" s="1"/>
      <c r="Z2" s="1"/>
      <c r="AB2" s="1"/>
      <c r="AL2" s="1"/>
    </row>
    <row r="3" spans="2:44" ht="56.25" customHeight="1" thickBot="1" x14ac:dyDescent="0.5">
      <c r="B3" s="4"/>
      <c r="C3" s="5"/>
      <c r="D3" s="227">
        <v>2022</v>
      </c>
      <c r="E3" s="228"/>
      <c r="F3" s="228"/>
      <c r="G3" s="228"/>
      <c r="H3" s="228"/>
      <c r="I3" s="228"/>
      <c r="J3" s="228"/>
      <c r="K3" s="228"/>
      <c r="L3" s="228"/>
      <c r="M3" s="229"/>
      <c r="N3" s="230">
        <v>2023</v>
      </c>
      <c r="O3" s="231"/>
      <c r="P3" s="231"/>
      <c r="Q3" s="231"/>
      <c r="R3" s="231"/>
      <c r="S3" s="231"/>
      <c r="T3" s="231"/>
      <c r="U3" s="231"/>
      <c r="V3" s="231"/>
      <c r="W3" s="232"/>
      <c r="X3" s="230">
        <v>2024</v>
      </c>
      <c r="Y3" s="231"/>
      <c r="Z3" s="231"/>
      <c r="AA3" s="231"/>
      <c r="AB3" s="231"/>
      <c r="AC3" s="231"/>
      <c r="AD3" s="231"/>
      <c r="AE3" s="231"/>
      <c r="AF3" s="231"/>
      <c r="AG3" s="232"/>
      <c r="AH3" s="230">
        <v>2025</v>
      </c>
      <c r="AI3" s="231"/>
      <c r="AJ3" s="231"/>
      <c r="AK3" s="232"/>
      <c r="AL3" s="217" t="s">
        <v>8</v>
      </c>
      <c r="AM3" s="218"/>
      <c r="AN3" s="219"/>
      <c r="AO3" s="6"/>
      <c r="AP3" s="6" t="s">
        <v>9</v>
      </c>
      <c r="AQ3" s="7"/>
      <c r="AR3" s="8"/>
    </row>
    <row r="4" spans="2:44" ht="15" customHeight="1" x14ac:dyDescent="0.25">
      <c r="B4" s="220" t="s">
        <v>10</v>
      </c>
      <c r="C4" s="222" t="s">
        <v>11</v>
      </c>
      <c r="D4" s="224" t="s">
        <v>12</v>
      </c>
      <c r="E4" s="183" t="s">
        <v>13</v>
      </c>
      <c r="F4" s="183" t="s">
        <v>14</v>
      </c>
      <c r="G4" s="183" t="s">
        <v>15</v>
      </c>
      <c r="H4" s="183" t="s">
        <v>16</v>
      </c>
      <c r="I4" s="183" t="s">
        <v>17</v>
      </c>
      <c r="J4" s="183" t="s">
        <v>18</v>
      </c>
      <c r="K4" s="183" t="s">
        <v>14</v>
      </c>
      <c r="L4" s="183" t="s">
        <v>19</v>
      </c>
      <c r="M4" s="183" t="s">
        <v>20</v>
      </c>
      <c r="N4" s="207" t="s">
        <v>21</v>
      </c>
      <c r="O4" s="183" t="s">
        <v>22</v>
      </c>
      <c r="P4" s="183" t="s">
        <v>23</v>
      </c>
      <c r="Q4" s="183" t="s">
        <v>24</v>
      </c>
      <c r="R4" s="183" t="s">
        <v>25</v>
      </c>
      <c r="S4" s="183" t="s">
        <v>26</v>
      </c>
      <c r="T4" s="183" t="s">
        <v>27</v>
      </c>
      <c r="U4" s="183" t="s">
        <v>23</v>
      </c>
      <c r="V4" s="183" t="s">
        <v>28</v>
      </c>
      <c r="W4" s="185" t="s">
        <v>29</v>
      </c>
      <c r="X4" s="203" t="s">
        <v>30</v>
      </c>
      <c r="Y4" s="193" t="s">
        <v>31</v>
      </c>
      <c r="Z4" s="193" t="s">
        <v>32</v>
      </c>
      <c r="AA4" s="190" t="s">
        <v>33</v>
      </c>
      <c r="AB4" s="193" t="s">
        <v>34</v>
      </c>
      <c r="AC4" s="193" t="s">
        <v>35</v>
      </c>
      <c r="AD4" s="193" t="s">
        <v>36</v>
      </c>
      <c r="AE4" s="193" t="s">
        <v>32</v>
      </c>
      <c r="AF4" s="190" t="s">
        <v>37</v>
      </c>
      <c r="AG4" s="198" t="s">
        <v>38</v>
      </c>
      <c r="AH4" s="180" t="s">
        <v>39</v>
      </c>
      <c r="AI4" s="190" t="s">
        <v>40</v>
      </c>
      <c r="AJ4" s="190" t="s">
        <v>41</v>
      </c>
      <c r="AK4" s="176" t="s">
        <v>42</v>
      </c>
      <c r="AL4" s="180" t="s">
        <v>43</v>
      </c>
      <c r="AM4" s="183" t="s">
        <v>44</v>
      </c>
      <c r="AN4" s="185" t="s">
        <v>45</v>
      </c>
      <c r="AO4" s="187" t="s">
        <v>46</v>
      </c>
      <c r="AP4" s="190" t="s">
        <v>47</v>
      </c>
      <c r="AQ4" s="176" t="s">
        <v>48</v>
      </c>
      <c r="AR4" s="9"/>
    </row>
    <row r="5" spans="2:44" x14ac:dyDescent="0.25">
      <c r="B5" s="221"/>
      <c r="C5" s="223"/>
      <c r="D5" s="225"/>
      <c r="E5" s="210"/>
      <c r="F5" s="212"/>
      <c r="G5" s="212"/>
      <c r="H5" s="214"/>
      <c r="I5" s="210"/>
      <c r="J5" s="212"/>
      <c r="K5" s="212"/>
      <c r="L5" s="212"/>
      <c r="M5" s="184"/>
      <c r="N5" s="208"/>
      <c r="O5" s="210"/>
      <c r="P5" s="212"/>
      <c r="Q5" s="212"/>
      <c r="R5" s="214"/>
      <c r="S5" s="184"/>
      <c r="T5" s="212"/>
      <c r="U5" s="212"/>
      <c r="V5" s="212"/>
      <c r="W5" s="186"/>
      <c r="X5" s="204"/>
      <c r="Y5" s="201"/>
      <c r="Z5" s="194"/>
      <c r="AA5" s="196"/>
      <c r="AB5" s="194"/>
      <c r="AC5" s="194"/>
      <c r="AD5" s="201"/>
      <c r="AE5" s="194"/>
      <c r="AF5" s="196"/>
      <c r="AG5" s="199"/>
      <c r="AH5" s="181"/>
      <c r="AI5" s="191"/>
      <c r="AJ5" s="191"/>
      <c r="AK5" s="177"/>
      <c r="AL5" s="181"/>
      <c r="AM5" s="184"/>
      <c r="AN5" s="186"/>
      <c r="AO5" s="188"/>
      <c r="AP5" s="191"/>
      <c r="AQ5" s="177"/>
      <c r="AR5" s="9"/>
    </row>
    <row r="6" spans="2:44" ht="52.5" customHeight="1" thickBot="1" x14ac:dyDescent="0.3">
      <c r="B6" s="221"/>
      <c r="C6" s="223"/>
      <c r="D6" s="226"/>
      <c r="E6" s="211"/>
      <c r="F6" s="213"/>
      <c r="G6" s="213"/>
      <c r="H6" s="215"/>
      <c r="I6" s="211"/>
      <c r="J6" s="213"/>
      <c r="K6" s="213"/>
      <c r="L6" s="213"/>
      <c r="M6" s="206"/>
      <c r="N6" s="209"/>
      <c r="O6" s="211"/>
      <c r="P6" s="213"/>
      <c r="Q6" s="213"/>
      <c r="R6" s="215"/>
      <c r="S6" s="206"/>
      <c r="T6" s="213"/>
      <c r="U6" s="213"/>
      <c r="V6" s="213"/>
      <c r="W6" s="216"/>
      <c r="X6" s="205"/>
      <c r="Y6" s="202"/>
      <c r="Z6" s="195"/>
      <c r="AA6" s="197"/>
      <c r="AB6" s="195"/>
      <c r="AC6" s="195"/>
      <c r="AD6" s="202"/>
      <c r="AE6" s="195"/>
      <c r="AF6" s="197"/>
      <c r="AG6" s="200"/>
      <c r="AH6" s="182"/>
      <c r="AI6" s="192"/>
      <c r="AJ6" s="192"/>
      <c r="AK6" s="178"/>
      <c r="AL6" s="182"/>
      <c r="AM6" s="184" t="s">
        <v>49</v>
      </c>
      <c r="AN6" s="186" t="s">
        <v>49</v>
      </c>
      <c r="AO6" s="189"/>
      <c r="AP6" s="192"/>
      <c r="AQ6" s="178"/>
      <c r="AR6" s="9"/>
    </row>
    <row r="7" spans="2:44" ht="24.75" customHeight="1" thickBot="1" x14ac:dyDescent="0.3">
      <c r="B7" s="10" t="s">
        <v>50</v>
      </c>
      <c r="C7" s="11"/>
      <c r="D7" s="12"/>
      <c r="E7" s="13"/>
      <c r="F7" s="14"/>
      <c r="G7" s="14"/>
      <c r="H7" s="14"/>
      <c r="I7" s="14"/>
      <c r="J7" s="14"/>
      <c r="K7" s="14"/>
      <c r="L7" s="14"/>
      <c r="M7" s="15"/>
      <c r="N7" s="16"/>
      <c r="O7" s="13"/>
      <c r="P7" s="14"/>
      <c r="Q7" s="14"/>
      <c r="R7" s="14"/>
      <c r="S7" s="14"/>
      <c r="T7" s="14"/>
      <c r="U7" s="14"/>
      <c r="V7" s="14"/>
      <c r="W7" s="17"/>
      <c r="X7" s="16"/>
      <c r="Y7" s="13"/>
      <c r="Z7" s="14"/>
      <c r="AA7" s="14"/>
      <c r="AB7" s="14"/>
      <c r="AC7" s="14"/>
      <c r="AD7" s="14"/>
      <c r="AE7" s="14"/>
      <c r="AF7" s="14"/>
      <c r="AG7" s="17"/>
      <c r="AH7" s="18"/>
      <c r="AI7" s="19"/>
      <c r="AJ7" s="19"/>
      <c r="AK7" s="20"/>
      <c r="AL7" s="21"/>
      <c r="AM7" s="22"/>
      <c r="AN7" s="23"/>
      <c r="AO7" s="24"/>
      <c r="AP7" s="25"/>
      <c r="AQ7" s="26"/>
      <c r="AR7" s="27"/>
    </row>
    <row r="8" spans="2:44" s="46" customFormat="1" ht="15.75" thickBot="1" x14ac:dyDescent="0.3">
      <c r="B8" s="28" t="s">
        <v>51</v>
      </c>
      <c r="C8" s="29">
        <v>1550</v>
      </c>
      <c r="D8" s="30"/>
      <c r="E8" s="31"/>
      <c r="F8" s="32"/>
      <c r="G8" s="33">
        <v>5564487.7400000012</v>
      </c>
      <c r="H8" s="34">
        <f>G8</f>
        <v>5564487.7400000012</v>
      </c>
      <c r="I8" s="32"/>
      <c r="J8" s="32"/>
      <c r="K8" s="32"/>
      <c r="L8" s="33">
        <v>244981.17027767954</v>
      </c>
      <c r="M8" s="34">
        <f>L8</f>
        <v>244981.17027767954</v>
      </c>
      <c r="N8" s="35">
        <f>H8</f>
        <v>5564487.7400000012</v>
      </c>
      <c r="O8" s="33">
        <v>1305825.3100000005</v>
      </c>
      <c r="P8" s="33">
        <v>2025886</v>
      </c>
      <c r="Q8" s="33"/>
      <c r="R8" s="34">
        <f>N8+O8-P8+Q8</f>
        <v>4844427.0500000017</v>
      </c>
      <c r="S8" s="36">
        <f>M8</f>
        <v>244981.17027767954</v>
      </c>
      <c r="T8" s="33">
        <v>139094.46581782217</v>
      </c>
      <c r="U8" s="33">
        <v>56242.648824999924</v>
      </c>
      <c r="V8" s="33"/>
      <c r="W8" s="37">
        <f>S8+T8-U8+V8</f>
        <v>327832.98727050179</v>
      </c>
      <c r="X8" s="35">
        <f>R8</f>
        <v>4844427.0500000017</v>
      </c>
      <c r="Y8" s="33">
        <v>2232835.0278434898</v>
      </c>
      <c r="Z8" s="33">
        <v>3538601.7400000012</v>
      </c>
      <c r="AA8" s="33"/>
      <c r="AB8" s="34">
        <f t="shared" ref="AB8:AB23" si="0">X8+Y8-Z8+AA8</f>
        <v>3538660.3378434898</v>
      </c>
      <c r="AC8" s="36">
        <f>W8</f>
        <v>327832.98727050179</v>
      </c>
      <c r="AD8" s="33">
        <v>250180.16674483655</v>
      </c>
      <c r="AE8" s="33">
        <v>535752.9454416798</v>
      </c>
      <c r="AF8" s="33"/>
      <c r="AG8" s="37">
        <f>AC8+AD8-AE8+AF8</f>
        <v>42260.208573658485</v>
      </c>
      <c r="AH8" s="38">
        <v>1305825.3100000005</v>
      </c>
      <c r="AI8" s="39">
        <v>-49704.716210177925</v>
      </c>
      <c r="AJ8" s="34">
        <f>AB8-AH8</f>
        <v>2232835.0278434893</v>
      </c>
      <c r="AK8" s="37">
        <f>AG8-AI8</f>
        <v>91964.92478383641</v>
      </c>
      <c r="AL8" s="40">
        <f>(AB8+AJ8)/2*3.64%*0.25+(AB8+AJ8)/2*3.16%*0.25+(AB8+AJ8)/2*2.91%*0.5</f>
        <v>91045.339393712115</v>
      </c>
      <c r="AM8" s="40">
        <f>AK8+AL8</f>
        <v>183010.26417754852</v>
      </c>
      <c r="AN8" s="41">
        <f>AJ8+AM8</f>
        <v>2415845.292021038</v>
      </c>
      <c r="AO8" s="42" t="s">
        <v>52</v>
      </c>
      <c r="AP8" s="43">
        <f>AB8+AG8</f>
        <v>3580920.5464171483</v>
      </c>
      <c r="AQ8" s="44">
        <f>AP8-SUM(AB8,AG8)</f>
        <v>0</v>
      </c>
      <c r="AR8" s="45"/>
    </row>
    <row r="9" spans="2:44" s="46" customFormat="1" ht="15.75" thickBot="1" x14ac:dyDescent="0.3">
      <c r="B9" s="28" t="s">
        <v>53</v>
      </c>
      <c r="C9" s="29">
        <v>1551</v>
      </c>
      <c r="D9" s="30"/>
      <c r="E9" s="31"/>
      <c r="F9" s="32"/>
      <c r="G9" s="33">
        <v>-4667388.2303833179</v>
      </c>
      <c r="H9" s="34">
        <f t="shared" ref="H9:H39" si="1">G9</f>
        <v>-4667388.2303833179</v>
      </c>
      <c r="I9" s="47"/>
      <c r="J9" s="32"/>
      <c r="K9" s="32"/>
      <c r="L9" s="33">
        <v>-48680.277737977805</v>
      </c>
      <c r="M9" s="34">
        <f t="shared" ref="M9:M39" si="2">L9</f>
        <v>-48680.277737977805</v>
      </c>
      <c r="N9" s="35">
        <f t="shared" ref="N9:N39" si="3">H9</f>
        <v>-4667388.2303833179</v>
      </c>
      <c r="O9" s="33">
        <v>-2192385.2601503683</v>
      </c>
      <c r="P9" s="33">
        <v>-146637.1941476604</v>
      </c>
      <c r="Q9" s="33"/>
      <c r="R9" s="34">
        <f t="shared" ref="R9:R23" si="4">N9+O9-P9+Q9</f>
        <v>-6713136.2963860258</v>
      </c>
      <c r="S9" s="36">
        <f t="shared" ref="S9:S38" si="5">M9</f>
        <v>-48680.277737977805</v>
      </c>
      <c r="T9" s="33">
        <v>-259890.24163646347</v>
      </c>
      <c r="U9" s="33">
        <v>-7546.1910538564853</v>
      </c>
      <c r="V9" s="33"/>
      <c r="W9" s="37">
        <f t="shared" ref="W9:W38" si="6">S9+T9-U9+V9</f>
        <v>-301024.32832058478</v>
      </c>
      <c r="X9" s="35">
        <f t="shared" ref="X9:X16" si="7">R9</f>
        <v>-6713136.2963860258</v>
      </c>
      <c r="Y9" s="33">
        <v>-1310933.2236971308</v>
      </c>
      <c r="Z9" s="33">
        <v>-4520751.0362356575</v>
      </c>
      <c r="AA9" s="33"/>
      <c r="AB9" s="34">
        <f t="shared" si="0"/>
        <v>-3503318.4838474989</v>
      </c>
      <c r="AC9" s="36">
        <f t="shared" ref="AC9:AC38" si="8">W9</f>
        <v>-301024.32832058478</v>
      </c>
      <c r="AD9" s="33">
        <v>-289619.01990968606</v>
      </c>
      <c r="AE9" s="33">
        <v>-417443.12549748103</v>
      </c>
      <c r="AF9" s="33"/>
      <c r="AG9" s="37">
        <f t="shared" ref="AG9:AG14" si="9">AC9+AD9-AE9+AF9</f>
        <v>-173200.22273278987</v>
      </c>
      <c r="AH9" s="38">
        <v>-2192385.2601503683</v>
      </c>
      <c r="AI9" s="39">
        <v>-112675.74486500255</v>
      </c>
      <c r="AJ9" s="34">
        <f>AB9-AH9</f>
        <v>-1310933.2236971306</v>
      </c>
      <c r="AK9" s="37">
        <f t="shared" ref="AK9:AK39" si="10">AG9-AI9</f>
        <v>-60524.477867787326</v>
      </c>
      <c r="AL9" s="40">
        <f t="shared" ref="AL9:AL35" si="11">(AB9+AJ9)/2*3.64%*0.25+(AB9+AJ9)/2*3.16%*0.25+(AB9+AJ9)/2*2.91%*0.5</f>
        <v>-75944.820686516527</v>
      </c>
      <c r="AM9" s="40">
        <f t="shared" ref="AM9:AM38" si="12">AK9+AL9</f>
        <v>-136469.29855430385</v>
      </c>
      <c r="AN9" s="41">
        <f t="shared" ref="AN9:AN24" si="13">AJ9+AM9</f>
        <v>-1447402.5222514344</v>
      </c>
      <c r="AO9" s="42" t="s">
        <v>52</v>
      </c>
      <c r="AP9" s="43">
        <f t="shared" ref="AP9:AP35" si="14">AB9+AG9</f>
        <v>-3676518.7065802887</v>
      </c>
      <c r="AQ9" s="44">
        <f t="shared" ref="AQ9:AQ39" si="15">AP9-SUM(AB9,AG9)</f>
        <v>0</v>
      </c>
      <c r="AR9" s="45"/>
    </row>
    <row r="10" spans="2:44" s="46" customFormat="1" ht="14.1" customHeight="1" thickBot="1" x14ac:dyDescent="0.3">
      <c r="B10" s="28" t="s">
        <v>54</v>
      </c>
      <c r="C10" s="29">
        <v>1580</v>
      </c>
      <c r="D10" s="48"/>
      <c r="E10" s="32"/>
      <c r="F10" s="32"/>
      <c r="G10" s="33">
        <v>31266019.091661386</v>
      </c>
      <c r="H10" s="34">
        <f t="shared" si="1"/>
        <v>31266019.091661386</v>
      </c>
      <c r="I10" s="31"/>
      <c r="J10" s="32"/>
      <c r="K10" s="32"/>
      <c r="L10" s="33">
        <v>160331.35300535982</v>
      </c>
      <c r="M10" s="34">
        <f t="shared" si="2"/>
        <v>160331.35300535982</v>
      </c>
      <c r="N10" s="35">
        <f t="shared" si="3"/>
        <v>31266019.091661386</v>
      </c>
      <c r="O10" s="33">
        <v>-40513977.22687199</v>
      </c>
      <c r="P10" s="33">
        <v>-21022019.949508026</v>
      </c>
      <c r="Q10" s="33"/>
      <c r="R10" s="34">
        <f t="shared" si="4"/>
        <v>11774061.814297423</v>
      </c>
      <c r="S10" s="36">
        <f t="shared" si="5"/>
        <v>160331.35300535982</v>
      </c>
      <c r="T10" s="33">
        <v>1845702.870769745</v>
      </c>
      <c r="U10" s="33">
        <v>-725595.57418908505</v>
      </c>
      <c r="V10" s="33"/>
      <c r="W10" s="37">
        <f t="shared" si="6"/>
        <v>2731629.7979641901</v>
      </c>
      <c r="X10" s="35">
        <f t="shared" si="7"/>
        <v>11774061.814297423</v>
      </c>
      <c r="Y10" s="33">
        <v>-24246789.894371662</v>
      </c>
      <c r="Z10" s="33">
        <v>52288039.041169412</v>
      </c>
      <c r="AA10" s="33"/>
      <c r="AB10" s="34">
        <f t="shared" si="0"/>
        <v>-64760767.121243656</v>
      </c>
      <c r="AC10" s="36">
        <f t="shared" si="8"/>
        <v>2731629.7979641901</v>
      </c>
      <c r="AD10" s="33">
        <v>19020674.625925697</v>
      </c>
      <c r="AE10" s="33">
        <v>4614792.4946207507</v>
      </c>
      <c r="AF10" s="33"/>
      <c r="AG10" s="37">
        <f t="shared" si="9"/>
        <v>17137511.929269135</v>
      </c>
      <c r="AH10" s="38">
        <v>-40513977.22687199</v>
      </c>
      <c r="AI10" s="39">
        <v>-2622497.020645041</v>
      </c>
      <c r="AJ10" s="34">
        <f t="shared" ref="AJ10:AJ39" si="16">AB10-AH10</f>
        <v>-24246789.894371666</v>
      </c>
      <c r="AK10" s="37">
        <f t="shared" si="10"/>
        <v>19760008.949914176</v>
      </c>
      <c r="AL10" s="40">
        <f t="shared" si="11"/>
        <v>-1404094.2119213317</v>
      </c>
      <c r="AM10" s="40">
        <f t="shared" si="12"/>
        <v>18355914.737992845</v>
      </c>
      <c r="AN10" s="41">
        <f>AJ10+AM10</f>
        <v>-5890875.1563788205</v>
      </c>
      <c r="AO10" s="42" t="s">
        <v>52</v>
      </c>
      <c r="AP10" s="43">
        <f t="shared" si="14"/>
        <v>-47623255.191974521</v>
      </c>
      <c r="AQ10" s="44">
        <f t="shared" si="15"/>
        <v>0</v>
      </c>
      <c r="AR10" s="45"/>
    </row>
    <row r="11" spans="2:44" s="46" customFormat="1" ht="18" thickBot="1" x14ac:dyDescent="0.3">
      <c r="B11" s="28" t="s">
        <v>55</v>
      </c>
      <c r="C11" s="29">
        <v>1580</v>
      </c>
      <c r="D11" s="48"/>
      <c r="E11" s="32"/>
      <c r="F11" s="32"/>
      <c r="G11" s="33">
        <v>0</v>
      </c>
      <c r="H11" s="34">
        <f t="shared" si="1"/>
        <v>0</v>
      </c>
      <c r="I11" s="31"/>
      <c r="J11" s="32"/>
      <c r="K11" s="32"/>
      <c r="L11" s="33">
        <v>0</v>
      </c>
      <c r="M11" s="34">
        <f t="shared" si="2"/>
        <v>0</v>
      </c>
      <c r="N11" s="35">
        <f t="shared" si="3"/>
        <v>0</v>
      </c>
      <c r="O11" s="33"/>
      <c r="P11" s="33">
        <v>0</v>
      </c>
      <c r="Q11" s="33"/>
      <c r="R11" s="34">
        <f t="shared" si="4"/>
        <v>0</v>
      </c>
      <c r="S11" s="36">
        <f t="shared" si="5"/>
        <v>0</v>
      </c>
      <c r="T11" s="33"/>
      <c r="U11" s="33">
        <v>0</v>
      </c>
      <c r="V11" s="33"/>
      <c r="W11" s="37">
        <f t="shared" si="6"/>
        <v>0</v>
      </c>
      <c r="X11" s="35">
        <f t="shared" si="7"/>
        <v>0</v>
      </c>
      <c r="Y11" s="33"/>
      <c r="Z11" s="33">
        <v>0</v>
      </c>
      <c r="AA11" s="33"/>
      <c r="AB11" s="34">
        <f t="shared" si="0"/>
        <v>0</v>
      </c>
      <c r="AC11" s="36">
        <f t="shared" si="8"/>
        <v>0</v>
      </c>
      <c r="AD11" s="33"/>
      <c r="AE11" s="33">
        <v>0</v>
      </c>
      <c r="AF11" s="33"/>
      <c r="AG11" s="37">
        <f t="shared" si="9"/>
        <v>0</v>
      </c>
      <c r="AH11" s="38">
        <v>0</v>
      </c>
      <c r="AI11" s="39">
        <v>0</v>
      </c>
      <c r="AJ11" s="34">
        <f t="shared" si="16"/>
        <v>0</v>
      </c>
      <c r="AK11" s="37">
        <f t="shared" si="10"/>
        <v>0</v>
      </c>
      <c r="AL11" s="40">
        <f t="shared" si="11"/>
        <v>0</v>
      </c>
      <c r="AM11" s="40">
        <f t="shared" si="12"/>
        <v>0</v>
      </c>
      <c r="AN11" s="41">
        <f t="shared" si="13"/>
        <v>0</v>
      </c>
      <c r="AO11" s="42" t="s">
        <v>56</v>
      </c>
      <c r="AP11" s="43">
        <f t="shared" si="14"/>
        <v>0</v>
      </c>
      <c r="AQ11" s="44">
        <f t="shared" si="15"/>
        <v>0</v>
      </c>
      <c r="AR11" s="45"/>
    </row>
    <row r="12" spans="2:44" s="46" customFormat="1" ht="14.1" customHeight="1" thickBot="1" x14ac:dyDescent="0.3">
      <c r="B12" s="28" t="s">
        <v>57</v>
      </c>
      <c r="C12" s="29">
        <v>1580</v>
      </c>
      <c r="D12" s="48"/>
      <c r="E12" s="32"/>
      <c r="F12" s="32"/>
      <c r="G12" s="33">
        <v>-12660733.449453879</v>
      </c>
      <c r="H12" s="34">
        <f t="shared" si="1"/>
        <v>-12660733.449453879</v>
      </c>
      <c r="I12" s="31"/>
      <c r="J12" s="32"/>
      <c r="K12" s="32"/>
      <c r="L12" s="33">
        <v>-272771.93927484704</v>
      </c>
      <c r="M12" s="34">
        <f t="shared" si="2"/>
        <v>-272771.93927484704</v>
      </c>
      <c r="N12" s="35">
        <f t="shared" si="3"/>
        <v>-12660733.449453879</v>
      </c>
      <c r="O12" s="33">
        <v>937018.20081537857</v>
      </c>
      <c r="P12" s="33">
        <v>-3126683.3621093696</v>
      </c>
      <c r="Q12" s="33"/>
      <c r="R12" s="34">
        <f t="shared" si="4"/>
        <v>-8597031.8865291327</v>
      </c>
      <c r="S12" s="36">
        <f t="shared" si="5"/>
        <v>-272771.93927484704</v>
      </c>
      <c r="T12" s="33">
        <v>-575752.4105169049</v>
      </c>
      <c r="U12" s="33">
        <v>141877.44700239241</v>
      </c>
      <c r="V12" s="33"/>
      <c r="W12" s="37">
        <f t="shared" si="6"/>
        <v>-990401.79679414432</v>
      </c>
      <c r="X12" s="35">
        <f t="shared" si="7"/>
        <v>-8597031.8865291327</v>
      </c>
      <c r="Y12" s="33">
        <v>7685595.5452496987</v>
      </c>
      <c r="Z12" s="33">
        <v>-9534050.0873445086</v>
      </c>
      <c r="AA12" s="33"/>
      <c r="AB12" s="34">
        <f t="shared" si="0"/>
        <v>8622613.7460650746</v>
      </c>
      <c r="AC12" s="36">
        <f t="shared" si="8"/>
        <v>-990401.79679414432</v>
      </c>
      <c r="AD12" s="33">
        <v>-20220726.696555361</v>
      </c>
      <c r="AE12" s="33">
        <v>-1285605.8692599619</v>
      </c>
      <c r="AF12" s="33"/>
      <c r="AG12" s="37">
        <f t="shared" si="9"/>
        <v>-19925522.624089543</v>
      </c>
      <c r="AH12" s="38">
        <v>937018.20081537589</v>
      </c>
      <c r="AI12" s="39">
        <v>98150.220400831138</v>
      </c>
      <c r="AJ12" s="34">
        <f t="shared" si="16"/>
        <v>7685595.5452496987</v>
      </c>
      <c r="AK12" s="37">
        <f t="shared" si="10"/>
        <v>-20023672.844490375</v>
      </c>
      <c r="AL12" s="40">
        <f t="shared" si="11"/>
        <v>257262.00157049057</v>
      </c>
      <c r="AM12" s="40">
        <f t="shared" si="12"/>
        <v>-19766410.842919886</v>
      </c>
      <c r="AN12" s="41">
        <f>AJ12+AM12</f>
        <v>-12080815.297670187</v>
      </c>
      <c r="AO12" s="42" t="s">
        <v>52</v>
      </c>
      <c r="AP12" s="43">
        <f t="shared" si="14"/>
        <v>-11302908.878024468</v>
      </c>
      <c r="AQ12" s="44">
        <f t="shared" si="15"/>
        <v>0</v>
      </c>
      <c r="AR12" s="45"/>
    </row>
    <row r="13" spans="2:44" s="46" customFormat="1" ht="14.1" customHeight="1" thickBot="1" x14ac:dyDescent="0.3">
      <c r="B13" s="28" t="s">
        <v>58</v>
      </c>
      <c r="C13" s="29">
        <v>1584</v>
      </c>
      <c r="D13" s="48"/>
      <c r="E13" s="32"/>
      <c r="F13" s="32"/>
      <c r="G13" s="33">
        <v>24030411.868008636</v>
      </c>
      <c r="H13" s="34">
        <f t="shared" si="1"/>
        <v>24030411.868008636</v>
      </c>
      <c r="I13" s="31"/>
      <c r="J13" s="32"/>
      <c r="K13" s="32"/>
      <c r="L13" s="33">
        <v>260837.31150025991</v>
      </c>
      <c r="M13" s="34">
        <f t="shared" si="2"/>
        <v>260837.31150025991</v>
      </c>
      <c r="N13" s="35">
        <f t="shared" si="3"/>
        <v>24030411.868008636</v>
      </c>
      <c r="O13" s="33">
        <v>-21054871.404844068</v>
      </c>
      <c r="P13" s="33">
        <v>-14640666.200409293</v>
      </c>
      <c r="Q13" s="33"/>
      <c r="R13" s="34">
        <f t="shared" si="4"/>
        <v>17616206.663573861</v>
      </c>
      <c r="S13" s="36">
        <f t="shared" si="5"/>
        <v>260837.31150025991</v>
      </c>
      <c r="T13" s="33">
        <v>1482131.5650056461</v>
      </c>
      <c r="U13" s="33">
        <v>-383318.98725023953</v>
      </c>
      <c r="V13" s="33"/>
      <c r="W13" s="37">
        <f t="shared" si="6"/>
        <v>2126287.8637561454</v>
      </c>
      <c r="X13" s="35">
        <f t="shared" si="7"/>
        <v>17616206.663573861</v>
      </c>
      <c r="Y13" s="33">
        <v>-7776911.0389825497</v>
      </c>
      <c r="Z13" s="33">
        <v>38671078.068417929</v>
      </c>
      <c r="AA13" s="33"/>
      <c r="AB13" s="34">
        <f t="shared" si="0"/>
        <v>-28831782.443826616</v>
      </c>
      <c r="AC13" s="36">
        <f t="shared" si="8"/>
        <v>2126287.8637561454</v>
      </c>
      <c r="AD13" s="33">
        <v>-345581.52270564076</v>
      </c>
      <c r="AE13" s="33">
        <v>3426833.2904834813</v>
      </c>
      <c r="AF13" s="33"/>
      <c r="AG13" s="37">
        <f t="shared" si="9"/>
        <v>-1646126.9494329765</v>
      </c>
      <c r="AH13" s="38">
        <v>-21054871.404844068</v>
      </c>
      <c r="AI13" s="39">
        <v>-1389005.0771965119</v>
      </c>
      <c r="AJ13" s="34">
        <f t="shared" si="16"/>
        <v>-7776911.0389825478</v>
      </c>
      <c r="AK13" s="37">
        <f t="shared" si="10"/>
        <v>-257121.87223646464</v>
      </c>
      <c r="AL13" s="40">
        <f t="shared" si="11"/>
        <v>-577502.13969131466</v>
      </c>
      <c r="AM13" s="40">
        <f>AK13+AL13</f>
        <v>-834624.0119277793</v>
      </c>
      <c r="AN13" s="41">
        <f t="shared" si="13"/>
        <v>-8611535.0509103276</v>
      </c>
      <c r="AO13" s="42" t="s">
        <v>52</v>
      </c>
      <c r="AP13" s="43">
        <f t="shared" si="14"/>
        <v>-30477909.393259592</v>
      </c>
      <c r="AQ13" s="44">
        <f t="shared" si="15"/>
        <v>0</v>
      </c>
      <c r="AR13" s="45"/>
    </row>
    <row r="14" spans="2:44" s="46" customFormat="1" ht="15.75" thickBot="1" x14ac:dyDescent="0.3">
      <c r="B14" s="28" t="s">
        <v>59</v>
      </c>
      <c r="C14" s="29">
        <v>1586</v>
      </c>
      <c r="D14" s="48"/>
      <c r="E14" s="32"/>
      <c r="F14" s="32"/>
      <c r="G14" s="33">
        <v>-30182049.713279501</v>
      </c>
      <c r="H14" s="34">
        <f t="shared" si="1"/>
        <v>-30182049.713279501</v>
      </c>
      <c r="I14" s="32"/>
      <c r="J14" s="32"/>
      <c r="K14" s="32"/>
      <c r="L14" s="33">
        <v>-741026.94919828791</v>
      </c>
      <c r="M14" s="34">
        <f t="shared" si="2"/>
        <v>-741026.94919828791</v>
      </c>
      <c r="N14" s="35">
        <f t="shared" si="3"/>
        <v>-30182049.713279501</v>
      </c>
      <c r="O14" s="33">
        <v>-13616047.02348445</v>
      </c>
      <c r="P14" s="33">
        <v>-14854289.276594877</v>
      </c>
      <c r="Q14" s="33"/>
      <c r="R14" s="34">
        <f t="shared" si="4"/>
        <v>-28943807.460169077</v>
      </c>
      <c r="S14" s="36">
        <f t="shared" si="5"/>
        <v>-741026.94919828791</v>
      </c>
      <c r="T14" s="33">
        <v>-1061359.61255483</v>
      </c>
      <c r="U14" s="33">
        <v>23389.101267034799</v>
      </c>
      <c r="V14" s="33"/>
      <c r="W14" s="37">
        <f t="shared" si="6"/>
        <v>-1825775.6630201528</v>
      </c>
      <c r="X14" s="35">
        <f t="shared" si="7"/>
        <v>-28943807.460169077</v>
      </c>
      <c r="Y14" s="33">
        <v>-32487973.175791413</v>
      </c>
      <c r="Z14" s="33">
        <v>-15327760.436684623</v>
      </c>
      <c r="AA14" s="33"/>
      <c r="AB14" s="34">
        <f t="shared" si="0"/>
        <v>-46104020.199275866</v>
      </c>
      <c r="AC14" s="36">
        <f t="shared" si="8"/>
        <v>-1825775.6630201528</v>
      </c>
      <c r="AD14" s="33">
        <v>-2035547.5000450034</v>
      </c>
      <c r="AE14" s="33">
        <v>-2434407.3630688307</v>
      </c>
      <c r="AF14" s="33"/>
      <c r="AG14" s="37">
        <f t="shared" si="9"/>
        <v>-1426915.7999963253</v>
      </c>
      <c r="AH14" s="38">
        <v>-13616047.023484454</v>
      </c>
      <c r="AI14" s="39">
        <v>-486220.55654330924</v>
      </c>
      <c r="AJ14" s="34">
        <f t="shared" si="16"/>
        <v>-32487973.175791413</v>
      </c>
      <c r="AK14" s="37">
        <f t="shared" si="10"/>
        <v>-940695.24345301604</v>
      </c>
      <c r="AL14" s="40">
        <f t="shared" si="11"/>
        <v>-1239788.6954916865</v>
      </c>
      <c r="AM14" s="40">
        <f t="shared" si="12"/>
        <v>-2180483.9389447025</v>
      </c>
      <c r="AN14" s="41">
        <f t="shared" si="13"/>
        <v>-34668457.114736117</v>
      </c>
      <c r="AO14" s="42" t="s">
        <v>52</v>
      </c>
      <c r="AP14" s="43">
        <f t="shared" si="14"/>
        <v>-47530935.99927219</v>
      </c>
      <c r="AQ14" s="44">
        <f t="shared" si="15"/>
        <v>0</v>
      </c>
      <c r="AR14" s="45"/>
    </row>
    <row r="15" spans="2:44" s="46" customFormat="1" ht="18" thickBot="1" x14ac:dyDescent="0.3">
      <c r="B15" s="28" t="s">
        <v>60</v>
      </c>
      <c r="C15" s="29">
        <v>1588</v>
      </c>
      <c r="D15" s="48"/>
      <c r="E15" s="32"/>
      <c r="F15" s="32"/>
      <c r="G15" s="33">
        <v>-39152058.300449997</v>
      </c>
      <c r="H15" s="34">
        <f t="shared" si="1"/>
        <v>-39152058.300449997</v>
      </c>
      <c r="I15" s="32"/>
      <c r="J15" s="32"/>
      <c r="K15" s="32"/>
      <c r="L15" s="33">
        <v>-915944.80441234668</v>
      </c>
      <c r="M15" s="34">
        <f t="shared" si="2"/>
        <v>-915944.80441234668</v>
      </c>
      <c r="N15" s="35">
        <f t="shared" si="3"/>
        <v>-39152058.300449997</v>
      </c>
      <c r="O15" s="33">
        <v>2703524.9367050081</v>
      </c>
      <c r="P15" s="33">
        <v>-2946661.239026254</v>
      </c>
      <c r="Q15" s="33">
        <v>-40520070.375022128</v>
      </c>
      <c r="R15" s="34">
        <f t="shared" si="4"/>
        <v>-74021942.499740869</v>
      </c>
      <c r="S15" s="36">
        <f t="shared" si="5"/>
        <v>-915944.80441234668</v>
      </c>
      <c r="T15" s="33">
        <v>-1642943.0434389277</v>
      </c>
      <c r="U15" s="33">
        <v>-56470.481666004518</v>
      </c>
      <c r="V15" s="33">
        <v>-824130.81</v>
      </c>
      <c r="W15" s="37">
        <f>S15+T15-U15+V15</f>
        <v>-3326548.1761852703</v>
      </c>
      <c r="X15" s="35">
        <f t="shared" si="7"/>
        <v>-74021942.499740869</v>
      </c>
      <c r="Y15" s="33">
        <v>-15165434.214979919</v>
      </c>
      <c r="Z15" s="33">
        <v>-36205397.061423741</v>
      </c>
      <c r="AA15" s="33">
        <v>-20836999.910123389</v>
      </c>
      <c r="AB15" s="34">
        <f t="shared" si="0"/>
        <v>-73818979.56342043</v>
      </c>
      <c r="AC15" s="36">
        <f t="shared" si="8"/>
        <v>-3326548.1761852703</v>
      </c>
      <c r="AD15" s="33">
        <v>-4121892.1813057289</v>
      </c>
      <c r="AE15" s="33">
        <v>-3921874.6217658585</v>
      </c>
      <c r="AF15" s="33"/>
      <c r="AG15" s="37">
        <f>AC15+AD15-AE15+AF15</f>
        <v>-3526565.7357251411</v>
      </c>
      <c r="AH15" s="38"/>
      <c r="AI15" s="39"/>
      <c r="AJ15" s="34">
        <f t="shared" si="16"/>
        <v>-73818979.56342043</v>
      </c>
      <c r="AK15" s="37">
        <f t="shared" si="10"/>
        <v>-3526565.7357251411</v>
      </c>
      <c r="AL15" s="40">
        <f t="shared" si="11"/>
        <v>-2328988.8052259148</v>
      </c>
      <c r="AM15" s="40">
        <f t="shared" si="12"/>
        <v>-5855554.5409510564</v>
      </c>
      <c r="AN15" s="41">
        <f>AJ15+AM15</f>
        <v>-79674534.104371488</v>
      </c>
      <c r="AO15" s="42" t="s">
        <v>52</v>
      </c>
      <c r="AP15" s="43">
        <f>AB15+AG15-AA15</f>
        <v>-56508545.389022171</v>
      </c>
      <c r="AQ15" s="44">
        <f t="shared" si="15"/>
        <v>20836999.910123393</v>
      </c>
      <c r="AR15" s="45"/>
    </row>
    <row r="16" spans="2:44" s="46" customFormat="1" ht="18" thickBot="1" x14ac:dyDescent="0.3">
      <c r="B16" s="151" t="s">
        <v>61</v>
      </c>
      <c r="C16" s="29">
        <v>1589</v>
      </c>
      <c r="D16" s="48"/>
      <c r="E16" s="32"/>
      <c r="F16" s="32"/>
      <c r="G16" s="33">
        <v>-33389198.598418005</v>
      </c>
      <c r="H16" s="34">
        <f t="shared" si="1"/>
        <v>-33389198.598418005</v>
      </c>
      <c r="I16" s="32"/>
      <c r="J16" s="32"/>
      <c r="K16" s="32"/>
      <c r="L16" s="33">
        <v>-690225.62397344015</v>
      </c>
      <c r="M16" s="34">
        <f t="shared" si="2"/>
        <v>-690225.62397344015</v>
      </c>
      <c r="N16" s="35">
        <f t="shared" si="3"/>
        <v>-33389198.598418005</v>
      </c>
      <c r="O16" s="33">
        <v>-22681077.471752204</v>
      </c>
      <c r="P16" s="33">
        <v>-13470858.901182428</v>
      </c>
      <c r="Q16" s="33">
        <v>48500349.305814311</v>
      </c>
      <c r="R16" s="34">
        <f t="shared" si="4"/>
        <v>5900932.1368265301</v>
      </c>
      <c r="S16" s="36">
        <f t="shared" si="5"/>
        <v>-690225.62397344015</v>
      </c>
      <c r="T16" s="33">
        <v>-354305.09185470094</v>
      </c>
      <c r="U16" s="33">
        <v>-335006.55434689496</v>
      </c>
      <c r="V16" s="33">
        <v>824130.81</v>
      </c>
      <c r="W16" s="37">
        <f t="shared" si="6"/>
        <v>114606.64851875394</v>
      </c>
      <c r="X16" s="35">
        <f t="shared" si="7"/>
        <v>5900932.1368265301</v>
      </c>
      <c r="Y16" s="33">
        <v>19251326.719624966</v>
      </c>
      <c r="Z16" s="33">
        <v>-19918339.697235577</v>
      </c>
      <c r="AA16" s="33">
        <v>1037209.2745539583</v>
      </c>
      <c r="AB16" s="34">
        <f t="shared" si="0"/>
        <v>46107807.828241035</v>
      </c>
      <c r="AC16" s="36">
        <f t="shared" si="8"/>
        <v>114606.64851875394</v>
      </c>
      <c r="AD16" s="33">
        <v>915252.79493642703</v>
      </c>
      <c r="AE16" s="33">
        <v>-2365269.420531353</v>
      </c>
      <c r="AF16" s="33"/>
      <c r="AG16" s="37">
        <f t="shared" ref="AG16:AG40" si="17">AC16+AD16-AE16+AF16</f>
        <v>3395128.8639865341</v>
      </c>
      <c r="AH16" s="38"/>
      <c r="AI16" s="39"/>
      <c r="AJ16" s="34">
        <f t="shared" si="16"/>
        <v>46107807.828241035</v>
      </c>
      <c r="AK16" s="37">
        <f t="shared" si="10"/>
        <v>3395128.8639865341</v>
      </c>
      <c r="AL16" s="40">
        <f t="shared" si="11"/>
        <v>1454701.3369810048</v>
      </c>
      <c r="AM16" s="40">
        <f t="shared" si="12"/>
        <v>4849830.2009675391</v>
      </c>
      <c r="AN16" s="41">
        <f t="shared" si="13"/>
        <v>50957638.029208571</v>
      </c>
      <c r="AO16" s="42" t="s">
        <v>52</v>
      </c>
      <c r="AP16" s="43">
        <f>AB16+AG16-AA16</f>
        <v>48465727.417673618</v>
      </c>
      <c r="AQ16" s="44">
        <f t="shared" si="15"/>
        <v>-1037209.2745539546</v>
      </c>
      <c r="AR16" s="45"/>
    </row>
    <row r="17" spans="2:46" ht="17.45" hidden="1" customHeight="1" outlineLevel="1" thickBot="1" x14ac:dyDescent="0.3">
      <c r="B17" s="28" t="s">
        <v>62</v>
      </c>
      <c r="C17" s="29">
        <v>1595</v>
      </c>
      <c r="D17" s="49"/>
      <c r="E17" s="50"/>
      <c r="F17" s="50"/>
      <c r="G17" s="33">
        <v>0</v>
      </c>
      <c r="H17" s="34">
        <f t="shared" si="1"/>
        <v>0</v>
      </c>
      <c r="I17" s="50"/>
      <c r="J17" s="50"/>
      <c r="K17" s="50"/>
      <c r="L17" s="33">
        <v>0</v>
      </c>
      <c r="M17" s="34">
        <f t="shared" si="2"/>
        <v>0</v>
      </c>
      <c r="N17" s="16">
        <f>H17</f>
        <v>0</v>
      </c>
      <c r="O17" s="51"/>
      <c r="P17" s="51"/>
      <c r="Q17" s="51"/>
      <c r="R17" s="13">
        <f t="shared" si="4"/>
        <v>0</v>
      </c>
      <c r="S17" s="52">
        <f t="shared" si="5"/>
        <v>0</v>
      </c>
      <c r="T17" s="51"/>
      <c r="U17" s="33"/>
      <c r="V17" s="33"/>
      <c r="W17" s="53">
        <f t="shared" si="6"/>
        <v>0</v>
      </c>
      <c r="X17" s="16">
        <f>R17</f>
        <v>0</v>
      </c>
      <c r="Y17" s="51"/>
      <c r="Z17" s="33">
        <v>0</v>
      </c>
      <c r="AA17" s="51"/>
      <c r="AB17" s="13">
        <f t="shared" si="0"/>
        <v>0</v>
      </c>
      <c r="AC17" s="52">
        <f t="shared" si="8"/>
        <v>0</v>
      </c>
      <c r="AD17" s="51"/>
      <c r="AE17" s="33">
        <v>0</v>
      </c>
      <c r="AF17" s="51"/>
      <c r="AG17" s="53">
        <f t="shared" si="17"/>
        <v>0</v>
      </c>
      <c r="AH17" s="54"/>
      <c r="AI17" s="55"/>
      <c r="AJ17" s="34">
        <f t="shared" si="16"/>
        <v>0</v>
      </c>
      <c r="AK17" s="37">
        <f t="shared" si="10"/>
        <v>0</v>
      </c>
      <c r="AL17" s="40">
        <f t="shared" si="11"/>
        <v>0</v>
      </c>
      <c r="AM17" s="40">
        <f t="shared" si="12"/>
        <v>0</v>
      </c>
      <c r="AN17" s="41">
        <f t="shared" si="13"/>
        <v>0</v>
      </c>
      <c r="AO17" s="42" t="s">
        <v>56</v>
      </c>
      <c r="AP17" s="43">
        <f t="shared" si="14"/>
        <v>0</v>
      </c>
      <c r="AQ17" s="44">
        <f t="shared" si="15"/>
        <v>0</v>
      </c>
      <c r="AR17" s="45"/>
      <c r="AS17" s="46"/>
    </row>
    <row r="18" spans="2:46" ht="15" hidden="1" customHeight="1" outlineLevel="1" thickBot="1" x14ac:dyDescent="0.3">
      <c r="B18" s="28" t="s">
        <v>63</v>
      </c>
      <c r="C18" s="29">
        <v>1595</v>
      </c>
      <c r="D18" s="49"/>
      <c r="E18" s="50"/>
      <c r="F18" s="50"/>
      <c r="G18" s="33">
        <v>0</v>
      </c>
      <c r="H18" s="34">
        <f t="shared" si="1"/>
        <v>0</v>
      </c>
      <c r="I18" s="50"/>
      <c r="J18" s="50"/>
      <c r="K18" s="50"/>
      <c r="L18" s="33">
        <v>0</v>
      </c>
      <c r="M18" s="34">
        <f t="shared" si="2"/>
        <v>0</v>
      </c>
      <c r="N18" s="16">
        <f t="shared" si="3"/>
        <v>0</v>
      </c>
      <c r="O18" s="51"/>
      <c r="P18" s="51"/>
      <c r="Q18" s="51"/>
      <c r="R18" s="13">
        <f t="shared" si="4"/>
        <v>0</v>
      </c>
      <c r="S18" s="52">
        <f t="shared" si="5"/>
        <v>0</v>
      </c>
      <c r="T18" s="51"/>
      <c r="U18" s="33"/>
      <c r="V18" s="33"/>
      <c r="W18" s="53">
        <f t="shared" si="6"/>
        <v>0</v>
      </c>
      <c r="X18" s="16">
        <f t="shared" ref="X18:X39" si="18">R18</f>
        <v>0</v>
      </c>
      <c r="Y18" s="51"/>
      <c r="Z18" s="33">
        <v>0</v>
      </c>
      <c r="AA18" s="51"/>
      <c r="AB18" s="13">
        <f t="shared" si="0"/>
        <v>0</v>
      </c>
      <c r="AC18" s="52">
        <f t="shared" si="8"/>
        <v>0</v>
      </c>
      <c r="AD18" s="51"/>
      <c r="AE18" s="33">
        <v>0</v>
      </c>
      <c r="AF18" s="51"/>
      <c r="AG18" s="53">
        <f t="shared" si="17"/>
        <v>0</v>
      </c>
      <c r="AH18" s="54"/>
      <c r="AI18" s="55"/>
      <c r="AJ18" s="34">
        <f t="shared" si="16"/>
        <v>0</v>
      </c>
      <c r="AK18" s="37">
        <f t="shared" si="10"/>
        <v>0</v>
      </c>
      <c r="AL18" s="40">
        <f t="shared" si="11"/>
        <v>0</v>
      </c>
      <c r="AM18" s="40">
        <f t="shared" si="12"/>
        <v>0</v>
      </c>
      <c r="AN18" s="41">
        <f t="shared" si="13"/>
        <v>0</v>
      </c>
      <c r="AO18" s="42" t="s">
        <v>56</v>
      </c>
      <c r="AP18" s="43">
        <f t="shared" si="14"/>
        <v>0</v>
      </c>
      <c r="AQ18" s="44">
        <f t="shared" si="15"/>
        <v>0</v>
      </c>
      <c r="AR18" s="45"/>
      <c r="AS18" s="46"/>
    </row>
    <row r="19" spans="2:46" ht="15" hidden="1" customHeight="1" outlineLevel="1" thickBot="1" x14ac:dyDescent="0.3">
      <c r="B19" s="28" t="s">
        <v>64</v>
      </c>
      <c r="C19" s="29">
        <v>1595</v>
      </c>
      <c r="D19" s="49"/>
      <c r="E19" s="50"/>
      <c r="F19" s="50"/>
      <c r="G19" s="33">
        <v>0</v>
      </c>
      <c r="H19" s="34">
        <f t="shared" si="1"/>
        <v>0</v>
      </c>
      <c r="I19" s="50"/>
      <c r="J19" s="50"/>
      <c r="K19" s="50"/>
      <c r="L19" s="33">
        <v>0</v>
      </c>
      <c r="M19" s="34">
        <f t="shared" si="2"/>
        <v>0</v>
      </c>
      <c r="N19" s="16">
        <f t="shared" si="3"/>
        <v>0</v>
      </c>
      <c r="O19" s="51"/>
      <c r="P19" s="51"/>
      <c r="Q19" s="51"/>
      <c r="R19" s="13">
        <f t="shared" si="4"/>
        <v>0</v>
      </c>
      <c r="S19" s="52">
        <f t="shared" si="5"/>
        <v>0</v>
      </c>
      <c r="T19" s="51"/>
      <c r="U19" s="33"/>
      <c r="V19" s="33"/>
      <c r="W19" s="53">
        <f t="shared" si="6"/>
        <v>0</v>
      </c>
      <c r="X19" s="16">
        <f t="shared" si="18"/>
        <v>0</v>
      </c>
      <c r="Y19" s="51"/>
      <c r="Z19" s="33">
        <v>0</v>
      </c>
      <c r="AA19" s="51"/>
      <c r="AB19" s="13">
        <f t="shared" si="0"/>
        <v>0</v>
      </c>
      <c r="AC19" s="52">
        <f t="shared" si="8"/>
        <v>0</v>
      </c>
      <c r="AD19" s="51"/>
      <c r="AE19" s="33">
        <v>0</v>
      </c>
      <c r="AF19" s="51"/>
      <c r="AG19" s="53">
        <f t="shared" si="17"/>
        <v>0</v>
      </c>
      <c r="AH19" s="54"/>
      <c r="AI19" s="55"/>
      <c r="AJ19" s="34">
        <f t="shared" si="16"/>
        <v>0</v>
      </c>
      <c r="AK19" s="37">
        <f t="shared" si="10"/>
        <v>0</v>
      </c>
      <c r="AL19" s="40">
        <f t="shared" si="11"/>
        <v>0</v>
      </c>
      <c r="AM19" s="40">
        <f t="shared" si="12"/>
        <v>0</v>
      </c>
      <c r="AN19" s="41">
        <f t="shared" si="13"/>
        <v>0</v>
      </c>
      <c r="AO19" s="42" t="s">
        <v>56</v>
      </c>
      <c r="AP19" s="43">
        <f t="shared" si="14"/>
        <v>0</v>
      </c>
      <c r="AQ19" s="44">
        <f t="shared" si="15"/>
        <v>0</v>
      </c>
      <c r="AR19" s="45"/>
      <c r="AS19" s="46"/>
    </row>
    <row r="20" spans="2:46" ht="15" hidden="1" customHeight="1" outlineLevel="1" thickBot="1" x14ac:dyDescent="0.3">
      <c r="B20" s="56" t="s">
        <v>65</v>
      </c>
      <c r="C20" s="57">
        <v>1595</v>
      </c>
      <c r="D20" s="49"/>
      <c r="E20" s="50"/>
      <c r="F20" s="50"/>
      <c r="G20" s="33">
        <v>0</v>
      </c>
      <c r="H20" s="34">
        <f t="shared" si="1"/>
        <v>0</v>
      </c>
      <c r="I20" s="50"/>
      <c r="J20" s="50"/>
      <c r="K20" s="50"/>
      <c r="L20" s="33">
        <v>0</v>
      </c>
      <c r="M20" s="34">
        <f t="shared" si="2"/>
        <v>0</v>
      </c>
      <c r="N20" s="16">
        <f t="shared" si="3"/>
        <v>0</v>
      </c>
      <c r="O20" s="51"/>
      <c r="P20" s="51"/>
      <c r="Q20" s="51"/>
      <c r="R20" s="13">
        <f t="shared" si="4"/>
        <v>0</v>
      </c>
      <c r="S20" s="52">
        <f t="shared" si="5"/>
        <v>0</v>
      </c>
      <c r="T20" s="51"/>
      <c r="U20" s="33"/>
      <c r="V20" s="33"/>
      <c r="W20" s="53">
        <f t="shared" si="6"/>
        <v>0</v>
      </c>
      <c r="X20" s="16">
        <f t="shared" si="18"/>
        <v>0</v>
      </c>
      <c r="Y20" s="51"/>
      <c r="Z20" s="33">
        <v>0</v>
      </c>
      <c r="AA20" s="51"/>
      <c r="AB20" s="13">
        <f t="shared" si="0"/>
        <v>0</v>
      </c>
      <c r="AC20" s="52">
        <f t="shared" si="8"/>
        <v>0</v>
      </c>
      <c r="AD20" s="51"/>
      <c r="AE20" s="33">
        <v>0</v>
      </c>
      <c r="AF20" s="51"/>
      <c r="AG20" s="53">
        <f t="shared" si="17"/>
        <v>0</v>
      </c>
      <c r="AH20" s="54"/>
      <c r="AI20" s="55"/>
      <c r="AJ20" s="34">
        <f t="shared" si="16"/>
        <v>0</v>
      </c>
      <c r="AK20" s="37">
        <f t="shared" si="10"/>
        <v>0</v>
      </c>
      <c r="AL20" s="40">
        <f t="shared" si="11"/>
        <v>0</v>
      </c>
      <c r="AM20" s="40">
        <f t="shared" si="12"/>
        <v>0</v>
      </c>
      <c r="AN20" s="41">
        <f t="shared" si="13"/>
        <v>0</v>
      </c>
      <c r="AO20" s="42" t="s">
        <v>56</v>
      </c>
      <c r="AP20" s="43">
        <f t="shared" si="14"/>
        <v>0</v>
      </c>
      <c r="AQ20" s="44">
        <f t="shared" si="15"/>
        <v>0</v>
      </c>
      <c r="AR20" s="45"/>
      <c r="AS20" s="46"/>
    </row>
    <row r="21" spans="2:46" ht="15.75" collapsed="1" thickBot="1" x14ac:dyDescent="0.3">
      <c r="B21" s="56" t="s">
        <v>66</v>
      </c>
      <c r="C21" s="57">
        <v>1595</v>
      </c>
      <c r="D21" s="49"/>
      <c r="E21" s="50"/>
      <c r="F21" s="50"/>
      <c r="G21" s="33">
        <v>9026160.2600000091</v>
      </c>
      <c r="H21" s="34">
        <f t="shared" si="1"/>
        <v>9026160.2600000091</v>
      </c>
      <c r="I21" s="50"/>
      <c r="J21" s="50"/>
      <c r="K21" s="50"/>
      <c r="L21" s="33">
        <v>-3299285.46</v>
      </c>
      <c r="M21" s="34">
        <f t="shared" si="2"/>
        <v>-3299285.46</v>
      </c>
      <c r="N21" s="16">
        <f t="shared" si="3"/>
        <v>9026160.2600000091</v>
      </c>
      <c r="O21" s="51">
        <v>2123.6499999947846</v>
      </c>
      <c r="P21" s="51"/>
      <c r="Q21" s="51"/>
      <c r="R21" s="34">
        <f>N21+O21-P21+Q21</f>
        <v>9028283.9100000039</v>
      </c>
      <c r="S21" s="36">
        <f t="shared" si="5"/>
        <v>-3299285.46</v>
      </c>
      <c r="T21" s="51">
        <v>455560.04999999981</v>
      </c>
      <c r="U21" s="51"/>
      <c r="V21" s="33"/>
      <c r="W21" s="37">
        <f t="shared" si="6"/>
        <v>-2843725.41</v>
      </c>
      <c r="X21" s="16">
        <f t="shared" si="18"/>
        <v>9028283.9100000039</v>
      </c>
      <c r="Y21" s="33">
        <v>-2123.6499999947846</v>
      </c>
      <c r="Z21" s="33">
        <v>9026160.2600000091</v>
      </c>
      <c r="AA21" s="51"/>
      <c r="AB21" s="34">
        <f t="shared" si="0"/>
        <v>0</v>
      </c>
      <c r="AC21" s="36">
        <f t="shared" si="8"/>
        <v>-2843725.41</v>
      </c>
      <c r="AD21" s="33">
        <v>287744.24741100101</v>
      </c>
      <c r="AE21" s="33">
        <v>-2555981.1625889991</v>
      </c>
      <c r="AF21" s="33"/>
      <c r="AG21" s="37">
        <f t="shared" si="17"/>
        <v>0</v>
      </c>
      <c r="AH21" s="38"/>
      <c r="AI21" s="39"/>
      <c r="AJ21" s="34">
        <f t="shared" si="16"/>
        <v>0</v>
      </c>
      <c r="AK21" s="37">
        <f t="shared" si="10"/>
        <v>0</v>
      </c>
      <c r="AL21" s="40">
        <f t="shared" si="11"/>
        <v>0</v>
      </c>
      <c r="AM21" s="40">
        <f>AK21+AL21</f>
        <v>0</v>
      </c>
      <c r="AN21" s="41">
        <f t="shared" si="13"/>
        <v>0</v>
      </c>
      <c r="AO21" s="42" t="s">
        <v>56</v>
      </c>
      <c r="AP21" s="43">
        <f t="shared" si="14"/>
        <v>0</v>
      </c>
      <c r="AQ21" s="44">
        <f t="shared" si="15"/>
        <v>0</v>
      </c>
      <c r="AR21" s="45"/>
      <c r="AS21" s="46"/>
      <c r="AT21" s="2"/>
    </row>
    <row r="22" spans="2:46" ht="15.75" thickBot="1" x14ac:dyDescent="0.3">
      <c r="B22" s="56" t="s">
        <v>67</v>
      </c>
      <c r="C22" s="57">
        <v>1595</v>
      </c>
      <c r="D22" s="49"/>
      <c r="E22" s="50"/>
      <c r="F22" s="50"/>
      <c r="G22" s="33">
        <v>0</v>
      </c>
      <c r="H22" s="34">
        <f t="shared" si="1"/>
        <v>0</v>
      </c>
      <c r="I22" s="50"/>
      <c r="J22" s="50"/>
      <c r="K22" s="50"/>
      <c r="L22" s="33">
        <v>0</v>
      </c>
      <c r="M22" s="34">
        <f t="shared" si="2"/>
        <v>0</v>
      </c>
      <c r="N22" s="16">
        <f t="shared" si="3"/>
        <v>0</v>
      </c>
      <c r="O22" s="51">
        <v>0</v>
      </c>
      <c r="P22" s="51"/>
      <c r="Q22" s="51"/>
      <c r="R22" s="34">
        <f>N22+O22-P22+Q22</f>
        <v>0</v>
      </c>
      <c r="S22" s="36">
        <f t="shared" si="5"/>
        <v>0</v>
      </c>
      <c r="T22" s="51">
        <v>0</v>
      </c>
      <c r="U22" s="51"/>
      <c r="V22" s="33"/>
      <c r="W22" s="37">
        <f t="shared" si="6"/>
        <v>0</v>
      </c>
      <c r="X22" s="16">
        <f t="shared" si="18"/>
        <v>0</v>
      </c>
      <c r="Y22" s="33"/>
      <c r="Z22" s="51"/>
      <c r="AA22" s="51"/>
      <c r="AB22" s="34">
        <f t="shared" si="0"/>
        <v>0</v>
      </c>
      <c r="AC22" s="36">
        <f t="shared" si="8"/>
        <v>0</v>
      </c>
      <c r="AD22" s="33"/>
      <c r="AE22" s="33"/>
      <c r="AF22" s="33"/>
      <c r="AG22" s="37">
        <f t="shared" si="17"/>
        <v>0</v>
      </c>
      <c r="AH22" s="38"/>
      <c r="AI22" s="39"/>
      <c r="AJ22" s="34">
        <f t="shared" si="16"/>
        <v>0</v>
      </c>
      <c r="AK22" s="37">
        <f t="shared" si="10"/>
        <v>0</v>
      </c>
      <c r="AL22" s="40">
        <f t="shared" si="11"/>
        <v>0</v>
      </c>
      <c r="AM22" s="40">
        <f t="shared" si="12"/>
        <v>0</v>
      </c>
      <c r="AN22" s="41">
        <f t="shared" si="13"/>
        <v>0</v>
      </c>
      <c r="AO22" s="58" t="s">
        <v>56</v>
      </c>
      <c r="AP22" s="43">
        <f t="shared" si="14"/>
        <v>0</v>
      </c>
      <c r="AQ22" s="44">
        <f t="shared" si="15"/>
        <v>0</v>
      </c>
      <c r="AR22" s="45"/>
      <c r="AS22" s="46"/>
    </row>
    <row r="23" spans="2:46" ht="48" customHeight="1" thickBot="1" x14ac:dyDescent="0.3">
      <c r="B23" s="56" t="s">
        <v>68</v>
      </c>
      <c r="C23" s="57">
        <v>1595</v>
      </c>
      <c r="D23" s="49"/>
      <c r="E23" s="50"/>
      <c r="F23" s="50"/>
      <c r="G23" s="33">
        <v>-5050078.7699999902</v>
      </c>
      <c r="H23" s="34">
        <f t="shared" si="1"/>
        <v>-5050078.7699999902</v>
      </c>
      <c r="I23" s="50"/>
      <c r="J23" s="50"/>
      <c r="K23" s="50"/>
      <c r="L23" s="33">
        <v>3073744.91</v>
      </c>
      <c r="M23" s="34">
        <f t="shared" si="2"/>
        <v>3073744.91</v>
      </c>
      <c r="N23" s="35">
        <f t="shared" si="3"/>
        <v>-5050078.7699999902</v>
      </c>
      <c r="O23" s="33">
        <v>17308.909999989904</v>
      </c>
      <c r="P23" s="33"/>
      <c r="Q23" s="51"/>
      <c r="R23" s="34">
        <f t="shared" si="4"/>
        <v>-5032769.8600000003</v>
      </c>
      <c r="S23" s="36">
        <f t="shared" si="5"/>
        <v>3073744.91</v>
      </c>
      <c r="T23" s="33">
        <v>-254362.16999999993</v>
      </c>
      <c r="U23" s="33"/>
      <c r="V23" s="33"/>
      <c r="W23" s="37">
        <f t="shared" si="6"/>
        <v>2819382.74</v>
      </c>
      <c r="X23" s="35">
        <f t="shared" si="18"/>
        <v>-5032769.8600000003</v>
      </c>
      <c r="Y23" s="33"/>
      <c r="Z23" s="33"/>
      <c r="AA23" s="33"/>
      <c r="AB23" s="34">
        <f t="shared" si="0"/>
        <v>-5032769.8600000003</v>
      </c>
      <c r="AC23" s="36">
        <f t="shared" si="8"/>
        <v>2819382.74</v>
      </c>
      <c r="AD23" s="33">
        <v>-258936.74</v>
      </c>
      <c r="AE23" s="33"/>
      <c r="AF23" s="33"/>
      <c r="AG23" s="37">
        <f t="shared" si="17"/>
        <v>2560446</v>
      </c>
      <c r="AH23" s="59"/>
      <c r="AI23" s="60"/>
      <c r="AJ23" s="34">
        <f t="shared" si="16"/>
        <v>-5032769.8600000003</v>
      </c>
      <c r="AK23" s="37">
        <f t="shared" si="10"/>
        <v>2560446</v>
      </c>
      <c r="AL23" s="40">
        <f t="shared" si="11"/>
        <v>-158783.88908300002</v>
      </c>
      <c r="AM23" s="40">
        <f t="shared" si="12"/>
        <v>2401662.1109170001</v>
      </c>
      <c r="AN23" s="41">
        <f t="shared" si="13"/>
        <v>-2631107.7490830002</v>
      </c>
      <c r="AO23" s="42" t="s">
        <v>52</v>
      </c>
      <c r="AP23" s="43">
        <f t="shared" si="14"/>
        <v>-2472323.8600000003</v>
      </c>
      <c r="AQ23" s="44">
        <f t="shared" si="15"/>
        <v>0</v>
      </c>
      <c r="AR23" s="45"/>
      <c r="AS23" s="46"/>
      <c r="AT23" s="2"/>
    </row>
    <row r="24" spans="2:46" ht="32.25" customHeight="1" thickBot="1" x14ac:dyDescent="0.3">
      <c r="B24" s="56" t="s">
        <v>69</v>
      </c>
      <c r="C24" s="57">
        <v>1595</v>
      </c>
      <c r="D24" s="49"/>
      <c r="E24" s="50"/>
      <c r="F24" s="50"/>
      <c r="G24" s="33">
        <v>0</v>
      </c>
      <c r="H24" s="34">
        <f t="shared" si="1"/>
        <v>0</v>
      </c>
      <c r="I24" s="50"/>
      <c r="J24" s="50"/>
      <c r="K24" s="50"/>
      <c r="L24" s="33">
        <v>0</v>
      </c>
      <c r="M24" s="34">
        <f t="shared" si="2"/>
        <v>0</v>
      </c>
      <c r="N24" s="35">
        <f t="shared" si="3"/>
        <v>0</v>
      </c>
      <c r="O24" s="33"/>
      <c r="P24" s="33"/>
      <c r="Q24" s="51"/>
      <c r="R24" s="34">
        <f>N24-P24</f>
        <v>0</v>
      </c>
      <c r="S24" s="36">
        <f t="shared" si="5"/>
        <v>0</v>
      </c>
      <c r="T24" s="33"/>
      <c r="U24" s="33"/>
      <c r="V24" s="33"/>
      <c r="W24" s="37">
        <f t="shared" si="6"/>
        <v>0</v>
      </c>
      <c r="X24" s="35">
        <f t="shared" si="18"/>
        <v>0</v>
      </c>
      <c r="Y24" s="33"/>
      <c r="Z24" s="33"/>
      <c r="AA24" s="33"/>
      <c r="AB24" s="34">
        <f>X24-Z24</f>
        <v>0</v>
      </c>
      <c r="AC24" s="36">
        <f t="shared" si="8"/>
        <v>0</v>
      </c>
      <c r="AD24" s="33"/>
      <c r="AE24" s="33"/>
      <c r="AF24" s="33"/>
      <c r="AG24" s="37">
        <f t="shared" si="17"/>
        <v>0</v>
      </c>
      <c r="AH24" s="61"/>
      <c r="AI24" s="33"/>
      <c r="AJ24" s="34">
        <f t="shared" si="16"/>
        <v>0</v>
      </c>
      <c r="AK24" s="37">
        <f t="shared" si="10"/>
        <v>0</v>
      </c>
      <c r="AL24" s="40">
        <f t="shared" si="11"/>
        <v>0</v>
      </c>
      <c r="AM24" s="40">
        <f t="shared" si="12"/>
        <v>0</v>
      </c>
      <c r="AN24" s="41">
        <f t="shared" si="13"/>
        <v>0</v>
      </c>
      <c r="AO24" s="58" t="s">
        <v>56</v>
      </c>
      <c r="AP24" s="43">
        <f t="shared" si="14"/>
        <v>0</v>
      </c>
      <c r="AQ24" s="44">
        <f t="shared" si="15"/>
        <v>0</v>
      </c>
      <c r="AR24" s="45"/>
      <c r="AS24" s="46"/>
      <c r="AT24" s="2"/>
    </row>
    <row r="25" spans="2:46" ht="46.5" customHeight="1" thickBot="1" x14ac:dyDescent="0.3">
      <c r="B25" s="56" t="s">
        <v>70</v>
      </c>
      <c r="C25" s="57">
        <v>1595</v>
      </c>
      <c r="D25" s="49"/>
      <c r="E25" s="50"/>
      <c r="F25" s="50"/>
      <c r="G25" s="33">
        <v>20891046.260000005</v>
      </c>
      <c r="H25" s="34">
        <f t="shared" si="1"/>
        <v>20891046.260000005</v>
      </c>
      <c r="I25" s="50"/>
      <c r="J25" s="50"/>
      <c r="K25" s="50"/>
      <c r="L25" s="33">
        <v>3394799.02</v>
      </c>
      <c r="M25" s="34">
        <f t="shared" si="2"/>
        <v>3394799.02</v>
      </c>
      <c r="N25" s="35">
        <f t="shared" si="3"/>
        <v>20891046.260000005</v>
      </c>
      <c r="O25" s="33">
        <v>-23805063.429999996</v>
      </c>
      <c r="P25" s="33"/>
      <c r="Q25" s="51"/>
      <c r="R25" s="34">
        <f>N25+O25-P25+Q25</f>
        <v>-2914017.1699999906</v>
      </c>
      <c r="S25" s="36">
        <f t="shared" si="5"/>
        <v>3394799.02</v>
      </c>
      <c r="T25" s="33">
        <v>-724157.81999999983</v>
      </c>
      <c r="U25" s="33"/>
      <c r="V25" s="33"/>
      <c r="W25" s="37">
        <f t="shared" si="6"/>
        <v>2670641.2000000002</v>
      </c>
      <c r="X25" s="35">
        <f t="shared" si="18"/>
        <v>-2914017.1699999906</v>
      </c>
      <c r="Y25" s="33">
        <v>74629.579999990761</v>
      </c>
      <c r="Z25" s="33"/>
      <c r="AA25" s="33"/>
      <c r="AB25" s="34">
        <f>X25+Y25-Z25+AA25</f>
        <v>-2839387.59</v>
      </c>
      <c r="AC25" s="36">
        <f t="shared" si="8"/>
        <v>2670641.2000000002</v>
      </c>
      <c r="AD25" s="33">
        <v>-144662.91000000015</v>
      </c>
      <c r="AE25" s="33"/>
      <c r="AF25" s="33"/>
      <c r="AG25" s="37">
        <f t="shared" si="17"/>
        <v>2525978.29</v>
      </c>
      <c r="AH25" s="61"/>
      <c r="AI25" s="33"/>
      <c r="AJ25" s="34">
        <f>AB25-AH25</f>
        <v>-2839387.59</v>
      </c>
      <c r="AK25" s="37">
        <f>AG25-AI25</f>
        <v>2525978.29</v>
      </c>
      <c r="AL25" s="40">
        <f t="shared" si="11"/>
        <v>-89582.678464500001</v>
      </c>
      <c r="AM25" s="40">
        <f t="shared" si="12"/>
        <v>2436395.6115354998</v>
      </c>
      <c r="AN25" s="41"/>
      <c r="AO25" s="58" t="s">
        <v>56</v>
      </c>
      <c r="AP25" s="43">
        <f t="shared" si="14"/>
        <v>-313409.29999999981</v>
      </c>
      <c r="AQ25" s="44">
        <f t="shared" si="15"/>
        <v>0</v>
      </c>
      <c r="AR25" s="45"/>
      <c r="AS25" s="46"/>
    </row>
    <row r="26" spans="2:46" ht="35.1" customHeight="1" thickBot="1" x14ac:dyDescent="0.3">
      <c r="B26" s="56" t="s">
        <v>71</v>
      </c>
      <c r="C26" s="57">
        <v>1595</v>
      </c>
      <c r="D26" s="49"/>
      <c r="E26" s="50"/>
      <c r="F26" s="50"/>
      <c r="G26" s="33">
        <v>-34290.850000000006</v>
      </c>
      <c r="H26" s="34">
        <f t="shared" si="1"/>
        <v>-34290.850000000006</v>
      </c>
      <c r="I26" s="50"/>
      <c r="J26" s="50"/>
      <c r="K26" s="50"/>
      <c r="L26" s="33">
        <v>29635.4</v>
      </c>
      <c r="M26" s="34">
        <f t="shared" si="2"/>
        <v>29635.4</v>
      </c>
      <c r="N26" s="35">
        <f t="shared" si="3"/>
        <v>-34290.850000000006</v>
      </c>
      <c r="O26" s="33">
        <v>-33.610000000015134</v>
      </c>
      <c r="P26" s="33"/>
      <c r="Q26" s="51"/>
      <c r="R26" s="34">
        <f>N26+O26-P26+Q26</f>
        <v>-34324.460000000021</v>
      </c>
      <c r="S26" s="36">
        <f t="shared" si="5"/>
        <v>29635.4</v>
      </c>
      <c r="T26" s="33">
        <v>-1734.3199999999997</v>
      </c>
      <c r="U26" s="33"/>
      <c r="V26" s="33"/>
      <c r="W26" s="37">
        <f t="shared" si="6"/>
        <v>27901.08</v>
      </c>
      <c r="X26" s="35">
        <f t="shared" si="18"/>
        <v>-34324.460000000021</v>
      </c>
      <c r="Y26" s="33">
        <v>13.840000000003783</v>
      </c>
      <c r="Z26" s="33"/>
      <c r="AA26" s="33"/>
      <c r="AB26" s="34">
        <f>X26+Y26-Z26+AA26</f>
        <v>-34310.620000000017</v>
      </c>
      <c r="AC26" s="36">
        <f t="shared" si="8"/>
        <v>27901.08</v>
      </c>
      <c r="AD26" s="33">
        <v>-1766.0000000000036</v>
      </c>
      <c r="AE26" s="33"/>
      <c r="AF26" s="33"/>
      <c r="AG26" s="37">
        <f t="shared" si="17"/>
        <v>26135.079999999998</v>
      </c>
      <c r="AH26" s="61"/>
      <c r="AI26" s="33"/>
      <c r="AJ26" s="34">
        <f>AB26-AH26</f>
        <v>-34310.620000000017</v>
      </c>
      <c r="AK26" s="37">
        <f t="shared" si="10"/>
        <v>26135.079999999998</v>
      </c>
      <c r="AL26" s="40">
        <f t="shared" si="11"/>
        <v>-1082.5000610000006</v>
      </c>
      <c r="AM26" s="40">
        <f t="shared" si="12"/>
        <v>25052.579938999996</v>
      </c>
      <c r="AN26" s="41"/>
      <c r="AO26" s="58" t="s">
        <v>56</v>
      </c>
      <c r="AP26" s="43">
        <f t="shared" si="14"/>
        <v>-8175.5400000000191</v>
      </c>
      <c r="AQ26" s="44">
        <f t="shared" si="15"/>
        <v>0</v>
      </c>
      <c r="AR26" s="62"/>
      <c r="AS26" s="46"/>
    </row>
    <row r="27" spans="2:46" ht="30" customHeight="1" thickBot="1" x14ac:dyDescent="0.3">
      <c r="B27" s="56" t="s">
        <v>72</v>
      </c>
      <c r="C27" s="57">
        <v>1595</v>
      </c>
      <c r="D27" s="49"/>
      <c r="E27" s="50"/>
      <c r="F27" s="50"/>
      <c r="G27" s="33">
        <v>983757.10999999987</v>
      </c>
      <c r="H27" s="34">
        <f t="shared" si="1"/>
        <v>983757.10999999987</v>
      </c>
      <c r="I27" s="50"/>
      <c r="J27" s="50"/>
      <c r="K27" s="50"/>
      <c r="L27" s="33">
        <v>166319.21096523799</v>
      </c>
      <c r="M27" s="34">
        <f t="shared" si="2"/>
        <v>166319.21096523799</v>
      </c>
      <c r="N27" s="35">
        <f t="shared" si="3"/>
        <v>983757.10999999987</v>
      </c>
      <c r="O27" s="33">
        <v>-1209262.3999999997</v>
      </c>
      <c r="P27" s="33">
        <v>0</v>
      </c>
      <c r="Q27" s="51"/>
      <c r="R27" s="34">
        <f>N27+O27-P27+Q27</f>
        <v>-225505.2899999998</v>
      </c>
      <c r="S27" s="36">
        <f t="shared" si="5"/>
        <v>166319.21096523799</v>
      </c>
      <c r="T27" s="33">
        <v>21031.489034761995</v>
      </c>
      <c r="U27" s="33"/>
      <c r="V27" s="33"/>
      <c r="W27" s="37">
        <f t="shared" si="6"/>
        <v>187350.69999999998</v>
      </c>
      <c r="X27" s="35">
        <f t="shared" si="18"/>
        <v>-225505.2899999998</v>
      </c>
      <c r="Y27" s="33">
        <v>-2505.1100000001607</v>
      </c>
      <c r="Z27" s="33"/>
      <c r="AA27" s="33"/>
      <c r="AB27" s="34">
        <f>X27+Y27-Z27+AA27</f>
        <v>-228010.39999999997</v>
      </c>
      <c r="AC27" s="36">
        <f t="shared" si="8"/>
        <v>187350.69999999998</v>
      </c>
      <c r="AD27" s="33">
        <v>-11696.430000000022</v>
      </c>
      <c r="AE27" s="33"/>
      <c r="AF27" s="33"/>
      <c r="AG27" s="37">
        <f t="shared" si="17"/>
        <v>175654.26999999996</v>
      </c>
      <c r="AH27" s="61"/>
      <c r="AI27" s="33"/>
      <c r="AJ27" s="34">
        <f t="shared" si="16"/>
        <v>-228010.39999999997</v>
      </c>
      <c r="AK27" s="37">
        <f t="shared" si="10"/>
        <v>175654.26999999996</v>
      </c>
      <c r="AL27" s="40">
        <f t="shared" si="11"/>
        <v>-7193.7281199999998</v>
      </c>
      <c r="AM27" s="40">
        <f t="shared" si="12"/>
        <v>168460.54187999998</v>
      </c>
      <c r="AN27" s="41"/>
      <c r="AO27" s="58" t="s">
        <v>56</v>
      </c>
      <c r="AP27" s="43">
        <f t="shared" si="14"/>
        <v>-52356.130000000005</v>
      </c>
      <c r="AQ27" s="44">
        <f t="shared" si="15"/>
        <v>0</v>
      </c>
      <c r="AR27" s="62"/>
    </row>
    <row r="28" spans="2:46" ht="32.85" customHeight="1" thickBot="1" x14ac:dyDescent="0.3">
      <c r="B28" s="56" t="s">
        <v>73</v>
      </c>
      <c r="C28" s="57">
        <v>1595</v>
      </c>
      <c r="D28" s="49"/>
      <c r="E28" s="50"/>
      <c r="F28" s="50"/>
      <c r="G28" s="33">
        <v>-106026.54000000004</v>
      </c>
      <c r="H28" s="34">
        <f t="shared" si="1"/>
        <v>-106026.54000000004</v>
      </c>
      <c r="I28" s="50"/>
      <c r="J28" s="50"/>
      <c r="K28" s="50"/>
      <c r="L28" s="33">
        <v>0</v>
      </c>
      <c r="M28" s="34">
        <f t="shared" si="2"/>
        <v>0</v>
      </c>
      <c r="N28" s="35">
        <f t="shared" si="3"/>
        <v>-106026.54000000004</v>
      </c>
      <c r="O28" s="33">
        <v>159878.12000000005</v>
      </c>
      <c r="P28" s="33">
        <v>0</v>
      </c>
      <c r="Q28" s="51"/>
      <c r="R28" s="34">
        <f>N28+O28-P28+Q28</f>
        <v>53851.580000000016</v>
      </c>
      <c r="S28" s="36">
        <f t="shared" si="5"/>
        <v>0</v>
      </c>
      <c r="T28" s="33"/>
      <c r="U28" s="33"/>
      <c r="V28" s="33">
        <v>0</v>
      </c>
      <c r="W28" s="37">
        <f t="shared" si="6"/>
        <v>0</v>
      </c>
      <c r="X28" s="35">
        <f t="shared" si="18"/>
        <v>53851.580000000016</v>
      </c>
      <c r="Y28" s="33">
        <v>2550.359999999986</v>
      </c>
      <c r="Z28" s="33"/>
      <c r="AA28" s="33"/>
      <c r="AB28" s="34">
        <f>X28+Y28-Z28+AA28</f>
        <v>56401.94</v>
      </c>
      <c r="AC28" s="36">
        <f t="shared" si="8"/>
        <v>0</v>
      </c>
      <c r="AD28" s="33"/>
      <c r="AE28" s="33"/>
      <c r="AF28" s="33"/>
      <c r="AG28" s="37">
        <f t="shared" si="17"/>
        <v>0</v>
      </c>
      <c r="AH28" s="61"/>
      <c r="AI28" s="33"/>
      <c r="AJ28" s="34">
        <f t="shared" si="16"/>
        <v>56401.94</v>
      </c>
      <c r="AK28" s="37">
        <f t="shared" si="10"/>
        <v>0</v>
      </c>
      <c r="AL28" s="40">
        <f t="shared" si="11"/>
        <v>1779.4812070000003</v>
      </c>
      <c r="AM28" s="40">
        <f t="shared" si="12"/>
        <v>1779.4812070000003</v>
      </c>
      <c r="AN28" s="41"/>
      <c r="AO28" s="58" t="s">
        <v>56</v>
      </c>
      <c r="AP28" s="43">
        <f t="shared" si="14"/>
        <v>56401.94</v>
      </c>
      <c r="AQ28" s="44">
        <f t="shared" si="15"/>
        <v>0</v>
      </c>
      <c r="AR28" s="62"/>
    </row>
    <row r="29" spans="2:46" ht="35.25" customHeight="1" thickBot="1" x14ac:dyDescent="0.3">
      <c r="B29" s="56" t="s">
        <v>74</v>
      </c>
      <c r="C29" s="57">
        <v>1595</v>
      </c>
      <c r="D29" s="49"/>
      <c r="E29" s="50"/>
      <c r="F29" s="50"/>
      <c r="G29" s="33">
        <v>0</v>
      </c>
      <c r="H29" s="34">
        <f t="shared" si="1"/>
        <v>0</v>
      </c>
      <c r="I29" s="50"/>
      <c r="J29" s="50"/>
      <c r="K29" s="50"/>
      <c r="L29" s="33">
        <v>0</v>
      </c>
      <c r="M29" s="34">
        <f t="shared" si="2"/>
        <v>0</v>
      </c>
      <c r="N29" s="35">
        <f t="shared" si="3"/>
        <v>0</v>
      </c>
      <c r="O29" s="33"/>
      <c r="P29" s="33"/>
      <c r="Q29" s="51">
        <v>0</v>
      </c>
      <c r="R29" s="34">
        <f t="shared" ref="R29:R38" si="19">N29+O29-P29+Q29</f>
        <v>0</v>
      </c>
      <c r="S29" s="36">
        <f t="shared" si="5"/>
        <v>0</v>
      </c>
      <c r="T29" s="33"/>
      <c r="U29" s="33"/>
      <c r="V29" s="33">
        <v>0</v>
      </c>
      <c r="W29" s="37">
        <f t="shared" si="6"/>
        <v>0</v>
      </c>
      <c r="X29" s="35">
        <f t="shared" si="18"/>
        <v>0</v>
      </c>
      <c r="Y29" s="33"/>
      <c r="Z29" s="33"/>
      <c r="AA29" s="51"/>
      <c r="AB29" s="34">
        <f t="shared" ref="AB29:AB37" si="20">X29+Y29-Z29+AA29</f>
        <v>0</v>
      </c>
      <c r="AC29" s="36">
        <f t="shared" si="8"/>
        <v>0</v>
      </c>
      <c r="AD29" s="33"/>
      <c r="AE29" s="33"/>
      <c r="AF29" s="33"/>
      <c r="AG29" s="37">
        <f t="shared" si="17"/>
        <v>0</v>
      </c>
      <c r="AH29" s="61"/>
      <c r="AI29" s="33"/>
      <c r="AJ29" s="34">
        <f t="shared" si="16"/>
        <v>0</v>
      </c>
      <c r="AK29" s="37">
        <f t="shared" si="10"/>
        <v>0</v>
      </c>
      <c r="AL29" s="40">
        <f t="shared" si="11"/>
        <v>0</v>
      </c>
      <c r="AM29" s="40">
        <f t="shared" si="12"/>
        <v>0</v>
      </c>
      <c r="AN29" s="41"/>
      <c r="AO29" s="63" t="s">
        <v>56</v>
      </c>
      <c r="AP29" s="43">
        <f t="shared" si="14"/>
        <v>0</v>
      </c>
      <c r="AQ29" s="44">
        <f t="shared" si="15"/>
        <v>0</v>
      </c>
      <c r="AR29" s="62"/>
    </row>
    <row r="30" spans="2:46" ht="41.25" customHeight="1" thickBot="1" x14ac:dyDescent="0.3">
      <c r="B30" s="56" t="s">
        <v>75</v>
      </c>
      <c r="C30" s="57">
        <v>1595</v>
      </c>
      <c r="D30" s="49"/>
      <c r="E30" s="50"/>
      <c r="F30" s="50"/>
      <c r="G30" s="33">
        <v>0</v>
      </c>
      <c r="H30" s="34">
        <f t="shared" si="1"/>
        <v>0</v>
      </c>
      <c r="I30" s="50"/>
      <c r="J30" s="50"/>
      <c r="K30" s="50"/>
      <c r="L30" s="33">
        <v>0</v>
      </c>
      <c r="M30" s="34">
        <f t="shared" si="2"/>
        <v>0</v>
      </c>
      <c r="N30" s="16">
        <f t="shared" si="3"/>
        <v>0</v>
      </c>
      <c r="O30" s="33">
        <v>-83476171.610000014</v>
      </c>
      <c r="P30" s="33">
        <v>-34377123.68</v>
      </c>
      <c r="Q30" s="51"/>
      <c r="R30" s="34">
        <f t="shared" si="19"/>
        <v>-49099047.930000015</v>
      </c>
      <c r="S30" s="36">
        <f t="shared" si="5"/>
        <v>0</v>
      </c>
      <c r="T30" s="33">
        <v>-3691826.1100000003</v>
      </c>
      <c r="U30" s="33">
        <v>3725637.56</v>
      </c>
      <c r="V30" s="33"/>
      <c r="W30" s="37">
        <f t="shared" si="6"/>
        <v>-7417463.6699999999</v>
      </c>
      <c r="X30" s="35">
        <f t="shared" si="18"/>
        <v>-49099047.930000015</v>
      </c>
      <c r="Y30" s="33"/>
      <c r="Z30" s="33">
        <v>-34872842.579999983</v>
      </c>
      <c r="AA30" s="33"/>
      <c r="AB30" s="34">
        <f t="shared" si="20"/>
        <v>-14226205.350000031</v>
      </c>
      <c r="AC30" s="36">
        <f t="shared" si="8"/>
        <v>-7417463.6699999999</v>
      </c>
      <c r="AD30" s="33">
        <v>-2418644.6799999978</v>
      </c>
      <c r="AE30" s="33"/>
      <c r="AF30" s="33"/>
      <c r="AG30" s="37">
        <f t="shared" si="17"/>
        <v>-9836108.3499999978</v>
      </c>
      <c r="AH30" s="61">
        <v>-14226205.350000024</v>
      </c>
      <c r="AI30" s="33">
        <v>-3691826.1181088607</v>
      </c>
      <c r="AJ30" s="34">
        <f t="shared" si="16"/>
        <v>0</v>
      </c>
      <c r="AK30" s="37">
        <f t="shared" si="10"/>
        <v>-6144282.2318911366</v>
      </c>
      <c r="AL30" s="40">
        <f t="shared" si="11"/>
        <v>-224418.38939625048</v>
      </c>
      <c r="AM30" s="40">
        <f t="shared" si="12"/>
        <v>-6368700.6212873869</v>
      </c>
      <c r="AN30" s="41"/>
      <c r="AO30" s="63" t="s">
        <v>56</v>
      </c>
      <c r="AP30" s="43">
        <f t="shared" si="14"/>
        <v>-24062313.700000029</v>
      </c>
      <c r="AQ30" s="44">
        <f t="shared" si="15"/>
        <v>0</v>
      </c>
      <c r="AR30" s="62"/>
    </row>
    <row r="31" spans="2:46" ht="17.25" customHeight="1" thickBot="1" x14ac:dyDescent="0.3">
      <c r="B31" s="56" t="s">
        <v>76</v>
      </c>
      <c r="C31" s="57">
        <v>1595</v>
      </c>
      <c r="D31" s="49"/>
      <c r="E31" s="50"/>
      <c r="F31" s="50"/>
      <c r="G31" s="33">
        <v>0</v>
      </c>
      <c r="H31" s="34">
        <f t="shared" si="1"/>
        <v>0</v>
      </c>
      <c r="I31" s="50"/>
      <c r="J31" s="50"/>
      <c r="K31" s="50"/>
      <c r="L31" s="51"/>
      <c r="M31" s="34">
        <f t="shared" si="2"/>
        <v>0</v>
      </c>
      <c r="N31" s="16">
        <f t="shared" si="3"/>
        <v>0</v>
      </c>
      <c r="O31" s="33"/>
      <c r="P31" s="33"/>
      <c r="Q31" s="51">
        <v>0</v>
      </c>
      <c r="R31" s="34">
        <f t="shared" si="19"/>
        <v>0</v>
      </c>
      <c r="S31" s="36">
        <f t="shared" si="5"/>
        <v>0</v>
      </c>
      <c r="T31" s="33"/>
      <c r="U31" s="33"/>
      <c r="V31" s="33">
        <f>'[15]2. Continuity Schedule previous'!W31</f>
        <v>0</v>
      </c>
      <c r="W31" s="37">
        <f t="shared" si="6"/>
        <v>0</v>
      </c>
      <c r="X31" s="16">
        <f t="shared" si="18"/>
        <v>0</v>
      </c>
      <c r="Y31" s="33"/>
      <c r="Z31" s="33"/>
      <c r="AA31" s="33"/>
      <c r="AB31" s="34">
        <f t="shared" si="20"/>
        <v>0</v>
      </c>
      <c r="AC31" s="36">
        <f t="shared" si="8"/>
        <v>0</v>
      </c>
      <c r="AD31" s="33"/>
      <c r="AE31" s="33"/>
      <c r="AF31" s="33"/>
      <c r="AG31" s="37">
        <f t="shared" si="17"/>
        <v>0</v>
      </c>
      <c r="AH31" s="61"/>
      <c r="AI31" s="33"/>
      <c r="AJ31" s="34">
        <f t="shared" si="16"/>
        <v>0</v>
      </c>
      <c r="AK31" s="37">
        <f t="shared" si="10"/>
        <v>0</v>
      </c>
      <c r="AL31" s="40">
        <f t="shared" si="11"/>
        <v>0</v>
      </c>
      <c r="AM31" s="40">
        <f t="shared" si="12"/>
        <v>0</v>
      </c>
      <c r="AN31" s="41"/>
      <c r="AO31" s="63" t="s">
        <v>56</v>
      </c>
      <c r="AP31" s="43">
        <f>AB31+AG31</f>
        <v>0</v>
      </c>
      <c r="AQ31" s="44">
        <f t="shared" si="15"/>
        <v>0</v>
      </c>
      <c r="AR31" s="62"/>
    </row>
    <row r="32" spans="2:46" ht="17.25" customHeight="1" thickBot="1" x14ac:dyDescent="0.3">
      <c r="B32" s="56" t="s">
        <v>77</v>
      </c>
      <c r="C32" s="57">
        <v>1595</v>
      </c>
      <c r="D32" s="49"/>
      <c r="E32" s="50"/>
      <c r="F32" s="50"/>
      <c r="G32" s="33">
        <v>0</v>
      </c>
      <c r="H32" s="34">
        <f t="shared" si="1"/>
        <v>0</v>
      </c>
      <c r="I32" s="50"/>
      <c r="J32" s="50"/>
      <c r="K32" s="50"/>
      <c r="L32" s="51"/>
      <c r="M32" s="34">
        <f t="shared" si="2"/>
        <v>0</v>
      </c>
      <c r="N32" s="16">
        <f t="shared" si="3"/>
        <v>0</v>
      </c>
      <c r="O32" s="51"/>
      <c r="P32" s="33"/>
      <c r="Q32" s="51"/>
      <c r="R32" s="34">
        <f t="shared" si="19"/>
        <v>0</v>
      </c>
      <c r="S32" s="36">
        <f t="shared" si="5"/>
        <v>0</v>
      </c>
      <c r="T32" s="33"/>
      <c r="U32" s="33"/>
      <c r="V32" s="33">
        <f>'[15]2. Continuity Schedule previous'!W32</f>
        <v>0</v>
      </c>
      <c r="W32" s="37">
        <f t="shared" si="6"/>
        <v>0</v>
      </c>
      <c r="X32" s="16">
        <f t="shared" si="18"/>
        <v>0</v>
      </c>
      <c r="Y32" s="33">
        <v>18017580.789999999</v>
      </c>
      <c r="Z32" s="33">
        <v>8481468.4199999999</v>
      </c>
      <c r="AA32" s="33"/>
      <c r="AB32" s="34">
        <f t="shared" si="20"/>
        <v>9536112.3699999992</v>
      </c>
      <c r="AC32" s="36">
        <f t="shared" si="8"/>
        <v>0</v>
      </c>
      <c r="AD32" s="33">
        <v>-4130240.48</v>
      </c>
      <c r="AE32" s="33"/>
      <c r="AF32" s="33"/>
      <c r="AG32" s="37">
        <f t="shared" si="17"/>
        <v>-4130240.48</v>
      </c>
      <c r="AH32" s="61">
        <v>9536112.3699999992</v>
      </c>
      <c r="AI32" s="33">
        <v>-4403202.832166573</v>
      </c>
      <c r="AJ32" s="34">
        <f t="shared" si="16"/>
        <v>0</v>
      </c>
      <c r="AK32" s="37">
        <f t="shared" si="10"/>
        <v>272962.35216657305</v>
      </c>
      <c r="AL32" s="40">
        <f t="shared" si="11"/>
        <v>150432.17263674998</v>
      </c>
      <c r="AM32" s="40">
        <f t="shared" si="12"/>
        <v>423394.52480332303</v>
      </c>
      <c r="AN32" s="41"/>
      <c r="AO32" s="63" t="s">
        <v>56</v>
      </c>
      <c r="AP32" s="43">
        <f t="shared" si="14"/>
        <v>5405871.8899999987</v>
      </c>
      <c r="AQ32" s="44">
        <f t="shared" si="15"/>
        <v>0</v>
      </c>
      <c r="AR32" s="62"/>
    </row>
    <row r="33" spans="2:45" ht="17.25" customHeight="1" thickBot="1" x14ac:dyDescent="0.3">
      <c r="B33" s="56" t="s">
        <v>78</v>
      </c>
      <c r="C33" s="57">
        <v>1595</v>
      </c>
      <c r="D33" s="49"/>
      <c r="E33" s="50"/>
      <c r="F33" s="50"/>
      <c r="G33" s="51">
        <v>0</v>
      </c>
      <c r="H33" s="34"/>
      <c r="I33" s="50"/>
      <c r="J33" s="50"/>
      <c r="K33" s="50"/>
      <c r="L33" s="51"/>
      <c r="M33" s="34"/>
      <c r="N33" s="16"/>
      <c r="O33" s="51"/>
      <c r="P33" s="33"/>
      <c r="Q33" s="51"/>
      <c r="R33" s="34"/>
      <c r="S33" s="36"/>
      <c r="T33" s="33"/>
      <c r="U33" s="33"/>
      <c r="V33" s="33"/>
      <c r="W33" s="37">
        <f t="shared" si="6"/>
        <v>0</v>
      </c>
      <c r="X33" s="16">
        <f t="shared" si="18"/>
        <v>0</v>
      </c>
      <c r="Y33" s="33"/>
      <c r="Z33" s="33"/>
      <c r="AA33" s="33"/>
      <c r="AB33" s="34">
        <f t="shared" si="20"/>
        <v>0</v>
      </c>
      <c r="AC33" s="36">
        <f t="shared" si="8"/>
        <v>0</v>
      </c>
      <c r="AD33" s="33"/>
      <c r="AE33" s="33"/>
      <c r="AF33" s="33"/>
      <c r="AG33" s="37">
        <f t="shared" si="17"/>
        <v>0</v>
      </c>
      <c r="AH33" s="61"/>
      <c r="AI33" s="33"/>
      <c r="AJ33" s="34">
        <f t="shared" si="16"/>
        <v>0</v>
      </c>
      <c r="AK33" s="37">
        <f t="shared" si="10"/>
        <v>0</v>
      </c>
      <c r="AL33" s="40">
        <f t="shared" si="11"/>
        <v>0</v>
      </c>
      <c r="AM33" s="40">
        <f t="shared" si="12"/>
        <v>0</v>
      </c>
      <c r="AN33" s="41"/>
      <c r="AO33" s="63" t="s">
        <v>56</v>
      </c>
      <c r="AP33" s="43">
        <f t="shared" si="14"/>
        <v>0</v>
      </c>
      <c r="AQ33" s="44">
        <f t="shared" si="15"/>
        <v>0</v>
      </c>
      <c r="AR33" s="62"/>
    </row>
    <row r="34" spans="2:45" ht="17.25" customHeight="1" thickBot="1" x14ac:dyDescent="0.3">
      <c r="B34" s="56" t="s">
        <v>79</v>
      </c>
      <c r="C34" s="57">
        <v>1595</v>
      </c>
      <c r="D34" s="49"/>
      <c r="E34" s="50"/>
      <c r="F34" s="50"/>
      <c r="G34" s="51"/>
      <c r="H34" s="34"/>
      <c r="I34" s="50"/>
      <c r="J34" s="50"/>
      <c r="K34" s="50"/>
      <c r="L34" s="51"/>
      <c r="M34" s="34"/>
      <c r="N34" s="16"/>
      <c r="O34" s="51"/>
      <c r="P34" s="33"/>
      <c r="Q34" s="51"/>
      <c r="R34" s="34"/>
      <c r="S34" s="36"/>
      <c r="T34" s="33"/>
      <c r="U34" s="33"/>
      <c r="V34" s="33"/>
      <c r="W34" s="37">
        <f t="shared" si="6"/>
        <v>0</v>
      </c>
      <c r="X34" s="16">
        <f t="shared" si="18"/>
        <v>0</v>
      </c>
      <c r="Y34" s="33"/>
      <c r="Z34" s="33"/>
      <c r="AA34" s="33"/>
      <c r="AB34" s="34">
        <f t="shared" si="20"/>
        <v>0</v>
      </c>
      <c r="AC34" s="36">
        <f t="shared" si="8"/>
        <v>0</v>
      </c>
      <c r="AD34" s="33"/>
      <c r="AE34" s="33"/>
      <c r="AF34" s="33"/>
      <c r="AG34" s="37">
        <f t="shared" si="17"/>
        <v>0</v>
      </c>
      <c r="AH34" s="61"/>
      <c r="AI34" s="33"/>
      <c r="AJ34" s="34">
        <f t="shared" si="16"/>
        <v>0</v>
      </c>
      <c r="AK34" s="37">
        <f t="shared" si="10"/>
        <v>0</v>
      </c>
      <c r="AL34" s="40">
        <f t="shared" si="11"/>
        <v>0</v>
      </c>
      <c r="AM34" s="40">
        <f t="shared" si="12"/>
        <v>0</v>
      </c>
      <c r="AN34" s="41"/>
      <c r="AO34" s="63" t="s">
        <v>56</v>
      </c>
      <c r="AP34" s="43">
        <f t="shared" si="14"/>
        <v>0</v>
      </c>
      <c r="AQ34" s="44">
        <f t="shared" si="15"/>
        <v>0</v>
      </c>
      <c r="AR34" s="62"/>
    </row>
    <row r="35" spans="2:45" ht="17.25" customHeight="1" thickBot="1" x14ac:dyDescent="0.3">
      <c r="B35" s="56" t="s">
        <v>80</v>
      </c>
      <c r="C35" s="57">
        <v>1595</v>
      </c>
      <c r="D35" s="49"/>
      <c r="E35" s="50"/>
      <c r="F35" s="50"/>
      <c r="G35" s="51"/>
      <c r="H35" s="34"/>
      <c r="I35" s="50"/>
      <c r="J35" s="50"/>
      <c r="K35" s="50"/>
      <c r="L35" s="51"/>
      <c r="M35" s="34"/>
      <c r="N35" s="16"/>
      <c r="O35" s="51"/>
      <c r="P35" s="33"/>
      <c r="Q35" s="51"/>
      <c r="R35" s="34"/>
      <c r="S35" s="36"/>
      <c r="T35" s="33"/>
      <c r="U35" s="33"/>
      <c r="V35" s="33"/>
      <c r="W35" s="37">
        <f t="shared" si="6"/>
        <v>0</v>
      </c>
      <c r="X35" s="16">
        <f t="shared" si="18"/>
        <v>0</v>
      </c>
      <c r="Y35" s="33"/>
      <c r="Z35" s="33"/>
      <c r="AA35" s="33"/>
      <c r="AB35" s="34">
        <f t="shared" si="20"/>
        <v>0</v>
      </c>
      <c r="AC35" s="36">
        <f t="shared" si="8"/>
        <v>0</v>
      </c>
      <c r="AD35" s="33"/>
      <c r="AE35" s="33"/>
      <c r="AF35" s="33"/>
      <c r="AG35" s="37">
        <f t="shared" si="17"/>
        <v>0</v>
      </c>
      <c r="AH35" s="61"/>
      <c r="AI35" s="33"/>
      <c r="AJ35" s="34">
        <f t="shared" si="16"/>
        <v>0</v>
      </c>
      <c r="AK35" s="37">
        <f t="shared" si="10"/>
        <v>0</v>
      </c>
      <c r="AL35" s="40">
        <f t="shared" si="11"/>
        <v>0</v>
      </c>
      <c r="AM35" s="40">
        <f t="shared" si="12"/>
        <v>0</v>
      </c>
      <c r="AN35" s="41"/>
      <c r="AO35" s="63" t="s">
        <v>56</v>
      </c>
      <c r="AP35" s="43">
        <f t="shared" si="14"/>
        <v>0</v>
      </c>
      <c r="AQ35" s="44">
        <f t="shared" si="15"/>
        <v>0</v>
      </c>
      <c r="AR35" s="62"/>
    </row>
    <row r="36" spans="2:45" ht="17.25" customHeight="1" thickBot="1" x14ac:dyDescent="0.3">
      <c r="B36" s="56"/>
      <c r="C36" s="57"/>
      <c r="D36" s="49"/>
      <c r="E36" s="50"/>
      <c r="F36" s="50"/>
      <c r="G36" s="51"/>
      <c r="H36" s="34">
        <f t="shared" si="1"/>
        <v>0</v>
      </c>
      <c r="I36" s="50"/>
      <c r="J36" s="50"/>
      <c r="K36" s="50"/>
      <c r="L36" s="51"/>
      <c r="M36" s="34">
        <f t="shared" si="2"/>
        <v>0</v>
      </c>
      <c r="N36" s="16">
        <f t="shared" si="3"/>
        <v>0</v>
      </c>
      <c r="O36" s="51"/>
      <c r="P36" s="51"/>
      <c r="Q36" s="51"/>
      <c r="R36" s="34">
        <f t="shared" si="19"/>
        <v>0</v>
      </c>
      <c r="S36" s="36">
        <f t="shared" si="5"/>
        <v>0</v>
      </c>
      <c r="T36" s="33"/>
      <c r="U36" s="33"/>
      <c r="V36" s="33"/>
      <c r="W36" s="37">
        <f t="shared" si="6"/>
        <v>0</v>
      </c>
      <c r="X36" s="16">
        <f t="shared" si="18"/>
        <v>0</v>
      </c>
      <c r="Y36" s="51"/>
      <c r="Z36" s="51"/>
      <c r="AA36" s="51"/>
      <c r="AB36" s="34">
        <f t="shared" si="20"/>
        <v>0</v>
      </c>
      <c r="AC36" s="36">
        <f t="shared" si="8"/>
        <v>0</v>
      </c>
      <c r="AD36" s="33"/>
      <c r="AE36" s="33"/>
      <c r="AF36" s="33"/>
      <c r="AG36" s="37">
        <f t="shared" si="17"/>
        <v>0</v>
      </c>
      <c r="AH36" s="61"/>
      <c r="AI36" s="33"/>
      <c r="AJ36" s="34">
        <f t="shared" si="16"/>
        <v>0</v>
      </c>
      <c r="AK36" s="37">
        <f t="shared" si="10"/>
        <v>0</v>
      </c>
      <c r="AL36" s="64"/>
      <c r="AM36" s="40">
        <f t="shared" si="12"/>
        <v>0</v>
      </c>
      <c r="AN36" s="41">
        <f t="shared" ref="AN36:AN39" si="21">AJ36+AM36</f>
        <v>0</v>
      </c>
      <c r="AO36" s="63"/>
      <c r="AP36" s="43"/>
      <c r="AQ36" s="44">
        <f t="shared" si="15"/>
        <v>0</v>
      </c>
      <c r="AR36" s="62"/>
    </row>
    <row r="37" spans="2:45" ht="17.25" customHeight="1" thickBot="1" x14ac:dyDescent="0.3">
      <c r="B37" s="56"/>
      <c r="C37" s="57"/>
      <c r="D37" s="49"/>
      <c r="E37" s="50"/>
      <c r="F37" s="50"/>
      <c r="G37" s="51"/>
      <c r="H37" s="34">
        <f t="shared" si="1"/>
        <v>0</v>
      </c>
      <c r="I37" s="50"/>
      <c r="J37" s="50"/>
      <c r="K37" s="50"/>
      <c r="L37" s="51"/>
      <c r="M37" s="34">
        <f t="shared" si="2"/>
        <v>0</v>
      </c>
      <c r="N37" s="16">
        <f t="shared" si="3"/>
        <v>0</v>
      </c>
      <c r="O37" s="51"/>
      <c r="P37" s="51"/>
      <c r="Q37" s="51"/>
      <c r="R37" s="34">
        <f t="shared" si="19"/>
        <v>0</v>
      </c>
      <c r="S37" s="36">
        <f t="shared" si="5"/>
        <v>0</v>
      </c>
      <c r="T37" s="33"/>
      <c r="U37" s="33"/>
      <c r="V37" s="33"/>
      <c r="W37" s="37">
        <f t="shared" si="6"/>
        <v>0</v>
      </c>
      <c r="X37" s="16">
        <f t="shared" si="18"/>
        <v>0</v>
      </c>
      <c r="Y37" s="51"/>
      <c r="Z37" s="51"/>
      <c r="AA37" s="51"/>
      <c r="AB37" s="34">
        <f t="shared" si="20"/>
        <v>0</v>
      </c>
      <c r="AC37" s="36">
        <f t="shared" si="8"/>
        <v>0</v>
      </c>
      <c r="AD37" s="33"/>
      <c r="AE37" s="33"/>
      <c r="AF37" s="33"/>
      <c r="AG37" s="37">
        <f t="shared" si="17"/>
        <v>0</v>
      </c>
      <c r="AH37" s="61"/>
      <c r="AI37" s="33"/>
      <c r="AJ37" s="34">
        <f t="shared" si="16"/>
        <v>0</v>
      </c>
      <c r="AK37" s="37">
        <f t="shared" si="10"/>
        <v>0</v>
      </c>
      <c r="AL37" s="64"/>
      <c r="AM37" s="40">
        <f t="shared" si="12"/>
        <v>0</v>
      </c>
      <c r="AN37" s="41">
        <f t="shared" si="21"/>
        <v>0</v>
      </c>
      <c r="AO37" s="63"/>
      <c r="AP37" s="65"/>
      <c r="AQ37" s="44">
        <f t="shared" si="15"/>
        <v>0</v>
      </c>
      <c r="AR37" s="62"/>
    </row>
    <row r="38" spans="2:45" ht="17.25" customHeight="1" thickBot="1" x14ac:dyDescent="0.3">
      <c r="B38" s="56"/>
      <c r="C38" s="57"/>
      <c r="D38" s="49"/>
      <c r="E38" s="50"/>
      <c r="F38" s="50"/>
      <c r="G38" s="51"/>
      <c r="H38" s="34">
        <f t="shared" si="1"/>
        <v>0</v>
      </c>
      <c r="I38" s="50"/>
      <c r="J38" s="50"/>
      <c r="K38" s="50"/>
      <c r="L38" s="51"/>
      <c r="M38" s="34">
        <f t="shared" si="2"/>
        <v>0</v>
      </c>
      <c r="N38" s="16">
        <f t="shared" si="3"/>
        <v>0</v>
      </c>
      <c r="O38" s="51"/>
      <c r="P38" s="51"/>
      <c r="Q38" s="51"/>
      <c r="R38" s="34">
        <f t="shared" si="19"/>
        <v>0</v>
      </c>
      <c r="S38" s="36">
        <f t="shared" si="5"/>
        <v>0</v>
      </c>
      <c r="T38" s="33"/>
      <c r="U38" s="33"/>
      <c r="V38" s="33"/>
      <c r="W38" s="37">
        <f t="shared" si="6"/>
        <v>0</v>
      </c>
      <c r="X38" s="16">
        <f t="shared" si="18"/>
        <v>0</v>
      </c>
      <c r="Y38" s="51"/>
      <c r="Z38" s="51"/>
      <c r="AA38" s="51"/>
      <c r="AB38" s="34">
        <f>X38+Y38-Z38+AA38</f>
        <v>0</v>
      </c>
      <c r="AC38" s="36">
        <f t="shared" si="8"/>
        <v>0</v>
      </c>
      <c r="AD38" s="33"/>
      <c r="AE38" s="33"/>
      <c r="AF38" s="33"/>
      <c r="AG38" s="37">
        <f t="shared" si="17"/>
        <v>0</v>
      </c>
      <c r="AH38" s="61"/>
      <c r="AI38" s="33"/>
      <c r="AJ38" s="34">
        <f t="shared" si="16"/>
        <v>0</v>
      </c>
      <c r="AK38" s="37">
        <f t="shared" si="10"/>
        <v>0</v>
      </c>
      <c r="AL38" s="64"/>
      <c r="AM38" s="40">
        <f t="shared" si="12"/>
        <v>0</v>
      </c>
      <c r="AN38" s="41">
        <f t="shared" si="21"/>
        <v>0</v>
      </c>
      <c r="AO38" s="63"/>
      <c r="AP38" s="65"/>
      <c r="AQ38" s="44">
        <f t="shared" si="15"/>
        <v>0</v>
      </c>
      <c r="AR38" s="62"/>
    </row>
    <row r="39" spans="2:45" ht="17.25" customHeight="1" thickBot="1" x14ac:dyDescent="0.3">
      <c r="B39" s="56"/>
      <c r="C39" s="57"/>
      <c r="D39" s="49"/>
      <c r="E39" s="50"/>
      <c r="F39" s="50"/>
      <c r="G39" s="51"/>
      <c r="H39" s="34">
        <f t="shared" si="1"/>
        <v>0</v>
      </c>
      <c r="I39" s="50"/>
      <c r="J39" s="50"/>
      <c r="K39" s="50"/>
      <c r="L39" s="51"/>
      <c r="M39" s="34">
        <f t="shared" si="2"/>
        <v>0</v>
      </c>
      <c r="N39" s="16">
        <f t="shared" si="3"/>
        <v>0</v>
      </c>
      <c r="O39" s="51"/>
      <c r="P39" s="51"/>
      <c r="Q39" s="51"/>
      <c r="R39" s="34">
        <f>N39+O39-P39+Q39</f>
        <v>0</v>
      </c>
      <c r="S39" s="36">
        <f>M39</f>
        <v>0</v>
      </c>
      <c r="T39" s="33"/>
      <c r="U39" s="33"/>
      <c r="V39" s="33"/>
      <c r="W39" s="37">
        <f>S39+T39-U39+V39</f>
        <v>0</v>
      </c>
      <c r="X39" s="16">
        <f t="shared" si="18"/>
        <v>0</v>
      </c>
      <c r="Y39" s="51"/>
      <c r="Z39" s="51"/>
      <c r="AA39" s="51"/>
      <c r="AB39" s="34">
        <f>X39+Y39-Z39+AA39</f>
        <v>0</v>
      </c>
      <c r="AC39" s="36">
        <f>W39</f>
        <v>0</v>
      </c>
      <c r="AD39" s="33"/>
      <c r="AE39" s="33"/>
      <c r="AF39" s="33"/>
      <c r="AG39" s="37">
        <f t="shared" si="17"/>
        <v>0</v>
      </c>
      <c r="AH39" s="61"/>
      <c r="AI39" s="33"/>
      <c r="AJ39" s="34">
        <f t="shared" si="16"/>
        <v>0</v>
      </c>
      <c r="AK39" s="37">
        <f t="shared" si="10"/>
        <v>0</v>
      </c>
      <c r="AL39" s="64"/>
      <c r="AM39" s="40">
        <f>AK39+AL39</f>
        <v>0</v>
      </c>
      <c r="AN39" s="41">
        <f t="shared" si="21"/>
        <v>0</v>
      </c>
      <c r="AO39" s="63"/>
      <c r="AP39" s="65"/>
      <c r="AQ39" s="44">
        <f t="shared" si="15"/>
        <v>0</v>
      </c>
      <c r="AR39" s="62"/>
    </row>
    <row r="40" spans="2:45" ht="15.75" thickBot="1" x14ac:dyDescent="0.3">
      <c r="B40" s="56"/>
      <c r="C40" s="57"/>
      <c r="D40" s="66"/>
      <c r="E40" s="13"/>
      <c r="F40" s="13"/>
      <c r="G40" s="13"/>
      <c r="H40" s="13"/>
      <c r="I40" s="13"/>
      <c r="J40" s="13"/>
      <c r="K40" s="13"/>
      <c r="L40" s="13"/>
      <c r="M40" s="13"/>
      <c r="N40" s="16"/>
      <c r="O40" s="13"/>
      <c r="P40" s="13"/>
      <c r="Q40" s="13"/>
      <c r="R40" s="13"/>
      <c r="S40" s="13"/>
      <c r="T40" s="13"/>
      <c r="U40" s="13"/>
      <c r="V40" s="13"/>
      <c r="W40" s="53"/>
      <c r="X40" s="16"/>
      <c r="Y40" s="13"/>
      <c r="Z40" s="13"/>
      <c r="AA40" s="13"/>
      <c r="AB40" s="13"/>
      <c r="AC40" s="13"/>
      <c r="AD40" s="13"/>
      <c r="AE40" s="13"/>
      <c r="AF40" s="13"/>
      <c r="AG40" s="37">
        <f t="shared" si="17"/>
        <v>0</v>
      </c>
      <c r="AH40" s="67"/>
      <c r="AI40" s="68"/>
      <c r="AJ40" s="34"/>
      <c r="AK40" s="37"/>
      <c r="AL40" s="69"/>
      <c r="AM40" s="70"/>
      <c r="AN40" s="53"/>
      <c r="AO40" s="71"/>
      <c r="AP40" s="72"/>
      <c r="AQ40" s="73"/>
      <c r="AR40" s="62"/>
    </row>
    <row r="41" spans="2:45" ht="15.75" thickBot="1" x14ac:dyDescent="0.3">
      <c r="B41" s="74" t="s">
        <v>81</v>
      </c>
      <c r="C41" s="29"/>
      <c r="D41" s="75"/>
      <c r="E41" s="76"/>
      <c r="F41" s="76"/>
      <c r="G41" s="76"/>
      <c r="H41" s="13"/>
      <c r="I41" s="76"/>
      <c r="J41" s="76"/>
      <c r="K41" s="76"/>
      <c r="L41" s="76"/>
      <c r="M41" s="13"/>
      <c r="N41" s="16"/>
      <c r="O41" s="13"/>
      <c r="P41" s="13"/>
      <c r="Q41" s="13"/>
      <c r="R41" s="13"/>
      <c r="S41" s="13"/>
      <c r="T41" s="13"/>
      <c r="U41" s="13"/>
      <c r="V41" s="13"/>
      <c r="W41" s="53"/>
      <c r="X41" s="16"/>
      <c r="Y41" s="13"/>
      <c r="Z41" s="13"/>
      <c r="AA41" s="13"/>
      <c r="AB41" s="13"/>
      <c r="AC41" s="13"/>
      <c r="AD41" s="13"/>
      <c r="AE41" s="13"/>
      <c r="AF41" s="13"/>
      <c r="AG41" s="53"/>
      <c r="AH41" s="77"/>
      <c r="AI41" s="76"/>
      <c r="AJ41" s="34"/>
      <c r="AK41" s="37"/>
      <c r="AL41" s="78"/>
      <c r="AM41" s="79"/>
      <c r="AN41" s="53"/>
      <c r="AO41" s="24"/>
      <c r="AP41" s="72"/>
      <c r="AQ41" s="80"/>
      <c r="AR41" s="62"/>
    </row>
    <row r="42" spans="2:45" ht="15.75" thickBot="1" x14ac:dyDescent="0.3">
      <c r="B42" s="81"/>
      <c r="C42" s="82"/>
      <c r="D42" s="66"/>
      <c r="E42" s="13"/>
      <c r="F42" s="13"/>
      <c r="G42" s="13"/>
      <c r="H42" s="13"/>
      <c r="I42" s="13"/>
      <c r="J42" s="13"/>
      <c r="K42" s="13"/>
      <c r="L42" s="13"/>
      <c r="M42" s="13"/>
      <c r="N42" s="16"/>
      <c r="O42" s="13"/>
      <c r="P42" s="13"/>
      <c r="Q42" s="13"/>
      <c r="R42" s="13"/>
      <c r="S42" s="13"/>
      <c r="T42" s="13"/>
      <c r="U42" s="13"/>
      <c r="V42" s="13"/>
      <c r="W42" s="53"/>
      <c r="X42" s="16"/>
      <c r="Y42" s="13"/>
      <c r="Z42" s="13"/>
      <c r="AA42" s="13"/>
      <c r="AB42" s="13"/>
      <c r="AC42" s="13"/>
      <c r="AD42" s="13"/>
      <c r="AE42" s="13"/>
      <c r="AF42" s="13"/>
      <c r="AG42" s="53"/>
      <c r="AH42" s="16"/>
      <c r="AI42" s="13"/>
      <c r="AJ42" s="13"/>
      <c r="AK42" s="53"/>
      <c r="AL42" s="83"/>
      <c r="AM42" s="84"/>
      <c r="AN42" s="85"/>
      <c r="AO42" s="24"/>
      <c r="AP42" s="72"/>
      <c r="AQ42" s="80"/>
      <c r="AR42" s="62"/>
    </row>
    <row r="43" spans="2:45" s="98" customFormat="1" ht="15.75" thickBot="1" x14ac:dyDescent="0.3">
      <c r="B43" s="86" t="s">
        <v>82</v>
      </c>
      <c r="C43" s="87"/>
      <c r="D43" s="88">
        <f t="shared" ref="D43:AI43" si="22">SUM(D8:D39)</f>
        <v>0</v>
      </c>
      <c r="E43" s="88">
        <f t="shared" si="22"/>
        <v>0</v>
      </c>
      <c r="F43" s="88">
        <f t="shared" si="22"/>
        <v>0</v>
      </c>
      <c r="G43" s="89">
        <f t="shared" si="22"/>
        <v>-33479942.122314654</v>
      </c>
      <c r="H43" s="89">
        <f t="shared" si="22"/>
        <v>-33479942.122314654</v>
      </c>
      <c r="I43" s="89">
        <f t="shared" si="22"/>
        <v>0</v>
      </c>
      <c r="J43" s="89">
        <f t="shared" si="22"/>
        <v>0</v>
      </c>
      <c r="K43" s="89">
        <f t="shared" si="22"/>
        <v>0</v>
      </c>
      <c r="L43" s="89">
        <f t="shared" si="22"/>
        <v>1362713.3211516379</v>
      </c>
      <c r="M43" s="89">
        <f t="shared" si="22"/>
        <v>1362713.3211516379</v>
      </c>
      <c r="N43" s="90">
        <f t="shared" si="22"/>
        <v>-33479942.122314654</v>
      </c>
      <c r="O43" s="90">
        <f t="shared" si="22"/>
        <v>-203423210.30958271</v>
      </c>
      <c r="P43" s="90">
        <f t="shared" si="22"/>
        <v>-102559053.80297792</v>
      </c>
      <c r="Q43" s="90">
        <f t="shared" si="22"/>
        <v>7980278.9307921827</v>
      </c>
      <c r="R43" s="90">
        <f t="shared" si="22"/>
        <v>-126363819.69812727</v>
      </c>
      <c r="S43" s="90">
        <f t="shared" si="22"/>
        <v>1362713.3211516379</v>
      </c>
      <c r="T43" s="90">
        <f t="shared" si="22"/>
        <v>-4622810.3793738522</v>
      </c>
      <c r="U43" s="90">
        <f t="shared" si="22"/>
        <v>2439208.9685883466</v>
      </c>
      <c r="V43" s="90">
        <f t="shared" si="22"/>
        <v>0</v>
      </c>
      <c r="W43" s="91">
        <f t="shared" si="22"/>
        <v>-5699306.0268105604</v>
      </c>
      <c r="X43" s="90">
        <f t="shared" si="22"/>
        <v>-126363819.69812727</v>
      </c>
      <c r="Y43" s="90">
        <f t="shared" si="22"/>
        <v>-33728138.44510451</v>
      </c>
      <c r="Z43" s="90">
        <f t="shared" si="22"/>
        <v>-8373793.3693367522</v>
      </c>
      <c r="AA43" s="90">
        <f t="shared" si="22"/>
        <v>-19799790.635569431</v>
      </c>
      <c r="AB43" s="90">
        <f t="shared" si="22"/>
        <v>-171517955.40946454</v>
      </c>
      <c r="AC43" s="90">
        <f t="shared" si="22"/>
        <v>-5699306.0268105604</v>
      </c>
      <c r="AD43" s="90">
        <f t="shared" si="22"/>
        <v>-13505462.325503455</v>
      </c>
      <c r="AE43" s="90">
        <f t="shared" si="22"/>
        <v>-4403202.832166573</v>
      </c>
      <c r="AF43" s="90">
        <f t="shared" si="22"/>
        <v>0</v>
      </c>
      <c r="AG43" s="91">
        <f t="shared" si="22"/>
        <v>-14801565.520147447</v>
      </c>
      <c r="AH43" s="90">
        <f t="shared" si="22"/>
        <v>-79824530.384535521</v>
      </c>
      <c r="AI43" s="90">
        <f t="shared" si="22"/>
        <v>-12656981.845334645</v>
      </c>
      <c r="AJ43" s="90">
        <f>SUM(AJ8:AJ39)</f>
        <v>-91693425.024928987</v>
      </c>
      <c r="AK43" s="91">
        <f t="shared" ref="AK43:AM43" si="23">SUM(AK8:AK39)</f>
        <v>-2144583.674812803</v>
      </c>
      <c r="AL43" s="91">
        <f>SUM(AL8:AL39)</f>
        <v>-4152159.5263525574</v>
      </c>
      <c r="AM43" s="90">
        <f t="shared" si="23"/>
        <v>-6296743.2011653604</v>
      </c>
      <c r="AN43" s="91">
        <f>SUM(AN8:AN39)</f>
        <v>-91631243.674171761</v>
      </c>
      <c r="AO43" s="93"/>
      <c r="AP43" s="94"/>
      <c r="AQ43" s="95"/>
      <c r="AR43" s="96"/>
      <c r="AS43" s="97"/>
    </row>
    <row r="44" spans="2:45" ht="15.75" thickBot="1" x14ac:dyDescent="0.3">
      <c r="B44" s="86" t="s">
        <v>83</v>
      </c>
      <c r="C44" s="87"/>
      <c r="D44" s="66">
        <f t="shared" ref="D44:AN44" si="24">D43-D16</f>
        <v>0</v>
      </c>
      <c r="E44" s="13">
        <f t="shared" si="24"/>
        <v>0</v>
      </c>
      <c r="F44" s="13">
        <f t="shared" si="24"/>
        <v>0</v>
      </c>
      <c r="G44" s="34">
        <f t="shared" si="24"/>
        <v>-90743.52389664948</v>
      </c>
      <c r="H44" s="34">
        <f t="shared" si="24"/>
        <v>-90743.52389664948</v>
      </c>
      <c r="I44" s="34">
        <f t="shared" si="24"/>
        <v>0</v>
      </c>
      <c r="J44" s="34">
        <f t="shared" si="24"/>
        <v>0</v>
      </c>
      <c r="K44" s="34">
        <f t="shared" si="24"/>
        <v>0</v>
      </c>
      <c r="L44" s="34">
        <f t="shared" si="24"/>
        <v>2052938.9451250781</v>
      </c>
      <c r="M44" s="34">
        <f t="shared" si="24"/>
        <v>2052938.9451250781</v>
      </c>
      <c r="N44" s="35">
        <f t="shared" si="24"/>
        <v>-90743.52389664948</v>
      </c>
      <c r="O44" s="34">
        <f t="shared" si="24"/>
        <v>-180742132.83783051</v>
      </c>
      <c r="P44" s="34">
        <f t="shared" si="24"/>
        <v>-89088194.901795492</v>
      </c>
      <c r="Q44" s="34">
        <f t="shared" si="24"/>
        <v>-40520070.375022128</v>
      </c>
      <c r="R44" s="34">
        <f t="shared" si="24"/>
        <v>-132264751.8349538</v>
      </c>
      <c r="S44" s="34">
        <f t="shared" si="24"/>
        <v>2052938.9451250781</v>
      </c>
      <c r="T44" s="34">
        <f t="shared" si="24"/>
        <v>-4268505.2875191513</v>
      </c>
      <c r="U44" s="34">
        <f t="shared" si="24"/>
        <v>2774215.5229352415</v>
      </c>
      <c r="V44" s="34">
        <f t="shared" si="24"/>
        <v>-824130.81</v>
      </c>
      <c r="W44" s="37">
        <f t="shared" si="24"/>
        <v>-5813912.6753293145</v>
      </c>
      <c r="X44" s="35">
        <f t="shared" si="24"/>
        <v>-132264751.8349538</v>
      </c>
      <c r="Y44" s="34">
        <f t="shared" si="24"/>
        <v>-52979465.164729476</v>
      </c>
      <c r="Z44" s="34">
        <f t="shared" si="24"/>
        <v>11544546.327898825</v>
      </c>
      <c r="AA44" s="34">
        <f t="shared" si="24"/>
        <v>-20836999.910123389</v>
      </c>
      <c r="AB44" s="34">
        <f t="shared" si="24"/>
        <v>-217625763.23770559</v>
      </c>
      <c r="AC44" s="34">
        <f t="shared" si="24"/>
        <v>-5813912.6753293145</v>
      </c>
      <c r="AD44" s="34">
        <f t="shared" si="24"/>
        <v>-14420715.120439883</v>
      </c>
      <c r="AE44" s="34">
        <f t="shared" si="24"/>
        <v>-2037933.4116352201</v>
      </c>
      <c r="AF44" s="34">
        <f t="shared" si="24"/>
        <v>0</v>
      </c>
      <c r="AG44" s="37">
        <f t="shared" si="24"/>
        <v>-18196694.38413398</v>
      </c>
      <c r="AH44" s="35">
        <f t="shared" si="24"/>
        <v>-79824530.384535521</v>
      </c>
      <c r="AI44" s="34">
        <f t="shared" si="24"/>
        <v>-12656981.845334645</v>
      </c>
      <c r="AJ44" s="34">
        <f>AJ43-AJ16</f>
        <v>-137801232.85317004</v>
      </c>
      <c r="AK44" s="37">
        <f t="shared" ref="AK44:AM44" si="25">AK43-AK16</f>
        <v>-5539712.5387993371</v>
      </c>
      <c r="AL44" s="99">
        <f t="shared" si="25"/>
        <v>-5606860.8633335624</v>
      </c>
      <c r="AM44" s="35">
        <f t="shared" si="25"/>
        <v>-11146573.402132899</v>
      </c>
      <c r="AN44" s="37">
        <f t="shared" si="24"/>
        <v>-142588881.70338035</v>
      </c>
      <c r="AO44" s="100"/>
      <c r="AP44" s="72"/>
      <c r="AQ44" s="80"/>
      <c r="AR44" s="62"/>
    </row>
    <row r="45" spans="2:45" ht="15.75" thickBot="1" x14ac:dyDescent="0.3">
      <c r="B45" s="101" t="s">
        <v>84</v>
      </c>
      <c r="C45" s="102">
        <v>1589</v>
      </c>
      <c r="D45" s="66">
        <f t="shared" ref="D45:Z45" si="26">D16</f>
        <v>0</v>
      </c>
      <c r="E45" s="13">
        <f t="shared" si="26"/>
        <v>0</v>
      </c>
      <c r="F45" s="13">
        <f t="shared" si="26"/>
        <v>0</v>
      </c>
      <c r="G45" s="34">
        <f t="shared" si="26"/>
        <v>-33389198.598418005</v>
      </c>
      <c r="H45" s="34">
        <f t="shared" si="26"/>
        <v>-33389198.598418005</v>
      </c>
      <c r="I45" s="34">
        <f t="shared" si="26"/>
        <v>0</v>
      </c>
      <c r="J45" s="34">
        <f t="shared" si="26"/>
        <v>0</v>
      </c>
      <c r="K45" s="34">
        <f t="shared" si="26"/>
        <v>0</v>
      </c>
      <c r="L45" s="34">
        <f t="shared" si="26"/>
        <v>-690225.62397344015</v>
      </c>
      <c r="M45" s="34">
        <f t="shared" si="26"/>
        <v>-690225.62397344015</v>
      </c>
      <c r="N45" s="35">
        <f t="shared" si="26"/>
        <v>-33389198.598418005</v>
      </c>
      <c r="O45" s="34">
        <f t="shared" si="26"/>
        <v>-22681077.471752204</v>
      </c>
      <c r="P45" s="34">
        <f t="shared" si="26"/>
        <v>-13470858.901182428</v>
      </c>
      <c r="Q45" s="34">
        <f t="shared" si="26"/>
        <v>48500349.305814311</v>
      </c>
      <c r="R45" s="34">
        <f t="shared" si="26"/>
        <v>5900932.1368265301</v>
      </c>
      <c r="S45" s="34">
        <f t="shared" si="26"/>
        <v>-690225.62397344015</v>
      </c>
      <c r="T45" s="34">
        <f t="shared" si="26"/>
        <v>-354305.09185470094</v>
      </c>
      <c r="U45" s="34">
        <f t="shared" si="26"/>
        <v>-335006.55434689496</v>
      </c>
      <c r="V45" s="34">
        <f t="shared" si="26"/>
        <v>824130.81</v>
      </c>
      <c r="W45" s="37">
        <f t="shared" si="26"/>
        <v>114606.64851875394</v>
      </c>
      <c r="X45" s="35">
        <f t="shared" si="26"/>
        <v>5900932.1368265301</v>
      </c>
      <c r="Y45" s="34">
        <f t="shared" si="26"/>
        <v>19251326.719624966</v>
      </c>
      <c r="Z45" s="34">
        <f t="shared" si="26"/>
        <v>-19918339.697235577</v>
      </c>
      <c r="AA45" s="34">
        <f>AA16</f>
        <v>1037209.2745539583</v>
      </c>
      <c r="AB45" s="34">
        <f t="shared" ref="AB45:AD45" si="27">AB16</f>
        <v>46107807.828241035</v>
      </c>
      <c r="AC45" s="34">
        <f t="shared" si="27"/>
        <v>114606.64851875394</v>
      </c>
      <c r="AD45" s="34">
        <f t="shared" si="27"/>
        <v>915252.79493642703</v>
      </c>
      <c r="AE45" s="34">
        <f>AE16</f>
        <v>-2365269.420531353</v>
      </c>
      <c r="AF45" s="34">
        <f t="shared" ref="AF45:AN45" si="28">AF16</f>
        <v>0</v>
      </c>
      <c r="AG45" s="37">
        <f t="shared" si="28"/>
        <v>3395128.8639865341</v>
      </c>
      <c r="AH45" s="35">
        <f t="shared" si="28"/>
        <v>0</v>
      </c>
      <c r="AI45" s="34">
        <f t="shared" si="28"/>
        <v>0</v>
      </c>
      <c r="AJ45" s="34">
        <f>AJ16</f>
        <v>46107807.828241035</v>
      </c>
      <c r="AK45" s="37">
        <f t="shared" ref="AK45:AM45" si="29">AK16</f>
        <v>3395128.8639865341</v>
      </c>
      <c r="AL45" s="99">
        <f t="shared" si="29"/>
        <v>1454701.3369810048</v>
      </c>
      <c r="AM45" s="35">
        <f t="shared" si="29"/>
        <v>4849830.2009675391</v>
      </c>
      <c r="AN45" s="37">
        <f t="shared" si="28"/>
        <v>50957638.029208571</v>
      </c>
      <c r="AO45" s="100"/>
      <c r="AP45" s="72"/>
      <c r="AQ45" s="80"/>
      <c r="AR45" s="62"/>
    </row>
    <row r="46" spans="2:45" x14ac:dyDescent="0.25">
      <c r="B46" s="101"/>
      <c r="C46" s="102"/>
      <c r="D46" s="66"/>
      <c r="E46" s="13"/>
      <c r="F46" s="13"/>
      <c r="G46" s="34"/>
      <c r="H46" s="34"/>
      <c r="I46" s="34"/>
      <c r="J46" s="34"/>
      <c r="K46" s="34"/>
      <c r="L46" s="34"/>
      <c r="M46" s="34"/>
      <c r="N46" s="35"/>
      <c r="O46" s="34"/>
      <c r="P46" s="34"/>
      <c r="Q46" s="34"/>
      <c r="R46" s="34"/>
      <c r="S46" s="34"/>
      <c r="T46" s="34"/>
      <c r="U46" s="34"/>
      <c r="V46" s="34"/>
      <c r="W46" s="37"/>
      <c r="X46" s="35"/>
      <c r="Y46" s="34"/>
      <c r="Z46" s="34"/>
      <c r="AA46" s="34"/>
      <c r="AB46" s="34"/>
      <c r="AC46" s="34"/>
      <c r="AD46" s="34"/>
      <c r="AE46" s="34"/>
      <c r="AF46" s="34"/>
      <c r="AG46" s="37"/>
      <c r="AH46" s="35"/>
      <c r="AI46" s="34"/>
      <c r="AJ46" s="34"/>
      <c r="AK46" s="37"/>
      <c r="AL46" s="99"/>
      <c r="AM46" s="35"/>
      <c r="AN46" s="37"/>
      <c r="AO46" s="100"/>
      <c r="AP46" s="103"/>
      <c r="AQ46" s="80"/>
      <c r="AR46" s="62"/>
    </row>
    <row r="47" spans="2:45" s="98" customFormat="1" ht="18" customHeight="1" x14ac:dyDescent="0.25">
      <c r="B47" s="86" t="s">
        <v>85</v>
      </c>
      <c r="C47" s="102"/>
      <c r="D47" s="88"/>
      <c r="E47" s="104"/>
      <c r="F47" s="104"/>
      <c r="G47" s="104"/>
      <c r="H47" s="104"/>
      <c r="I47" s="104"/>
      <c r="J47" s="104"/>
      <c r="K47" s="104"/>
      <c r="L47" s="104"/>
      <c r="M47" s="104"/>
      <c r="N47" s="104"/>
      <c r="O47" s="104"/>
      <c r="P47" s="104"/>
      <c r="Q47" s="104"/>
      <c r="R47" s="104"/>
      <c r="S47" s="104"/>
      <c r="T47" s="104"/>
      <c r="U47" s="104"/>
      <c r="V47" s="104"/>
      <c r="W47" s="105"/>
      <c r="X47" s="106"/>
      <c r="Y47" s="104"/>
      <c r="Z47" s="104"/>
      <c r="AA47" s="104"/>
      <c r="AB47" s="104"/>
      <c r="AC47" s="104"/>
      <c r="AD47" s="104"/>
      <c r="AE47" s="104"/>
      <c r="AF47" s="104"/>
      <c r="AG47" s="105"/>
      <c r="AH47" s="106"/>
      <c r="AI47" s="104"/>
      <c r="AJ47" s="92">
        <f>SUM(AJ8:AJ16,AJ23,)</f>
        <v>-88648118.35492897</v>
      </c>
      <c r="AK47" s="107">
        <f>SUM(AK8:AK16,AK23,)</f>
        <v>998968.56491176039</v>
      </c>
      <c r="AL47" s="91">
        <f>SUM(AL8:AL16,AL23,)</f>
        <v>-3982093.8841545563</v>
      </c>
      <c r="AM47" s="90">
        <f>SUM(AM8:AM16,AM23,)</f>
        <v>-2983125.3192427959</v>
      </c>
      <c r="AN47" s="107">
        <f>SUM(AN8:AN28)</f>
        <v>-91631243.674171761</v>
      </c>
      <c r="AO47" s="108"/>
      <c r="AP47" s="109"/>
      <c r="AQ47" s="95"/>
      <c r="AR47" s="110"/>
    </row>
    <row r="48" spans="2:45" s="98" customFormat="1" ht="18" customHeight="1" x14ac:dyDescent="0.25">
      <c r="B48" s="86" t="s">
        <v>86</v>
      </c>
      <c r="C48" s="102"/>
      <c r="D48" s="88"/>
      <c r="E48" s="104"/>
      <c r="F48" s="104"/>
      <c r="G48" s="104"/>
      <c r="H48" s="104"/>
      <c r="I48" s="104"/>
      <c r="J48" s="104"/>
      <c r="K48" s="104"/>
      <c r="L48" s="104"/>
      <c r="M48" s="104"/>
      <c r="N48" s="106"/>
      <c r="O48" s="104"/>
      <c r="P48" s="104"/>
      <c r="Q48" s="104"/>
      <c r="R48" s="104"/>
      <c r="S48" s="104"/>
      <c r="T48" s="104"/>
      <c r="U48" s="104"/>
      <c r="V48" s="104"/>
      <c r="W48" s="105"/>
      <c r="X48" s="106"/>
      <c r="Y48" s="104"/>
      <c r="Z48" s="104"/>
      <c r="AA48" s="104"/>
      <c r="AB48" s="104"/>
      <c r="AC48" s="104"/>
      <c r="AD48" s="104"/>
      <c r="AE48" s="104"/>
      <c r="AF48" s="104"/>
      <c r="AG48" s="105"/>
      <c r="AH48" s="106"/>
      <c r="AI48" s="104"/>
      <c r="AJ48" s="92">
        <f>SUM(AJ24,AJ25,AJ27,AJ30:AJ35,AJ26,AJ28)</f>
        <v>-3045306.67</v>
      </c>
      <c r="AK48" s="107">
        <f>SUM(AK24,AK25,AK27,AK30:AK35,AK26,AK28)</f>
        <v>-3143552.2397245634</v>
      </c>
      <c r="AL48" s="91">
        <f>SUM(AL24,AL25,AL27,AL30:AL35,AL26,AL28)</f>
        <v>-170065.64219800048</v>
      </c>
      <c r="AM48" s="90">
        <f>SUM(AM24,AM25,AM27,AM30:AM35,AM26,AM28)</f>
        <v>-3313617.881922564</v>
      </c>
      <c r="AN48" s="107">
        <f>SUM(AN29:AN35)</f>
        <v>0</v>
      </c>
      <c r="AO48" s="108"/>
      <c r="AP48" s="109"/>
      <c r="AQ48" s="95"/>
      <c r="AR48" s="110"/>
    </row>
    <row r="49" spans="1:44" ht="13.5" customHeight="1" thickBot="1" x14ac:dyDescent="0.3">
      <c r="B49" s="101"/>
      <c r="C49" s="102"/>
      <c r="D49" s="66"/>
      <c r="E49" s="13"/>
      <c r="F49" s="13"/>
      <c r="G49" s="13"/>
      <c r="H49" s="13"/>
      <c r="I49" s="13"/>
      <c r="J49" s="13"/>
      <c r="K49" s="13"/>
      <c r="L49" s="13"/>
      <c r="M49" s="13"/>
      <c r="N49" s="16"/>
      <c r="O49" s="13"/>
      <c r="P49" s="13"/>
      <c r="Q49" s="13"/>
      <c r="R49" s="13"/>
      <c r="S49" s="13"/>
      <c r="T49" s="13"/>
      <c r="U49" s="13"/>
      <c r="V49" s="13"/>
      <c r="W49" s="53"/>
      <c r="X49" s="16"/>
      <c r="Y49" s="13"/>
      <c r="Z49" s="13"/>
      <c r="AA49" s="13"/>
      <c r="AB49" s="13"/>
      <c r="AC49" s="13"/>
      <c r="AD49" s="13"/>
      <c r="AE49" s="13"/>
      <c r="AF49" s="13"/>
      <c r="AG49" s="53"/>
      <c r="AH49" s="16"/>
      <c r="AI49" s="13"/>
      <c r="AJ49" s="13"/>
      <c r="AK49" s="53"/>
      <c r="AL49" s="111"/>
      <c r="AM49" s="13"/>
      <c r="AN49" s="53"/>
      <c r="AO49" s="100"/>
      <c r="AP49" s="103"/>
      <c r="AQ49" s="80"/>
      <c r="AR49" s="112"/>
    </row>
    <row r="50" spans="1:44" ht="15.75" thickBot="1" x14ac:dyDescent="0.3">
      <c r="B50" s="113"/>
      <c r="C50" s="114"/>
      <c r="D50" s="115"/>
      <c r="E50" s="116"/>
      <c r="F50" s="116"/>
      <c r="G50" s="116"/>
      <c r="H50" s="116"/>
      <c r="I50" s="116"/>
      <c r="J50" s="116"/>
      <c r="K50" s="116"/>
      <c r="L50" s="116"/>
      <c r="M50" s="116"/>
      <c r="N50" s="117"/>
      <c r="O50" s="116"/>
      <c r="P50" s="116"/>
      <c r="Q50" s="116"/>
      <c r="R50" s="116"/>
      <c r="S50" s="116"/>
      <c r="T50" s="116"/>
      <c r="U50" s="116"/>
      <c r="V50" s="116"/>
      <c r="W50" s="118"/>
      <c r="X50" s="117"/>
      <c r="Y50" s="116"/>
      <c r="Z50" s="116"/>
      <c r="AA50" s="116"/>
      <c r="AB50" s="116"/>
      <c r="AC50" s="116"/>
      <c r="AD50" s="116"/>
      <c r="AE50" s="116"/>
      <c r="AF50" s="116"/>
      <c r="AG50" s="118"/>
      <c r="AH50" s="119"/>
      <c r="AI50" s="116"/>
      <c r="AJ50" s="116"/>
      <c r="AK50" s="118"/>
      <c r="AL50" s="120"/>
      <c r="AM50" s="116"/>
      <c r="AN50" s="118"/>
      <c r="AO50" s="121"/>
      <c r="AP50" s="122"/>
      <c r="AQ50" s="118"/>
      <c r="AR50" s="27"/>
    </row>
    <row r="51" spans="1:44" x14ac:dyDescent="0.25">
      <c r="G51" s="3"/>
      <c r="M51" s="3"/>
      <c r="AK51" s="3"/>
      <c r="AQ51" s="123"/>
    </row>
    <row r="52" spans="1:44" x14ac:dyDescent="0.2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Q52" s="123"/>
    </row>
    <row r="53" spans="1:44" ht="45" customHeight="1" x14ac:dyDescent="0.25">
      <c r="A53" s="124"/>
      <c r="B53" s="179" t="s">
        <v>87</v>
      </c>
      <c r="C53" s="179"/>
      <c r="D53" s="179"/>
      <c r="E53" s="179"/>
      <c r="R53" s="3"/>
      <c r="W53" s="1"/>
      <c r="AB53" s="3"/>
      <c r="AG53" s="1"/>
      <c r="AN53" s="1"/>
    </row>
    <row r="54" spans="1:44" ht="16.5" x14ac:dyDescent="0.25">
      <c r="A54" s="125"/>
      <c r="D54" s="126"/>
      <c r="E54" s="126"/>
    </row>
    <row r="55" spans="1:44" ht="47.25" customHeight="1" x14ac:dyDescent="0.25">
      <c r="A55" s="125">
        <v>1</v>
      </c>
      <c r="B55" s="175" t="s">
        <v>88</v>
      </c>
      <c r="C55" s="175"/>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row>
    <row r="56" spans="1:44" ht="78" customHeight="1" x14ac:dyDescent="0.25">
      <c r="A56" s="125">
        <v>2</v>
      </c>
      <c r="B56" s="175" t="s">
        <v>89</v>
      </c>
      <c r="C56" s="175"/>
      <c r="D56" s="128"/>
      <c r="E56" s="127"/>
    </row>
    <row r="57" spans="1:44" ht="78" customHeight="1" x14ac:dyDescent="0.25">
      <c r="A57" s="125">
        <v>3</v>
      </c>
      <c r="B57" s="175" t="s">
        <v>90</v>
      </c>
      <c r="C57" s="175"/>
      <c r="D57" s="126"/>
      <c r="E57" s="126"/>
    </row>
    <row r="58" spans="1:44" ht="96.75" customHeight="1" x14ac:dyDescent="0.25">
      <c r="A58" s="125">
        <v>4</v>
      </c>
      <c r="B58" s="175" t="s">
        <v>91</v>
      </c>
      <c r="C58" s="175"/>
      <c r="D58" s="126"/>
      <c r="E58" s="126"/>
    </row>
    <row r="59" spans="1:44" ht="78" customHeight="1" x14ac:dyDescent="0.25">
      <c r="A59" s="125">
        <v>5</v>
      </c>
      <c r="B59" s="175" t="s">
        <v>92</v>
      </c>
      <c r="C59" s="175"/>
      <c r="D59" s="126"/>
      <c r="E59" s="126"/>
    </row>
    <row r="60" spans="1:44" ht="51" customHeight="1" x14ac:dyDescent="0.25">
      <c r="A60" s="125">
        <v>6</v>
      </c>
      <c r="B60" s="175" t="s">
        <v>93</v>
      </c>
      <c r="C60" s="175"/>
      <c r="D60" s="126"/>
      <c r="E60" s="126"/>
    </row>
  </sheetData>
  <mergeCells count="54">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 ref="X4:X6"/>
    <mergeCell ref="M4:M6"/>
    <mergeCell ref="N4:N6"/>
    <mergeCell ref="O4:O6"/>
    <mergeCell ref="P4:P6"/>
    <mergeCell ref="Q4:Q6"/>
    <mergeCell ref="R4:R6"/>
    <mergeCell ref="S4:S6"/>
    <mergeCell ref="T4:T6"/>
    <mergeCell ref="U4:U6"/>
    <mergeCell ref="V4:V6"/>
    <mergeCell ref="W4:W6"/>
    <mergeCell ref="AG4:AG6"/>
    <mergeCell ref="AH4:AH6"/>
    <mergeCell ref="AI4:AI6"/>
    <mergeCell ref="AJ4:AJ6"/>
    <mergeCell ref="Y4:Y6"/>
    <mergeCell ref="Z4:Z6"/>
    <mergeCell ref="AA4:AA6"/>
    <mergeCell ref="AB4:AB6"/>
    <mergeCell ref="AC4:AC6"/>
    <mergeCell ref="AD4:AD6"/>
    <mergeCell ref="B59:C59"/>
    <mergeCell ref="B60:C60"/>
    <mergeCell ref="AQ4:AQ6"/>
    <mergeCell ref="B53:E53"/>
    <mergeCell ref="B55:C55"/>
    <mergeCell ref="B56:C56"/>
    <mergeCell ref="B57:C57"/>
    <mergeCell ref="B58:C58"/>
    <mergeCell ref="AK4:AK6"/>
    <mergeCell ref="AL4:AL6"/>
    <mergeCell ref="AM4:AM6"/>
    <mergeCell ref="AN4:AN6"/>
    <mergeCell ref="AO4:AO6"/>
    <mergeCell ref="AP4:AP6"/>
    <mergeCell ref="AE4:AE6"/>
    <mergeCell ref="AF4:AF6"/>
  </mergeCells>
  <printOptions verticalCentered="1"/>
  <pageMargins left="0.7" right="0.7" top="0.75" bottom="0.75" header="0.3" footer="0.3"/>
  <pageSetup paperSize="5" scale="33" fitToWidth="0" orientation="landscape"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08B0-F45C-4BE3-B351-ABB6F5EF1CDF}">
  <dimension ref="A2:H34"/>
  <sheetViews>
    <sheetView zoomScale="110" zoomScaleNormal="110" workbookViewId="0"/>
  </sheetViews>
  <sheetFormatPr defaultColWidth="9" defaultRowHeight="15" x14ac:dyDescent="0.25"/>
  <cols>
    <col min="1" max="1" width="4.42578125" customWidth="1"/>
    <col min="2" max="2" width="2.5703125" customWidth="1"/>
    <col min="3" max="3" width="70" customWidth="1"/>
    <col min="4" max="4" width="11.42578125" customWidth="1"/>
    <col min="5" max="5" width="24.42578125" customWidth="1"/>
    <col min="6" max="6" width="86.5703125" customWidth="1"/>
    <col min="8" max="8" width="12.42578125" bestFit="1" customWidth="1"/>
  </cols>
  <sheetData>
    <row r="2" spans="1:8" x14ac:dyDescent="0.25">
      <c r="A2" s="129"/>
    </row>
    <row r="3" spans="1:8" x14ac:dyDescent="0.25">
      <c r="A3" s="129"/>
      <c r="B3" s="130"/>
      <c r="C3" s="130"/>
      <c r="D3" s="130"/>
      <c r="E3" s="130"/>
      <c r="F3" s="130"/>
    </row>
    <row r="4" spans="1:8" x14ac:dyDescent="0.25">
      <c r="A4" s="129"/>
      <c r="B4" s="233" t="s">
        <v>94</v>
      </c>
      <c r="C4" s="233"/>
      <c r="D4" s="233"/>
      <c r="E4" s="233"/>
      <c r="F4" s="130"/>
    </row>
    <row r="5" spans="1:8" x14ac:dyDescent="0.25">
      <c r="A5" s="129"/>
      <c r="B5" s="130"/>
      <c r="C5" s="130"/>
      <c r="D5" s="130"/>
      <c r="E5" s="130"/>
      <c r="F5" s="130"/>
    </row>
    <row r="6" spans="1:8" ht="15.75" thickBot="1" x14ac:dyDescent="0.3">
      <c r="A6" s="129"/>
      <c r="B6" s="130"/>
      <c r="C6" s="130"/>
      <c r="D6" s="130"/>
      <c r="E6" s="130"/>
      <c r="F6" s="130"/>
    </row>
    <row r="7" spans="1:8" s="135" customFormat="1" ht="16.5" thickBot="1" x14ac:dyDescent="0.3">
      <c r="A7" s="131"/>
      <c r="B7" s="130"/>
      <c r="C7" s="132"/>
      <c r="D7" s="133"/>
      <c r="E7" s="132"/>
      <c r="F7" s="134"/>
    </row>
    <row r="8" spans="1:8" s="135" customFormat="1" ht="15.75" x14ac:dyDescent="0.25">
      <c r="A8" s="131"/>
      <c r="B8" s="130"/>
      <c r="C8" s="234" t="s">
        <v>10</v>
      </c>
      <c r="D8" s="237" t="s">
        <v>11</v>
      </c>
      <c r="E8" s="237" t="s">
        <v>48</v>
      </c>
      <c r="F8" s="240" t="s">
        <v>95</v>
      </c>
    </row>
    <row r="9" spans="1:8" s="135" customFormat="1" ht="15.75" x14ac:dyDescent="0.25">
      <c r="A9" s="131"/>
      <c r="B9" s="130"/>
      <c r="C9" s="235"/>
      <c r="D9" s="238"/>
      <c r="E9" s="238"/>
      <c r="F9" s="238"/>
    </row>
    <row r="10" spans="1:8" s="135" customFormat="1" ht="16.5" thickBot="1" x14ac:dyDescent="0.3">
      <c r="A10" s="131"/>
      <c r="B10" s="136"/>
      <c r="C10" s="236"/>
      <c r="D10" s="239"/>
      <c r="E10" s="239"/>
      <c r="F10" s="239"/>
    </row>
    <row r="11" spans="1:8" s="143" customFormat="1" ht="15.75" x14ac:dyDescent="0.25">
      <c r="A11" s="137"/>
      <c r="B11" s="138"/>
      <c r="C11" s="139" t="s">
        <v>96</v>
      </c>
      <c r="D11" s="140">
        <v>1588</v>
      </c>
      <c r="E11" s="141">
        <f>'2. Continuity Schedule'!AQ15</f>
        <v>20836999.910123393</v>
      </c>
      <c r="F11" s="142" t="s">
        <v>124</v>
      </c>
      <c r="H11" s="144"/>
    </row>
    <row r="12" spans="1:8" s="143" customFormat="1" ht="15.75" x14ac:dyDescent="0.25">
      <c r="B12" s="138"/>
      <c r="C12" s="139" t="s">
        <v>97</v>
      </c>
      <c r="D12" s="140">
        <v>1589</v>
      </c>
      <c r="E12" s="141">
        <f>'2. Continuity Schedule'!AQ16</f>
        <v>-1037209.2745539546</v>
      </c>
      <c r="F12" s="142" t="s">
        <v>124</v>
      </c>
      <c r="H12" s="144"/>
    </row>
    <row r="13" spans="1:8" s="143" customFormat="1" ht="15.75" x14ac:dyDescent="0.25">
      <c r="B13" s="138"/>
      <c r="C13" s="142"/>
      <c r="D13" s="140"/>
      <c r="E13" s="141"/>
      <c r="F13" s="142"/>
      <c r="H13" s="144"/>
    </row>
    <row r="14" spans="1:8" s="143" customFormat="1" ht="15.75" x14ac:dyDescent="0.25">
      <c r="B14" s="138"/>
      <c r="C14" s="142"/>
      <c r="D14" s="140"/>
      <c r="E14" s="141"/>
      <c r="F14" s="142"/>
      <c r="H14" s="144"/>
    </row>
    <row r="15" spans="1:8" s="145" customFormat="1" x14ac:dyDescent="0.25">
      <c r="B15" s="138"/>
      <c r="C15" s="142"/>
      <c r="D15" s="146"/>
      <c r="E15" s="141"/>
      <c r="F15" s="142"/>
    </row>
    <row r="16" spans="1:8" s="135" customFormat="1" ht="15.75" x14ac:dyDescent="0.25">
      <c r="B16" s="130"/>
      <c r="C16" s="142"/>
      <c r="D16" s="140"/>
      <c r="E16" s="142"/>
      <c r="F16" s="142"/>
    </row>
    <row r="17" spans="2:6" s="135" customFormat="1" ht="15.75" x14ac:dyDescent="0.25">
      <c r="B17" s="130"/>
      <c r="C17" s="142"/>
      <c r="D17" s="140"/>
      <c r="E17" s="142"/>
      <c r="F17" s="142"/>
    </row>
    <row r="18" spans="2:6" s="135" customFormat="1" ht="16.5" thickBot="1" x14ac:dyDescent="0.3">
      <c r="B18" s="130"/>
      <c r="C18" s="147"/>
      <c r="D18" s="148"/>
      <c r="E18" s="147"/>
      <c r="F18" s="147"/>
    </row>
    <row r="19" spans="2:6" s="135" customFormat="1" ht="15.75" x14ac:dyDescent="0.25">
      <c r="B19" s="130"/>
      <c r="C19" s="130"/>
      <c r="D19" s="130"/>
      <c r="E19" s="130"/>
      <c r="F19" s="130"/>
    </row>
    <row r="20" spans="2:6" x14ac:dyDescent="0.25">
      <c r="B20" s="130"/>
      <c r="C20" s="130"/>
      <c r="D20" s="130"/>
      <c r="E20" s="130"/>
      <c r="F20" s="130"/>
    </row>
    <row r="21" spans="2:6" x14ac:dyDescent="0.25">
      <c r="B21" s="130"/>
      <c r="C21" s="130"/>
      <c r="D21" s="130"/>
      <c r="E21" s="130"/>
      <c r="F21" s="149"/>
    </row>
    <row r="22" spans="2:6" x14ac:dyDescent="0.25">
      <c r="B22" s="130"/>
      <c r="C22" s="130"/>
      <c r="D22" s="130"/>
      <c r="E22" s="130"/>
      <c r="F22" s="149"/>
    </row>
    <row r="23" spans="2:6" x14ac:dyDescent="0.25">
      <c r="B23" s="130"/>
      <c r="C23" s="130"/>
      <c r="D23" s="130"/>
      <c r="E23" s="130"/>
      <c r="F23" s="149"/>
    </row>
    <row r="24" spans="2:6" x14ac:dyDescent="0.25">
      <c r="F24" s="150"/>
    </row>
    <row r="25" spans="2:6" x14ac:dyDescent="0.25">
      <c r="F25" s="150"/>
    </row>
    <row r="26" spans="2:6" x14ac:dyDescent="0.25">
      <c r="F26" s="150"/>
    </row>
    <row r="27" spans="2:6" x14ac:dyDescent="0.25">
      <c r="F27" s="150"/>
    </row>
    <row r="28" spans="2:6" x14ac:dyDescent="0.25">
      <c r="F28" s="150"/>
    </row>
    <row r="29" spans="2:6" x14ac:dyDescent="0.25">
      <c r="F29" s="150"/>
    </row>
    <row r="30" spans="2:6" x14ac:dyDescent="0.25">
      <c r="F30" s="150"/>
    </row>
    <row r="31" spans="2:6" x14ac:dyDescent="0.25">
      <c r="F31" s="150"/>
    </row>
    <row r="32" spans="2:6" x14ac:dyDescent="0.25">
      <c r="F32" s="150"/>
    </row>
    <row r="33" spans="6:6" x14ac:dyDescent="0.25">
      <c r="F33" s="150"/>
    </row>
    <row r="34" spans="6:6" x14ac:dyDescent="0.25">
      <c r="F34" s="150"/>
    </row>
  </sheetData>
  <mergeCells count="5">
    <mergeCell ref="B4:E4"/>
    <mergeCell ref="C8:C10"/>
    <mergeCell ref="D8:D10"/>
    <mergeCell ref="E8:E10"/>
    <mergeCell ref="F8: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ead2ce9ec8cb57e304b4ca46259d86">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e18681cfe2e53236fe1d9f55758ed0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Ready</DraftReady>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CB8039-F518-4ED4-9204-F03F3F56F897}">
  <ds:schemaRefs>
    <ds:schemaRef ds:uri="http://schemas.microsoft.com/sharepoint/v3/contenttype/forms"/>
  </ds:schemaRefs>
</ds:datastoreItem>
</file>

<file path=customXml/itemProps2.xml><?xml version="1.0" encoding="utf-8"?>
<ds:datastoreItem xmlns:ds="http://schemas.openxmlformats.org/officeDocument/2006/customXml" ds:itemID="{C0E614B5-16D3-4C1C-B2CC-B2EDCD4ED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5EB3F-6FAF-4E64-93D9-BDA7E1A0748C}">
  <ds:schemaRefs>
    <ds:schemaRef ds:uri="http://schemas.openxmlformats.org/package/2006/metadata/core-properties"/>
    <ds:schemaRef ds:uri="http://purl.org/dc/elements/1.1/"/>
    <ds:schemaRef ds:uri="http://schemas.microsoft.com/office/infopath/2007/PartnerControls"/>
    <ds:schemaRef ds:uri="http://www.w3.org/XML/1998/namespace"/>
    <ds:schemaRef ds:uri="1f5e108a-442b-424d-88d6-fdac133e65d6"/>
    <ds:schemaRef ds:uri="http://purl.org/dc/dcmitype/"/>
    <ds:schemaRef ds:uri="http://schemas.microsoft.com/office/2006/documentManagement/types"/>
    <ds:schemaRef ds:uri="http://purl.org/dc/terms/"/>
    <ds:schemaRef ds:uri="7e651a3a-8d05-4ee0-9344-b668032e30e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Information Sheet</vt:lpstr>
      <vt:lpstr>2. Continuity Schedule</vt:lpstr>
      <vt:lpstr>Appendix A</vt:lpstr>
      <vt:lpstr>'2. Continuity Schedule'!Print_Titles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v3_jb (appendix added)</dc:title>
  <dc:subject/>
  <dc:creator>Kareen Karam</dc:creator>
  <cp:keywords/>
  <dc:description/>
  <cp:lastModifiedBy>Muhammad Qureshi</cp:lastModifiedBy>
  <cp:revision/>
  <dcterms:created xsi:type="dcterms:W3CDTF">2025-08-14T13:18:15Z</dcterms:created>
  <dcterms:modified xsi:type="dcterms:W3CDTF">2025-08-27T13:11:40Z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