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6 Rate Application\Interrogatories\"/>
    </mc:Choice>
  </mc:AlternateContent>
  <xr:revisionPtr revIDLastSave="0" documentId="13_ncr:1_{9D738E6C-3C9A-4620-9A2C-CB2ACC552B5E}" xr6:coauthVersionLast="47" xr6:coauthVersionMax="47" xr10:uidLastSave="{00000000-0000-0000-0000-000000000000}"/>
  <bookViews>
    <workbookView xWindow="-120" yWindow="-120" windowWidth="29040" windowHeight="15720" xr2:uid="{9EC30712-344D-4863-9784-5EEE0FA37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6" i="1"/>
  <c r="N28" i="1"/>
  <c r="M28" i="1"/>
  <c r="L28" i="1"/>
  <c r="K28" i="1"/>
  <c r="J28" i="1"/>
  <c r="I28" i="1"/>
  <c r="H28" i="1"/>
  <c r="G28" i="1"/>
  <c r="F28" i="1"/>
  <c r="E28" i="1"/>
  <c r="D28" i="1"/>
  <c r="C28" i="1"/>
  <c r="C22" i="1" l="1"/>
  <c r="C24" i="1" l="1"/>
  <c r="C43" i="1"/>
  <c r="C45" i="1" s="1"/>
  <c r="C14" i="1"/>
  <c r="C6" i="1"/>
  <c r="C15" i="1" s="1"/>
  <c r="C35" i="1"/>
  <c r="C27" i="1"/>
  <c r="C30" i="1" l="1"/>
  <c r="D27" i="1" s="1"/>
  <c r="D30" i="1" l="1"/>
  <c r="E27" i="1" s="1"/>
  <c r="C9" i="1"/>
  <c r="D6" i="1" s="1"/>
  <c r="D15" i="1" s="1"/>
  <c r="C38" i="1"/>
  <c r="D35" i="1" s="1"/>
  <c r="E30" i="1" l="1"/>
  <c r="F27" i="1" s="1"/>
  <c r="F30" i="1" s="1"/>
  <c r="G27" i="1" s="1"/>
  <c r="D38" i="1"/>
  <c r="E35" i="1" s="1"/>
  <c r="E38" i="1" s="1"/>
  <c r="F35" i="1" s="1"/>
  <c r="D9" i="1"/>
  <c r="E6" i="1" s="1"/>
  <c r="E15" i="1" s="1"/>
  <c r="C17" i="1"/>
  <c r="D14" i="1" s="1"/>
  <c r="D17" i="1" l="1"/>
  <c r="E14" i="1" s="1"/>
  <c r="E9" i="1"/>
  <c r="F6" i="1" s="1"/>
  <c r="F15" i="1" s="1"/>
  <c r="G30" i="1"/>
  <c r="H27" i="1" s="1"/>
  <c r="F38" i="1"/>
  <c r="G35" i="1" s="1"/>
  <c r="H30" i="1" l="1"/>
  <c r="I27" i="1" s="1"/>
  <c r="G38" i="1"/>
  <c r="H35" i="1" s="1"/>
  <c r="F9" i="1"/>
  <c r="G6" i="1" s="1"/>
  <c r="G15" i="1" s="1"/>
  <c r="E17" i="1"/>
  <c r="F14" i="1" s="1"/>
  <c r="F17" i="1" l="1"/>
  <c r="G14" i="1" s="1"/>
  <c r="G17" i="1" s="1"/>
  <c r="H14" i="1" s="1"/>
  <c r="G9" i="1"/>
  <c r="H6" i="1" s="1"/>
  <c r="H15" i="1" s="1"/>
  <c r="H38" i="1"/>
  <c r="I35" i="1" s="1"/>
  <c r="I30" i="1"/>
  <c r="J27" i="1" s="1"/>
  <c r="J30" i="1" l="1"/>
  <c r="K27" i="1" s="1"/>
  <c r="H17" i="1"/>
  <c r="I14" i="1" s="1"/>
  <c r="H9" i="1"/>
  <c r="I6" i="1" s="1"/>
  <c r="I15" i="1" s="1"/>
  <c r="I38" i="1"/>
  <c r="J35" i="1" s="1"/>
  <c r="J38" i="1" l="1"/>
  <c r="K35" i="1" s="1"/>
  <c r="K38" i="1" s="1"/>
  <c r="L35" i="1" s="1"/>
  <c r="K30" i="1"/>
  <c r="L27" i="1" s="1"/>
  <c r="I17" i="1"/>
  <c r="J14" i="1" s="1"/>
  <c r="I9" i="1"/>
  <c r="J6" i="1" s="1"/>
  <c r="J15" i="1" s="1"/>
  <c r="J9" i="1" l="1"/>
  <c r="K6" i="1" s="1"/>
  <c r="K15" i="1" s="1"/>
  <c r="J17" i="1"/>
  <c r="K14" i="1" s="1"/>
  <c r="L30" i="1"/>
  <c r="M27" i="1" s="1"/>
  <c r="L38" i="1"/>
  <c r="M35" i="1" s="1"/>
  <c r="M30" i="1" l="1"/>
  <c r="N27" i="1" s="1"/>
  <c r="M38" i="1"/>
  <c r="N35" i="1" s="1"/>
  <c r="K17" i="1"/>
  <c r="L14" i="1" s="1"/>
  <c r="K9" i="1"/>
  <c r="L6" i="1" s="1"/>
  <c r="L15" i="1" s="1"/>
  <c r="N30" i="1" l="1"/>
  <c r="N38" i="1"/>
  <c r="O35" i="1" s="1"/>
  <c r="L17" i="1"/>
  <c r="M14" i="1" s="1"/>
  <c r="L9" i="1"/>
  <c r="M6" i="1" s="1"/>
  <c r="M15" i="1" s="1"/>
  <c r="O27" i="1" l="1"/>
  <c r="O30" i="1" s="1"/>
  <c r="P27" i="1" s="1"/>
  <c r="M17" i="1"/>
  <c r="N14" i="1" s="1"/>
  <c r="M9" i="1"/>
  <c r="N6" i="1" s="1"/>
  <c r="N15" i="1" s="1"/>
  <c r="P30" i="1" l="1"/>
  <c r="Q27" i="1" s="1"/>
  <c r="N17" i="1"/>
  <c r="N9" i="1"/>
  <c r="O14" i="1" l="1"/>
  <c r="Q30" i="1"/>
  <c r="R27" i="1" s="1"/>
  <c r="O6" i="1"/>
  <c r="O15" i="1" s="1"/>
  <c r="R30" i="1" l="1"/>
  <c r="S27" i="1" s="1"/>
  <c r="O9" i="1"/>
  <c r="P6" i="1" s="1"/>
  <c r="P15" i="1" s="1"/>
  <c r="P9" i="1" l="1"/>
  <c r="Q6" i="1" s="1"/>
  <c r="Q15" i="1" s="1"/>
  <c r="S30" i="1"/>
  <c r="T27" i="1" s="1"/>
  <c r="T30" i="1" l="1"/>
  <c r="U27" i="1" s="1"/>
  <c r="Q9" i="1"/>
  <c r="R6" i="1" s="1"/>
  <c r="R15" i="1" s="1"/>
  <c r="U30" i="1" l="1"/>
  <c r="V27" i="1" s="1"/>
  <c r="R9" i="1"/>
  <c r="S6" i="1" s="1"/>
  <c r="S15" i="1" s="1"/>
  <c r="V30" i="1" l="1"/>
  <c r="W27" i="1" s="1"/>
  <c r="S9" i="1"/>
  <c r="T6" i="1" s="1"/>
  <c r="T15" i="1" s="1"/>
  <c r="T9" i="1" l="1"/>
  <c r="U6" i="1" s="1"/>
  <c r="U15" i="1" s="1"/>
  <c r="W30" i="1"/>
  <c r="X27" i="1" s="1"/>
  <c r="U9" i="1" l="1"/>
  <c r="V6" i="1" s="1"/>
  <c r="V15" i="1" s="1"/>
  <c r="X30" i="1"/>
  <c r="Y27" i="1" s="1"/>
  <c r="Y30" i="1" l="1"/>
  <c r="Z27" i="1" s="1"/>
  <c r="V9" i="1"/>
  <c r="W6" i="1" s="1"/>
  <c r="W15" i="1" s="1"/>
  <c r="Z30" i="1" l="1"/>
  <c r="W9" i="1"/>
  <c r="X6" i="1" s="1"/>
  <c r="X15" i="1" s="1"/>
  <c r="X9" i="1" l="1"/>
  <c r="Y6" i="1" s="1"/>
  <c r="Y15" i="1" s="1"/>
  <c r="Y9" i="1" l="1"/>
  <c r="Z6" i="1" s="1"/>
  <c r="Z15" i="1" s="1"/>
  <c r="Z9" i="1" l="1"/>
  <c r="O38" i="1" l="1"/>
  <c r="P35" i="1" s="1"/>
  <c r="P38" i="1" l="1"/>
  <c r="Q35" i="1" s="1"/>
  <c r="Q38" i="1" s="1"/>
  <c r="R35" i="1" s="1"/>
  <c r="R38" i="1" s="1"/>
  <c r="S35" i="1" s="1"/>
  <c r="S38" i="1" s="1"/>
  <c r="T35" i="1" s="1"/>
  <c r="T38" i="1" s="1"/>
  <c r="U35" i="1" s="1"/>
  <c r="U38" i="1" s="1"/>
  <c r="V35" i="1" s="1"/>
  <c r="V38" i="1" s="1"/>
  <c r="W35" i="1" s="1"/>
  <c r="W38" i="1" s="1"/>
  <c r="X35" i="1" s="1"/>
  <c r="X38" i="1" s="1"/>
  <c r="Y35" i="1" s="1"/>
  <c r="Y38" i="1" s="1"/>
  <c r="Z35" i="1" s="1"/>
  <c r="Z38" i="1" s="1"/>
  <c r="O17" i="1" l="1"/>
  <c r="P14" i="1" s="1"/>
  <c r="P17" i="1" l="1"/>
  <c r="Q14" i="1" s="1"/>
  <c r="Q17" i="1" s="1"/>
  <c r="R14" i="1" s="1"/>
  <c r="R17" i="1" s="1"/>
  <c r="S14" i="1" s="1"/>
  <c r="S17" i="1" s="1"/>
  <c r="T14" i="1" s="1"/>
  <c r="T17" i="1" s="1"/>
  <c r="U14" i="1" s="1"/>
  <c r="U17" i="1" s="1"/>
  <c r="V14" i="1" s="1"/>
  <c r="V17" i="1" s="1"/>
  <c r="W14" i="1" s="1"/>
  <c r="W17" i="1" s="1"/>
  <c r="X14" i="1" s="1"/>
  <c r="X17" i="1" s="1"/>
  <c r="Y14" i="1" s="1"/>
  <c r="Y17" i="1" s="1"/>
  <c r="Z14" i="1" s="1"/>
  <c r="Z17" i="1" s="1"/>
</calcChain>
</file>

<file path=xl/sharedStrings.xml><?xml version="1.0" encoding="utf-8"?>
<sst xmlns="http://schemas.openxmlformats.org/spreadsheetml/2006/main" count="35" uniqueCount="20">
  <si>
    <t>Wataynikaneyap Power LP</t>
  </si>
  <si>
    <t>Interest Schedule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</si>
  <si>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</si>
  <si>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</si>
  <si>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</si>
  <si>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</si>
  <si>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</si>
  <si>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</si>
  <si>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</si>
  <si>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</si>
  <si>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</si>
  <si>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</si>
  <si>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</si>
  <si>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</si>
  <si>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</si>
  <si>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2024 Audited Balance</t>
  </si>
  <si>
    <t>2026 Rate Application Support</t>
  </si>
  <si>
    <t>DSTDR Variance Account</t>
  </si>
  <si>
    <t>ROE Variance Account</t>
  </si>
  <si>
    <t>Principle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</si>
</sst>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3" fillId="0" borderId="0" xfId="0" applyFont="1"/>
    <xf numFmtId="164" fontId="0" fillId="0" borderId="0" xfId="0" applyNumberFormat="1"/>
    <xf numFmtId="165" fontId="0" fillId="0" borderId="0" xfId="1" applyNumberFormat="1" applyFont="1" applyFill="1"/>
    <xf numFmtId="10" fontId="0" fillId="0" borderId="0" xfId="2" applyNumberFormat="1" applyFont="1" applyFill="1"/>
    <xf numFmtId="165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Regulatory%20Interest%20Calculations\December%2031,%202025\09%20-%20WPLP%20ROE%20Account%2012%202025.xlsx" TargetMode="External"/><Relationship Id="rId1" Type="http://schemas.openxmlformats.org/officeDocument/2006/relationships/externalLinkPath" Target="file:///J:\Regulatory%20Interest%20Calculations\December%2031,%202025\09%20-%20WPLP%20ROE%20Account%201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ing Interest - 2025"/>
      <sheetName val="Funding Interest - 2024"/>
      <sheetName val="Jan 22"/>
      <sheetName val="Feb 22"/>
      <sheetName val="Mar 22"/>
      <sheetName val="Apr 22"/>
      <sheetName val="May 22"/>
      <sheetName val="Jun 22"/>
      <sheetName val="Jul 22"/>
      <sheetName val="Aug 22"/>
      <sheetName val="Sep 22"/>
      <sheetName val="Oct 22"/>
      <sheetName val="Nov 22"/>
      <sheetName val="Dec 22"/>
    </sheetNames>
    <sheetDataSet>
      <sheetData sheetId="0">
        <row r="11">
          <cell r="E11">
            <v>-25335.531849839103</v>
          </cell>
        </row>
        <row r="12">
          <cell r="E12">
            <v>-79998.52844863385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sheetPr>
    <pageSetUpPr fitToPage="1"/>
  </sheetPr>
  <dimension ref="A1:AL46"/>
  <sheetViews>
    <sheetView tabSelected="1" topLeftCell="A7" zoomScale="70" zoomScaleNormal="70" workbookViewId="0">
      <selection activeCell="Y44" sqref="Y44"/>
    </sheetView>
  </sheetViews>
  <sheetFormatPr defaultRowHeight="15" x14ac:dyDescent="0.25"/>
  <cols>
    <col min="1" max="1" width="5" customWidth="1"/>
    <col min="2" max="2" width="55.140625" customWidth="1"/>
    <col min="3" max="3" width="14.42578125" bestFit="1" customWidth="1"/>
    <col min="4" max="4" width="15.85546875" customWidth="1"/>
    <col min="5" max="15" width="14" bestFit="1" customWidth="1"/>
    <col min="16" max="18" width="13.5703125" bestFit="1" customWidth="1"/>
    <col min="19" max="26" width="13.28515625" bestFit="1" customWidth="1"/>
  </cols>
  <sheetData>
    <row r="1" spans="1:38" x14ac:dyDescent="0.25">
      <c r="A1" s="1" t="s">
        <v>0</v>
      </c>
      <c r="B1" s="1"/>
    </row>
    <row r="2" spans="1:38" x14ac:dyDescent="0.25">
      <c r="A2" s="1" t="s">
        <v>1</v>
      </c>
      <c r="B2" s="1"/>
    </row>
    <row r="3" spans="1:38" x14ac:dyDescent="0.25">
      <c r="A3" s="1" t="s">
        <v>16</v>
      </c>
      <c r="B3" s="1"/>
    </row>
    <row r="5" spans="1:38" x14ac:dyDescent="0.25">
      <c r="B5" s="2" t="s">
        <v>17</v>
      </c>
      <c r="C5" s="3">
        <v>45658</v>
      </c>
      <c r="D5" s="3">
        <v>45689</v>
      </c>
      <c r="E5" s="3">
        <v>45717</v>
      </c>
      <c r="F5" s="3">
        <v>45748</v>
      </c>
      <c r="G5" s="3">
        <v>45778</v>
      </c>
      <c r="H5" s="3">
        <v>45809</v>
      </c>
      <c r="I5" s="3">
        <v>45839</v>
      </c>
      <c r="J5" s="3">
        <v>45870</v>
      </c>
      <c r="K5" s="3">
        <v>45901</v>
      </c>
      <c r="L5" s="3">
        <v>45931</v>
      </c>
      <c r="M5" s="3">
        <v>45962</v>
      </c>
      <c r="N5" s="3">
        <v>45992</v>
      </c>
      <c r="O5" s="3">
        <v>46023</v>
      </c>
      <c r="P5" s="3">
        <v>46054</v>
      </c>
      <c r="Q5" s="3">
        <v>46082</v>
      </c>
      <c r="R5" s="3">
        <v>46113</v>
      </c>
      <c r="S5" s="3">
        <v>46143</v>
      </c>
      <c r="T5" s="3">
        <v>46174</v>
      </c>
      <c r="U5" s="3">
        <v>46204</v>
      </c>
      <c r="V5" s="3">
        <v>46235</v>
      </c>
      <c r="W5" s="3">
        <v>46266</v>
      </c>
      <c r="X5" s="3">
        <v>46296</v>
      </c>
      <c r="Y5" s="3">
        <v>46327</v>
      </c>
      <c r="Z5" s="3">
        <v>46357</v>
      </c>
    </row>
    <row r="6" spans="1:38" x14ac:dyDescent="0.25">
      <c r="B6" t="s">
        <v>2</v>
      </c>
      <c r="C6" s="6">
        <f>+C20</f>
        <v>0</v>
      </c>
      <c r="D6" s="6">
        <f>+C9</f>
        <v>-47610.995254909598</v>
      </c>
      <c r="E6" s="6">
        <f t="shared" ref="E6:Z6" si="0">+D9</f>
        <v>-95221.990509819196</v>
      </c>
      <c r="F6" s="6">
        <f t="shared" si="0"/>
        <v>-142832.9857647288</v>
      </c>
      <c r="G6" s="6">
        <f t="shared" si="0"/>
        <v>-190443.98101963839</v>
      </c>
      <c r="H6" s="6">
        <f t="shared" si="0"/>
        <v>-238054.97627454798</v>
      </c>
      <c r="I6" s="6">
        <f t="shared" si="0"/>
        <v>-285665.9715294576</v>
      </c>
      <c r="J6" s="6">
        <f t="shared" si="0"/>
        <v>-333276.96678436722</v>
      </c>
      <c r="K6" s="6">
        <f t="shared" si="0"/>
        <v>-380887.96203927684</v>
      </c>
      <c r="L6" s="6">
        <f t="shared" si="0"/>
        <v>-428498.95729418646</v>
      </c>
      <c r="M6" s="6">
        <f t="shared" si="0"/>
        <v>-476109.95254909608</v>
      </c>
      <c r="N6" s="6">
        <f t="shared" si="0"/>
        <v>-523720.9478040057</v>
      </c>
      <c r="O6" s="6">
        <f t="shared" si="0"/>
        <v>-571331.94305891532</v>
      </c>
      <c r="P6" s="6">
        <f t="shared" si="0"/>
        <v>-571331.94305891532</v>
      </c>
      <c r="Q6" s="6">
        <f t="shared" si="0"/>
        <v>-571331.94305891532</v>
      </c>
      <c r="R6" s="6">
        <f t="shared" si="0"/>
        <v>-571331.94305891532</v>
      </c>
      <c r="S6" s="6">
        <f t="shared" si="0"/>
        <v>-571331.94305891532</v>
      </c>
      <c r="T6" s="6">
        <f t="shared" si="0"/>
        <v>-571331.94305891532</v>
      </c>
      <c r="U6" s="6">
        <f t="shared" si="0"/>
        <v>-571331.94305891532</v>
      </c>
      <c r="V6" s="6">
        <f t="shared" si="0"/>
        <v>-571331.94305891532</v>
      </c>
      <c r="W6" s="6">
        <f t="shared" si="0"/>
        <v>-571331.94305891532</v>
      </c>
      <c r="X6" s="6">
        <f t="shared" si="0"/>
        <v>-571331.94305891532</v>
      </c>
      <c r="Y6" s="6">
        <f t="shared" si="0"/>
        <v>-571331.94305891532</v>
      </c>
      <c r="Z6" s="6">
        <f t="shared" si="0"/>
        <v>-571331.94305891532</v>
      </c>
    </row>
    <row r="7" spans="1:38" x14ac:dyDescent="0.25">
      <c r="B7" t="s">
        <v>19</v>
      </c>
      <c r="C7" s="6">
        <v>-47610.995254909598</v>
      </c>
      <c r="D7" s="6">
        <v>-47610.995254909598</v>
      </c>
      <c r="E7" s="6">
        <v>-47610.995254909598</v>
      </c>
      <c r="F7" s="6">
        <v>-47610.995254909598</v>
      </c>
      <c r="G7" s="6">
        <v>-47610.995254909598</v>
      </c>
      <c r="H7" s="6">
        <v>-47610.995254909598</v>
      </c>
      <c r="I7" s="6">
        <v>-47610.995254909598</v>
      </c>
      <c r="J7" s="6">
        <v>-47610.995254909598</v>
      </c>
      <c r="K7" s="6">
        <v>-47610.995254909598</v>
      </c>
      <c r="L7" s="6">
        <v>-47610.995254909598</v>
      </c>
      <c r="M7" s="6">
        <v>-47610.995254909598</v>
      </c>
      <c r="N7" s="6">
        <v>-47610.995254909598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38" x14ac:dyDescent="0.25">
      <c r="B8" t="s">
        <v>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</row>
    <row r="9" spans="1:38" x14ac:dyDescent="0.25">
      <c r="B9" t="s">
        <v>4</v>
      </c>
      <c r="C9" s="6">
        <f>SUM(C6:C8)</f>
        <v>-47610.995254909598</v>
      </c>
      <c r="D9" s="6">
        <f t="shared" ref="D9:L9" si="1">SUM(D6:D8)</f>
        <v>-95221.990509819196</v>
      </c>
      <c r="E9" s="6">
        <f t="shared" si="1"/>
        <v>-142832.9857647288</v>
      </c>
      <c r="F9" s="6">
        <f t="shared" si="1"/>
        <v>-190443.98101963839</v>
      </c>
      <c r="G9" s="6">
        <f t="shared" si="1"/>
        <v>-238054.97627454798</v>
      </c>
      <c r="H9" s="6">
        <f t="shared" si="1"/>
        <v>-285665.9715294576</v>
      </c>
      <c r="I9" s="6">
        <f t="shared" si="1"/>
        <v>-333276.96678436722</v>
      </c>
      <c r="J9" s="6">
        <f t="shared" si="1"/>
        <v>-380887.96203927684</v>
      </c>
      <c r="K9" s="6">
        <f t="shared" si="1"/>
        <v>-428498.95729418646</v>
      </c>
      <c r="L9" s="6">
        <f t="shared" si="1"/>
        <v>-476109.95254909608</v>
      </c>
      <c r="M9" s="6">
        <f>SUM(M6:M8)</f>
        <v>-523720.9478040057</v>
      </c>
      <c r="N9" s="6">
        <f>SUM(N6:N8)</f>
        <v>-571331.94305891532</v>
      </c>
      <c r="O9" s="6">
        <f t="shared" ref="O9:Z9" si="2">SUM(O6:O8)</f>
        <v>-571331.94305891532</v>
      </c>
      <c r="P9" s="6">
        <f t="shared" si="2"/>
        <v>-571331.94305891532</v>
      </c>
      <c r="Q9" s="6">
        <f t="shared" si="2"/>
        <v>-571331.94305891532</v>
      </c>
      <c r="R9" s="6">
        <f t="shared" si="2"/>
        <v>-571331.94305891532</v>
      </c>
      <c r="S9" s="6">
        <f t="shared" si="2"/>
        <v>-571331.94305891532</v>
      </c>
      <c r="T9" s="6">
        <f t="shared" si="2"/>
        <v>-571331.94305891532</v>
      </c>
      <c r="U9" s="6">
        <f t="shared" si="2"/>
        <v>-571331.94305891532</v>
      </c>
      <c r="V9" s="6">
        <f t="shared" si="2"/>
        <v>-571331.94305891532</v>
      </c>
      <c r="W9" s="6">
        <f t="shared" si="2"/>
        <v>-571331.94305891532</v>
      </c>
      <c r="X9" s="6">
        <f t="shared" si="2"/>
        <v>-571331.94305891532</v>
      </c>
      <c r="Y9" s="6">
        <f t="shared" si="2"/>
        <v>-571331.94305891532</v>
      </c>
      <c r="Z9" s="6">
        <f t="shared" si="2"/>
        <v>-571331.94305891532</v>
      </c>
    </row>
    <row r="11" spans="1:38" x14ac:dyDescent="0.25">
      <c r="B11" t="s">
        <v>5</v>
      </c>
      <c r="C11" s="7">
        <v>3.6400000000000002E-2</v>
      </c>
      <c r="D11" s="7">
        <v>3.6400000000000002E-2</v>
      </c>
      <c r="E11" s="7">
        <v>3.6400000000000002E-2</v>
      </c>
      <c r="F11" s="7">
        <v>3.1600000000000003E-2</v>
      </c>
      <c r="G11" s="7">
        <v>3.1600000000000003E-2</v>
      </c>
      <c r="H11" s="7">
        <v>3.1600000000000003E-2</v>
      </c>
      <c r="I11" s="7">
        <v>2.9100000000000001E-2</v>
      </c>
      <c r="J11" s="7">
        <v>2.9100000000000001E-2</v>
      </c>
      <c r="K11" s="7">
        <v>2.9100000000000001E-2</v>
      </c>
      <c r="L11" s="7">
        <v>2.9100000000000001E-2</v>
      </c>
      <c r="M11" s="7">
        <v>2.9100000000000001E-2</v>
      </c>
      <c r="N11" s="7">
        <v>2.9100000000000001E-2</v>
      </c>
      <c r="O11" s="7">
        <v>2.9100000000000001E-2</v>
      </c>
      <c r="P11" s="7">
        <v>2.9100000000000001E-2</v>
      </c>
      <c r="Q11" s="7">
        <v>2.9100000000000001E-2</v>
      </c>
      <c r="R11" s="7">
        <v>2.9100000000000001E-2</v>
      </c>
      <c r="S11" s="7">
        <v>2.9100000000000001E-2</v>
      </c>
      <c r="T11" s="7">
        <v>2.9100000000000001E-2</v>
      </c>
      <c r="U11" s="7">
        <v>2.9100000000000001E-2</v>
      </c>
      <c r="V11" s="7">
        <v>2.9100000000000001E-2</v>
      </c>
      <c r="W11" s="7">
        <v>2.9100000000000001E-2</v>
      </c>
      <c r="X11" s="7">
        <v>2.9100000000000001E-2</v>
      </c>
      <c r="Y11" s="7">
        <v>2.9100000000000001E-2</v>
      </c>
      <c r="Z11" s="7">
        <v>2.9100000000000001E-2</v>
      </c>
    </row>
    <row r="12" spans="1:38" x14ac:dyDescent="0.25">
      <c r="B12" t="s">
        <v>6</v>
      </c>
      <c r="C12" s="4">
        <v>31</v>
      </c>
      <c r="D12" s="4">
        <v>28</v>
      </c>
      <c r="E12">
        <v>31</v>
      </c>
      <c r="F12">
        <v>30</v>
      </c>
      <c r="G12">
        <v>31</v>
      </c>
      <c r="H12" s="4">
        <v>30</v>
      </c>
      <c r="I12" s="4">
        <v>31</v>
      </c>
      <c r="J12" s="4">
        <v>31</v>
      </c>
      <c r="K12" s="4">
        <v>30</v>
      </c>
      <c r="L12" s="4">
        <v>31</v>
      </c>
      <c r="M12" s="4">
        <v>30</v>
      </c>
      <c r="N12" s="4">
        <v>31</v>
      </c>
      <c r="O12">
        <v>31</v>
      </c>
      <c r="P12">
        <v>28</v>
      </c>
      <c r="Q12">
        <v>31</v>
      </c>
      <c r="R12">
        <v>30</v>
      </c>
      <c r="S12">
        <v>31</v>
      </c>
      <c r="T12" s="4">
        <v>30</v>
      </c>
      <c r="U12" s="4">
        <v>31</v>
      </c>
      <c r="V12" s="4">
        <v>31</v>
      </c>
      <c r="W12" s="4">
        <v>30</v>
      </c>
      <c r="X12" s="4">
        <v>31</v>
      </c>
      <c r="Y12" s="4">
        <v>30</v>
      </c>
      <c r="Z12" s="4">
        <v>31</v>
      </c>
      <c r="AF12" s="4"/>
      <c r="AG12" s="4"/>
      <c r="AH12" s="4"/>
      <c r="AI12" s="4"/>
      <c r="AJ12" s="4"/>
      <c r="AK12" s="4"/>
      <c r="AL12" s="4"/>
    </row>
    <row r="14" spans="1:38" x14ac:dyDescent="0.25">
      <c r="B14" t="s">
        <v>7</v>
      </c>
      <c r="C14" s="6">
        <f>+C21</f>
        <v>0</v>
      </c>
      <c r="D14" s="6">
        <f>+C17</f>
        <v>0</v>
      </c>
      <c r="E14" s="6">
        <f t="shared" ref="E14:M14" si="3">+D17</f>
        <v>-132.94555168165442</v>
      </c>
      <c r="F14" s="6">
        <f t="shared" si="3"/>
        <v>-427.32498754817487</v>
      </c>
      <c r="G14" s="6">
        <f t="shared" si="3"/>
        <v>-798.29942728779929</v>
      </c>
      <c r="H14" s="6">
        <f t="shared" si="3"/>
        <v>-1309.4197664846151</v>
      </c>
      <c r="I14" s="6">
        <f t="shared" si="3"/>
        <v>-1927.7104993839891</v>
      </c>
      <c r="J14" s="6">
        <f t="shared" si="3"/>
        <v>-2633.7359046352867</v>
      </c>
      <c r="K14" s="6">
        <f t="shared" si="3"/>
        <v>-3457.4322107618009</v>
      </c>
      <c r="L14" s="6">
        <f t="shared" si="3"/>
        <v>-4368.4327336667011</v>
      </c>
      <c r="M14" s="6">
        <f t="shared" si="3"/>
        <v>-5427.470841543648</v>
      </c>
      <c r="N14" s="6">
        <f>+M17</f>
        <v>-6566.2214951747737</v>
      </c>
      <c r="O14" s="6">
        <f t="shared" ref="O14:Z14" si="4">+N17</f>
        <v>-7860.6014048021534</v>
      </c>
      <c r="P14" s="6">
        <f t="shared" si="4"/>
        <v>-9272.6522153047499</v>
      </c>
      <c r="Q14" s="6">
        <f t="shared" si="4"/>
        <v>-10548.052947371611</v>
      </c>
      <c r="R14" s="6">
        <f t="shared" si="4"/>
        <v>-11960.103757874207</v>
      </c>
      <c r="S14" s="6">
        <f t="shared" si="4"/>
        <v>-13326.604542231558</v>
      </c>
      <c r="T14" s="6">
        <f t="shared" si="4"/>
        <v>-14738.655352734155</v>
      </c>
      <c r="U14" s="6">
        <f t="shared" si="4"/>
        <v>-16105.156137091506</v>
      </c>
      <c r="V14" s="6">
        <f t="shared" si="4"/>
        <v>-17517.206947594103</v>
      </c>
      <c r="W14" s="6">
        <f t="shared" si="4"/>
        <v>-18929.257758096697</v>
      </c>
      <c r="X14" s="6">
        <f t="shared" si="4"/>
        <v>-20295.758542454048</v>
      </c>
      <c r="Y14" s="6">
        <f t="shared" si="4"/>
        <v>-21707.809352956643</v>
      </c>
      <c r="Z14" s="6">
        <f t="shared" si="4"/>
        <v>-23074.310137313994</v>
      </c>
    </row>
    <row r="15" spans="1:38" x14ac:dyDescent="0.25">
      <c r="B15" t="s">
        <v>8</v>
      </c>
      <c r="C15" s="6">
        <f>+C6*C11/365*C12</f>
        <v>0</v>
      </c>
      <c r="D15" s="6">
        <f t="shared" ref="D15:Z15" si="5">+D6*D11/365*D12</f>
        <v>-132.94555168165442</v>
      </c>
      <c r="E15" s="6">
        <f t="shared" si="5"/>
        <v>-294.37943586652045</v>
      </c>
      <c r="F15" s="6">
        <f t="shared" si="5"/>
        <v>-370.97443973962447</v>
      </c>
      <c r="G15" s="6">
        <f t="shared" si="5"/>
        <v>-511.12033919681585</v>
      </c>
      <c r="H15" s="6">
        <f t="shared" si="5"/>
        <v>-618.29073289937401</v>
      </c>
      <c r="I15" s="6">
        <f t="shared" si="5"/>
        <v>-706.0254052512978</v>
      </c>
      <c r="J15" s="6">
        <f t="shared" si="5"/>
        <v>-823.69630612651417</v>
      </c>
      <c r="K15" s="6">
        <f t="shared" si="5"/>
        <v>-911.00052290490055</v>
      </c>
      <c r="L15" s="6">
        <f t="shared" si="5"/>
        <v>-1059.0381078769469</v>
      </c>
      <c r="M15" s="6">
        <f t="shared" si="5"/>
        <v>-1138.7506536311257</v>
      </c>
      <c r="N15" s="6">
        <f t="shared" si="5"/>
        <v>-1294.3799096273797</v>
      </c>
      <c r="O15" s="6">
        <f t="shared" si="5"/>
        <v>-1412.0508105025958</v>
      </c>
      <c r="P15" s="6">
        <f t="shared" si="5"/>
        <v>-1275.4007320668607</v>
      </c>
      <c r="Q15" s="6">
        <f t="shared" si="5"/>
        <v>-1412.0508105025958</v>
      </c>
      <c r="R15" s="6">
        <f t="shared" si="5"/>
        <v>-1366.5007843573508</v>
      </c>
      <c r="S15" s="6">
        <f t="shared" si="5"/>
        <v>-1412.0508105025958</v>
      </c>
      <c r="T15" s="6">
        <f t="shared" si="5"/>
        <v>-1366.5007843573508</v>
      </c>
      <c r="U15" s="6">
        <f t="shared" si="5"/>
        <v>-1412.0508105025958</v>
      </c>
      <c r="V15" s="6">
        <f t="shared" si="5"/>
        <v>-1412.0508105025958</v>
      </c>
      <c r="W15" s="6">
        <f t="shared" si="5"/>
        <v>-1366.5007843573508</v>
      </c>
      <c r="X15" s="6">
        <f t="shared" si="5"/>
        <v>-1412.0508105025958</v>
      </c>
      <c r="Y15" s="6">
        <f t="shared" si="5"/>
        <v>-1366.5007843573508</v>
      </c>
      <c r="Z15" s="6">
        <f t="shared" si="5"/>
        <v>-1412.0508105025958</v>
      </c>
    </row>
    <row r="16" spans="1:38" x14ac:dyDescent="0.25">
      <c r="B16" t="s">
        <v>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</row>
    <row r="17" spans="2:26" x14ac:dyDescent="0.25">
      <c r="B17" t="s">
        <v>10</v>
      </c>
      <c r="C17" s="6">
        <f>SUM(C14:C16)</f>
        <v>0</v>
      </c>
      <c r="D17" s="6">
        <f t="shared" ref="D17:M17" si="6">SUM(D14:D16)</f>
        <v>-132.94555168165442</v>
      </c>
      <c r="E17" s="6">
        <f t="shared" si="6"/>
        <v>-427.32498754817487</v>
      </c>
      <c r="F17" s="6">
        <f t="shared" si="6"/>
        <v>-798.29942728779929</v>
      </c>
      <c r="G17" s="6">
        <f t="shared" si="6"/>
        <v>-1309.4197664846151</v>
      </c>
      <c r="H17" s="6">
        <f t="shared" si="6"/>
        <v>-1927.7104993839891</v>
      </c>
      <c r="I17" s="6">
        <f t="shared" si="6"/>
        <v>-2633.7359046352867</v>
      </c>
      <c r="J17" s="6">
        <f t="shared" si="6"/>
        <v>-3457.4322107618009</v>
      </c>
      <c r="K17" s="6">
        <f t="shared" si="6"/>
        <v>-4368.4327336667011</v>
      </c>
      <c r="L17" s="6">
        <f t="shared" si="6"/>
        <v>-5427.470841543648</v>
      </c>
      <c r="M17" s="6">
        <f t="shared" si="6"/>
        <v>-6566.2214951747737</v>
      </c>
      <c r="N17" s="6">
        <f>SUM(N14:N16)</f>
        <v>-7860.6014048021534</v>
      </c>
      <c r="O17" s="6">
        <f t="shared" ref="O17:Z17" si="7">SUM(O14:O16)</f>
        <v>-9272.6522153047499</v>
      </c>
      <c r="P17" s="6">
        <f t="shared" si="7"/>
        <v>-10548.052947371611</v>
      </c>
      <c r="Q17" s="6">
        <f t="shared" si="7"/>
        <v>-11960.103757874207</v>
      </c>
      <c r="R17" s="6">
        <f t="shared" si="7"/>
        <v>-13326.604542231558</v>
      </c>
      <c r="S17" s="6">
        <f t="shared" si="7"/>
        <v>-14738.655352734155</v>
      </c>
      <c r="T17" s="6">
        <f t="shared" si="7"/>
        <v>-16105.156137091506</v>
      </c>
      <c r="U17" s="6">
        <f t="shared" si="7"/>
        <v>-17517.206947594103</v>
      </c>
      <c r="V17" s="6">
        <f t="shared" si="7"/>
        <v>-18929.257758096697</v>
      </c>
      <c r="W17" s="6">
        <f t="shared" si="7"/>
        <v>-20295.758542454048</v>
      </c>
      <c r="X17" s="6">
        <f t="shared" si="7"/>
        <v>-21707.809352956643</v>
      </c>
      <c r="Y17" s="6">
        <f t="shared" si="7"/>
        <v>-23074.310137313994</v>
      </c>
      <c r="Z17" s="6">
        <f t="shared" si="7"/>
        <v>-24486.360947816589</v>
      </c>
    </row>
    <row r="19" spans="2:26" x14ac:dyDescent="0.25">
      <c r="B19" s="1" t="s">
        <v>15</v>
      </c>
      <c r="O19" s="5"/>
    </row>
    <row r="20" spans="2:26" x14ac:dyDescent="0.25">
      <c r="B20" t="s">
        <v>11</v>
      </c>
      <c r="C20" s="6">
        <v>0</v>
      </c>
      <c r="O20" s="5"/>
    </row>
    <row r="21" spans="2:26" x14ac:dyDescent="0.25">
      <c r="B21" t="s">
        <v>12</v>
      </c>
      <c r="C21" s="8">
        <v>0</v>
      </c>
    </row>
    <row r="22" spans="2:26" x14ac:dyDescent="0.25">
      <c r="C22" s="6">
        <f>SUM(C20:C21)</f>
        <v>0</v>
      </c>
    </row>
    <row r="23" spans="2:26" x14ac:dyDescent="0.25">
      <c r="B23" t="s">
        <v>13</v>
      </c>
      <c r="C23" s="8">
        <v>0</v>
      </c>
    </row>
    <row r="24" spans="2:26" x14ac:dyDescent="0.25">
      <c r="B24" t="s">
        <v>14</v>
      </c>
      <c r="C24" s="6">
        <f>ROUND(C22-C23,0)</f>
        <v>0</v>
      </c>
    </row>
    <row r="25" spans="2:26" x14ac:dyDescent="0.25">
      <c r="C25" s="6"/>
    </row>
    <row r="26" spans="2:26" x14ac:dyDescent="0.25">
      <c r="B26" s="2" t="s">
        <v>18</v>
      </c>
      <c r="C26" s="3">
        <v>45658</v>
      </c>
      <c r="D26" s="3">
        <v>45689</v>
      </c>
      <c r="E26" s="3">
        <v>45717</v>
      </c>
      <c r="F26" s="3">
        <v>45748</v>
      </c>
      <c r="G26" s="3">
        <v>45778</v>
      </c>
      <c r="H26" s="3">
        <v>45809</v>
      </c>
      <c r="I26" s="3">
        <v>45839</v>
      </c>
      <c r="J26" s="3">
        <v>45870</v>
      </c>
      <c r="K26" s="3">
        <v>45901</v>
      </c>
      <c r="L26" s="3">
        <v>45931</v>
      </c>
      <c r="M26" s="3">
        <v>45962</v>
      </c>
      <c r="N26" s="3">
        <v>45992</v>
      </c>
      <c r="O26" s="3">
        <v>46023</v>
      </c>
      <c r="P26" s="3">
        <v>46054</v>
      </c>
      <c r="Q26" s="3">
        <v>46082</v>
      </c>
      <c r="R26" s="3">
        <v>46113</v>
      </c>
      <c r="S26" s="3">
        <v>46143</v>
      </c>
      <c r="T26" s="3">
        <v>46174</v>
      </c>
      <c r="U26" s="3">
        <v>46204</v>
      </c>
      <c r="V26" s="3">
        <v>46235</v>
      </c>
      <c r="W26" s="3">
        <v>46266</v>
      </c>
      <c r="X26" s="3">
        <v>46296</v>
      </c>
      <c r="Y26" s="3">
        <v>46327</v>
      </c>
      <c r="Z26" s="3">
        <v>46357</v>
      </c>
    </row>
    <row r="27" spans="2:26" x14ac:dyDescent="0.25">
      <c r="B27" t="s">
        <v>2</v>
      </c>
      <c r="C27" s="6">
        <f>+C41</f>
        <v>0</v>
      </c>
      <c r="D27" s="6">
        <f>+C30</f>
        <v>-105334.06029847295</v>
      </c>
      <c r="E27" s="6">
        <f t="shared" ref="E27:Z27" si="8">+D30</f>
        <v>-210668.1205969459</v>
      </c>
      <c r="F27" s="6">
        <f t="shared" si="8"/>
        <v>-316002.18089541886</v>
      </c>
      <c r="G27" s="6">
        <f t="shared" si="8"/>
        <v>-421336.24119389179</v>
      </c>
      <c r="H27" s="6">
        <f t="shared" si="8"/>
        <v>-526670.30149236473</v>
      </c>
      <c r="I27" s="6">
        <f t="shared" si="8"/>
        <v>-632004.36179083772</v>
      </c>
      <c r="J27" s="6">
        <f t="shared" si="8"/>
        <v>-737338.42208931071</v>
      </c>
      <c r="K27" s="6">
        <f t="shared" si="8"/>
        <v>-842672.4823877837</v>
      </c>
      <c r="L27" s="6">
        <f t="shared" si="8"/>
        <v>-948006.5426862567</v>
      </c>
      <c r="M27" s="6">
        <f t="shared" si="8"/>
        <v>-1053340.6029847297</v>
      </c>
      <c r="N27" s="6">
        <f t="shared" si="8"/>
        <v>-1158674.6632832026</v>
      </c>
      <c r="O27" s="6">
        <f t="shared" si="8"/>
        <v>-1264008.7235816754</v>
      </c>
      <c r="P27" s="6">
        <f t="shared" si="8"/>
        <v>-1264008.7235816754</v>
      </c>
      <c r="Q27" s="6">
        <f t="shared" si="8"/>
        <v>-1264008.7235816754</v>
      </c>
      <c r="R27" s="6">
        <f t="shared" si="8"/>
        <v>-1264008.7235816754</v>
      </c>
      <c r="S27" s="6">
        <f t="shared" si="8"/>
        <v>-1264008.7235816754</v>
      </c>
      <c r="T27" s="6">
        <f t="shared" si="8"/>
        <v>-1264008.7235816754</v>
      </c>
      <c r="U27" s="6">
        <f t="shared" si="8"/>
        <v>-1264008.7235816754</v>
      </c>
      <c r="V27" s="6">
        <f t="shared" si="8"/>
        <v>-1264008.7235816754</v>
      </c>
      <c r="W27" s="6">
        <f t="shared" si="8"/>
        <v>-1264008.7235816754</v>
      </c>
      <c r="X27" s="6">
        <f t="shared" si="8"/>
        <v>-1264008.7235816754</v>
      </c>
      <c r="Y27" s="6">
        <f t="shared" si="8"/>
        <v>-1264008.7235816754</v>
      </c>
      <c r="Z27" s="6">
        <f t="shared" si="8"/>
        <v>-1264008.7235816754</v>
      </c>
    </row>
    <row r="28" spans="2:26" x14ac:dyDescent="0.25">
      <c r="B28" t="s">
        <v>19</v>
      </c>
      <c r="C28" s="6">
        <f>+'[1]Funding Interest - 2025'!$E$11+'[1]Funding Interest - 2025'!$E$12</f>
        <v>-105334.06029847295</v>
      </c>
      <c r="D28" s="6">
        <f>+'[1]Funding Interest - 2025'!$E$11+'[1]Funding Interest - 2025'!$E$12</f>
        <v>-105334.06029847295</v>
      </c>
      <c r="E28" s="6">
        <f>+'[1]Funding Interest - 2025'!$E$11+'[1]Funding Interest - 2025'!$E$12</f>
        <v>-105334.06029847295</v>
      </c>
      <c r="F28" s="6">
        <f>+'[1]Funding Interest - 2025'!$E$11+'[1]Funding Interest - 2025'!$E$12</f>
        <v>-105334.06029847295</v>
      </c>
      <c r="G28" s="6">
        <f>+'[1]Funding Interest - 2025'!$E$11+'[1]Funding Interest - 2025'!$E$12</f>
        <v>-105334.06029847295</v>
      </c>
      <c r="H28" s="6">
        <f>+'[1]Funding Interest - 2025'!$E$11+'[1]Funding Interest - 2025'!$E$12</f>
        <v>-105334.06029847295</v>
      </c>
      <c r="I28" s="6">
        <f>+'[1]Funding Interest - 2025'!$E$11+'[1]Funding Interest - 2025'!$E$12</f>
        <v>-105334.06029847295</v>
      </c>
      <c r="J28" s="6">
        <f>+'[1]Funding Interest - 2025'!$E$11+'[1]Funding Interest - 2025'!$E$12</f>
        <v>-105334.06029847295</v>
      </c>
      <c r="K28" s="6">
        <f>+'[1]Funding Interest - 2025'!$E$11+'[1]Funding Interest - 2025'!$E$12</f>
        <v>-105334.06029847295</v>
      </c>
      <c r="L28" s="6">
        <f>+'[1]Funding Interest - 2025'!$E$11+'[1]Funding Interest - 2025'!$E$12</f>
        <v>-105334.06029847295</v>
      </c>
      <c r="M28" s="6">
        <f>+'[1]Funding Interest - 2025'!$E$11+'[1]Funding Interest - 2025'!$E$12</f>
        <v>-105334.06029847295</v>
      </c>
      <c r="N28" s="6">
        <f>+'[1]Funding Interest - 2025'!$E$11+'[1]Funding Interest - 2025'!$E$12</f>
        <v>-105334.06029847295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</row>
    <row r="29" spans="2:26" x14ac:dyDescent="0.25">
      <c r="B29" t="s">
        <v>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</row>
    <row r="30" spans="2:26" x14ac:dyDescent="0.25">
      <c r="B30" t="s">
        <v>4</v>
      </c>
      <c r="C30" s="6">
        <f>SUM(C27:C29)</f>
        <v>-105334.06029847295</v>
      </c>
      <c r="D30" s="6">
        <f t="shared" ref="D30:L30" si="9">SUM(D27:D29)</f>
        <v>-210668.1205969459</v>
      </c>
      <c r="E30" s="6">
        <f t="shared" si="9"/>
        <v>-316002.18089541886</v>
      </c>
      <c r="F30" s="6">
        <f t="shared" si="9"/>
        <v>-421336.24119389179</v>
      </c>
      <c r="G30" s="6">
        <f t="shared" si="9"/>
        <v>-526670.30149236473</v>
      </c>
      <c r="H30" s="6">
        <f t="shared" si="9"/>
        <v>-632004.36179083772</v>
      </c>
      <c r="I30" s="6">
        <f t="shared" si="9"/>
        <v>-737338.42208931071</v>
      </c>
      <c r="J30" s="6">
        <f t="shared" si="9"/>
        <v>-842672.4823877837</v>
      </c>
      <c r="K30" s="6">
        <f t="shared" si="9"/>
        <v>-948006.5426862567</v>
      </c>
      <c r="L30" s="6">
        <f t="shared" si="9"/>
        <v>-1053340.6029847297</v>
      </c>
      <c r="M30" s="6">
        <f>SUM(M27:M29)</f>
        <v>-1158674.6632832026</v>
      </c>
      <c r="N30" s="6">
        <f>SUM(N27:N29)</f>
        <v>-1264008.7235816754</v>
      </c>
      <c r="O30" s="6">
        <f t="shared" ref="O30:Z30" si="10">SUM(O27:O29)</f>
        <v>-1264008.7235816754</v>
      </c>
      <c r="P30" s="6">
        <f t="shared" si="10"/>
        <v>-1264008.7235816754</v>
      </c>
      <c r="Q30" s="6">
        <f t="shared" si="10"/>
        <v>-1264008.7235816754</v>
      </c>
      <c r="R30" s="6">
        <f t="shared" si="10"/>
        <v>-1264008.7235816754</v>
      </c>
      <c r="S30" s="6">
        <f t="shared" si="10"/>
        <v>-1264008.7235816754</v>
      </c>
      <c r="T30" s="6">
        <f t="shared" si="10"/>
        <v>-1264008.7235816754</v>
      </c>
      <c r="U30" s="6">
        <f t="shared" si="10"/>
        <v>-1264008.7235816754</v>
      </c>
      <c r="V30" s="6">
        <f t="shared" si="10"/>
        <v>-1264008.7235816754</v>
      </c>
      <c r="W30" s="6">
        <f t="shared" si="10"/>
        <v>-1264008.7235816754</v>
      </c>
      <c r="X30" s="6">
        <f t="shared" si="10"/>
        <v>-1264008.7235816754</v>
      </c>
      <c r="Y30" s="6">
        <f t="shared" si="10"/>
        <v>-1264008.7235816754</v>
      </c>
      <c r="Z30" s="6">
        <f t="shared" si="10"/>
        <v>-1264008.7235816754</v>
      </c>
    </row>
    <row r="32" spans="2:26" x14ac:dyDescent="0.25">
      <c r="B32" t="s">
        <v>5</v>
      </c>
      <c r="C32" s="7">
        <v>3.6400000000000002E-2</v>
      </c>
      <c r="D32" s="7">
        <v>3.6400000000000002E-2</v>
      </c>
      <c r="E32" s="7">
        <v>3.6400000000000002E-2</v>
      </c>
      <c r="F32" s="7">
        <v>3.1600000000000003E-2</v>
      </c>
      <c r="G32" s="7">
        <v>3.1600000000000003E-2</v>
      </c>
      <c r="H32" s="7">
        <v>3.1600000000000003E-2</v>
      </c>
      <c r="I32" s="7">
        <v>2.9100000000000001E-2</v>
      </c>
      <c r="J32" s="7">
        <v>2.9100000000000001E-2</v>
      </c>
      <c r="K32" s="7">
        <v>2.9100000000000001E-2</v>
      </c>
      <c r="L32" s="7">
        <v>2.9100000000000001E-2</v>
      </c>
      <c r="M32" s="7">
        <v>2.9100000000000001E-2</v>
      </c>
      <c r="N32" s="7">
        <v>2.9100000000000001E-2</v>
      </c>
      <c r="O32" s="7">
        <v>2.9100000000000001E-2</v>
      </c>
      <c r="P32" s="7">
        <v>2.9100000000000001E-2</v>
      </c>
      <c r="Q32" s="7">
        <v>2.9100000000000001E-2</v>
      </c>
      <c r="R32" s="7">
        <v>2.9100000000000001E-2</v>
      </c>
      <c r="S32" s="7">
        <v>2.9100000000000001E-2</v>
      </c>
      <c r="T32" s="7">
        <v>2.9100000000000001E-2</v>
      </c>
      <c r="U32" s="7">
        <v>2.9100000000000001E-2</v>
      </c>
      <c r="V32" s="7">
        <v>2.9100000000000001E-2</v>
      </c>
      <c r="W32" s="7">
        <v>2.9100000000000001E-2</v>
      </c>
      <c r="X32" s="7">
        <v>2.9100000000000001E-2</v>
      </c>
      <c r="Y32" s="7">
        <v>2.9100000000000001E-2</v>
      </c>
      <c r="Z32" s="7">
        <v>2.9100000000000001E-2</v>
      </c>
    </row>
    <row r="33" spans="2:38" x14ac:dyDescent="0.25">
      <c r="B33" t="s">
        <v>6</v>
      </c>
      <c r="C33" s="4">
        <v>31</v>
      </c>
      <c r="D33" s="4">
        <v>28</v>
      </c>
      <c r="E33">
        <v>31</v>
      </c>
      <c r="F33">
        <v>30</v>
      </c>
      <c r="G33">
        <v>31</v>
      </c>
      <c r="H33" s="4">
        <v>30</v>
      </c>
      <c r="I33" s="4">
        <v>31</v>
      </c>
      <c r="J33" s="4">
        <v>31</v>
      </c>
      <c r="K33" s="4">
        <v>30</v>
      </c>
      <c r="L33" s="4">
        <v>31</v>
      </c>
      <c r="M33" s="4">
        <v>30</v>
      </c>
      <c r="N33" s="4">
        <v>31</v>
      </c>
      <c r="O33">
        <v>31</v>
      </c>
      <c r="P33">
        <v>28</v>
      </c>
      <c r="Q33">
        <v>31</v>
      </c>
      <c r="R33">
        <v>30</v>
      </c>
      <c r="S33">
        <v>31</v>
      </c>
      <c r="T33" s="4">
        <v>30</v>
      </c>
      <c r="U33" s="4">
        <v>31</v>
      </c>
      <c r="V33" s="4">
        <v>31</v>
      </c>
      <c r="W33" s="4">
        <v>30</v>
      </c>
      <c r="X33" s="4">
        <v>31</v>
      </c>
      <c r="Y33" s="4">
        <v>30</v>
      </c>
      <c r="Z33" s="4">
        <v>31</v>
      </c>
      <c r="AF33" s="4"/>
      <c r="AG33" s="4"/>
      <c r="AH33" s="4"/>
      <c r="AI33" s="4"/>
      <c r="AJ33" s="4"/>
      <c r="AK33" s="4"/>
      <c r="AL33" s="4"/>
    </row>
    <row r="35" spans="2:38" x14ac:dyDescent="0.25">
      <c r="B35" t="s">
        <v>7</v>
      </c>
      <c r="C35" s="6">
        <f>+C42</f>
        <v>0</v>
      </c>
      <c r="D35" s="6">
        <f>+C38</f>
        <v>0</v>
      </c>
      <c r="E35" s="6">
        <f t="shared" ref="E35:M35" si="11">+D38</f>
        <v>-294.12732672932498</v>
      </c>
      <c r="F35" s="6">
        <f t="shared" si="11"/>
        <v>-945.40926448711605</v>
      </c>
      <c r="G35" s="6">
        <f t="shared" si="11"/>
        <v>-1766.1491754154918</v>
      </c>
      <c r="H35" s="6">
        <f t="shared" si="11"/>
        <v>-2896.9463860279202</v>
      </c>
      <c r="I35" s="6">
        <f t="shared" si="11"/>
        <v>-4264.8462375752133</v>
      </c>
      <c r="J35" s="6">
        <f t="shared" si="11"/>
        <v>-5826.8493465382671</v>
      </c>
      <c r="K35" s="6">
        <f t="shared" si="11"/>
        <v>-7649.1863069951632</v>
      </c>
      <c r="L35" s="6">
        <f t="shared" si="11"/>
        <v>-9664.6741895281375</v>
      </c>
      <c r="M35" s="6">
        <f t="shared" si="11"/>
        <v>-12007.67885297272</v>
      </c>
      <c r="N35" s="6">
        <f>+M38</f>
        <v>-14527.038706138937</v>
      </c>
      <c r="O35" s="6">
        <f t="shared" ref="O35:Z35" si="12">+N38</f>
        <v>-17390.711072571205</v>
      </c>
      <c r="P35" s="6">
        <f t="shared" si="12"/>
        <v>-20514.717290497312</v>
      </c>
      <c r="Q35" s="6">
        <f t="shared" si="12"/>
        <v>-23336.400326043477</v>
      </c>
      <c r="R35" s="6">
        <f t="shared" si="12"/>
        <v>-26460.406543969584</v>
      </c>
      <c r="S35" s="6">
        <f t="shared" si="12"/>
        <v>-29483.638367769043</v>
      </c>
      <c r="T35" s="6">
        <f t="shared" si="12"/>
        <v>-32607.64458569515</v>
      </c>
      <c r="U35" s="6">
        <f t="shared" si="12"/>
        <v>-35630.876409494609</v>
      </c>
      <c r="V35" s="6">
        <f t="shared" si="12"/>
        <v>-38754.882627420717</v>
      </c>
      <c r="W35" s="6">
        <f t="shared" si="12"/>
        <v>-41878.888845346824</v>
      </c>
      <c r="X35" s="6">
        <f t="shared" si="12"/>
        <v>-44902.120669146287</v>
      </c>
      <c r="Y35" s="6">
        <f t="shared" si="12"/>
        <v>-48026.126887072394</v>
      </c>
      <c r="Z35" s="6">
        <f t="shared" si="12"/>
        <v>-51049.358710871857</v>
      </c>
    </row>
    <row r="36" spans="2:38" x14ac:dyDescent="0.25">
      <c r="B36" t="s">
        <v>8</v>
      </c>
      <c r="C36" s="6">
        <f>+C27*C32/365*C33</f>
        <v>0</v>
      </c>
      <c r="D36" s="6">
        <f t="shared" ref="D36:Z36" si="13">+D27*D32/365*D33</f>
        <v>-294.12732672932498</v>
      </c>
      <c r="E36" s="6">
        <f t="shared" si="13"/>
        <v>-651.28193775779107</v>
      </c>
      <c r="F36" s="6">
        <f t="shared" si="13"/>
        <v>-820.73991092837571</v>
      </c>
      <c r="G36" s="6">
        <f t="shared" si="13"/>
        <v>-1130.7972106124284</v>
      </c>
      <c r="H36" s="6">
        <f t="shared" si="13"/>
        <v>-1367.8998515472927</v>
      </c>
      <c r="I36" s="6">
        <f t="shared" si="13"/>
        <v>-1562.0031089630543</v>
      </c>
      <c r="J36" s="6">
        <f t="shared" si="13"/>
        <v>-1822.3369604568963</v>
      </c>
      <c r="K36" s="6">
        <f t="shared" si="13"/>
        <v>-2015.4878825329733</v>
      </c>
      <c r="L36" s="6">
        <f t="shared" si="13"/>
        <v>-2343.0046634445816</v>
      </c>
      <c r="M36" s="6">
        <f t="shared" si="13"/>
        <v>-2519.3598531662165</v>
      </c>
      <c r="N36" s="6">
        <f t="shared" si="13"/>
        <v>-2863.6723664322662</v>
      </c>
      <c r="O36" s="6">
        <f t="shared" si="13"/>
        <v>-3124.0062179261085</v>
      </c>
      <c r="P36" s="6">
        <f t="shared" si="13"/>
        <v>-2821.6830355461625</v>
      </c>
      <c r="Q36" s="6">
        <f t="shared" si="13"/>
        <v>-3124.0062179261085</v>
      </c>
      <c r="R36" s="6">
        <f t="shared" si="13"/>
        <v>-3023.2318237994596</v>
      </c>
      <c r="S36" s="6">
        <f t="shared" si="13"/>
        <v>-3124.0062179261085</v>
      </c>
      <c r="T36" s="6">
        <f t="shared" si="13"/>
        <v>-3023.2318237994596</v>
      </c>
      <c r="U36" s="6">
        <f t="shared" si="13"/>
        <v>-3124.0062179261085</v>
      </c>
      <c r="V36" s="6">
        <f t="shared" si="13"/>
        <v>-3124.0062179261085</v>
      </c>
      <c r="W36" s="6">
        <f t="shared" si="13"/>
        <v>-3023.2318237994596</v>
      </c>
      <c r="X36" s="6">
        <f t="shared" si="13"/>
        <v>-3124.0062179261085</v>
      </c>
      <c r="Y36" s="6">
        <f t="shared" si="13"/>
        <v>-3023.2318237994596</v>
      </c>
      <c r="Z36" s="6">
        <f t="shared" si="13"/>
        <v>-3124.0062179261085</v>
      </c>
    </row>
    <row r="37" spans="2:38" x14ac:dyDescent="0.25">
      <c r="B37" t="s">
        <v>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</row>
    <row r="38" spans="2:38" x14ac:dyDescent="0.25">
      <c r="B38" t="s">
        <v>10</v>
      </c>
      <c r="C38" s="6">
        <f>SUM(C35:C37)</f>
        <v>0</v>
      </c>
      <c r="D38" s="6">
        <f t="shared" ref="D38:M38" si="14">SUM(D35:D37)</f>
        <v>-294.12732672932498</v>
      </c>
      <c r="E38" s="6">
        <f t="shared" si="14"/>
        <v>-945.40926448711605</v>
      </c>
      <c r="F38" s="6">
        <f t="shared" si="14"/>
        <v>-1766.1491754154918</v>
      </c>
      <c r="G38" s="6">
        <f t="shared" si="14"/>
        <v>-2896.9463860279202</v>
      </c>
      <c r="H38" s="6">
        <f t="shared" si="14"/>
        <v>-4264.8462375752133</v>
      </c>
      <c r="I38" s="6">
        <f t="shared" si="14"/>
        <v>-5826.8493465382671</v>
      </c>
      <c r="J38" s="6">
        <f t="shared" si="14"/>
        <v>-7649.1863069951632</v>
      </c>
      <c r="K38" s="6">
        <f t="shared" si="14"/>
        <v>-9664.6741895281375</v>
      </c>
      <c r="L38" s="6">
        <f t="shared" si="14"/>
        <v>-12007.67885297272</v>
      </c>
      <c r="M38" s="6">
        <f t="shared" si="14"/>
        <v>-14527.038706138937</v>
      </c>
      <c r="N38" s="6">
        <f>SUM(N35:N37)</f>
        <v>-17390.711072571205</v>
      </c>
      <c r="O38" s="6">
        <f t="shared" ref="O38:Z38" si="15">SUM(O35:O37)</f>
        <v>-20514.717290497312</v>
      </c>
      <c r="P38" s="6">
        <f t="shared" si="15"/>
        <v>-23336.400326043477</v>
      </c>
      <c r="Q38" s="6">
        <f t="shared" si="15"/>
        <v>-26460.406543969584</v>
      </c>
      <c r="R38" s="6">
        <f t="shared" si="15"/>
        <v>-29483.638367769043</v>
      </c>
      <c r="S38" s="6">
        <f t="shared" si="15"/>
        <v>-32607.64458569515</v>
      </c>
      <c r="T38" s="6">
        <f t="shared" si="15"/>
        <v>-35630.876409494609</v>
      </c>
      <c r="U38" s="6">
        <f t="shared" si="15"/>
        <v>-38754.882627420717</v>
      </c>
      <c r="V38" s="6">
        <f t="shared" si="15"/>
        <v>-41878.888845346824</v>
      </c>
      <c r="W38" s="6">
        <f t="shared" si="15"/>
        <v>-44902.120669146287</v>
      </c>
      <c r="X38" s="6">
        <f t="shared" si="15"/>
        <v>-48026.126887072394</v>
      </c>
      <c r="Y38" s="6">
        <f t="shared" si="15"/>
        <v>-51049.358710871857</v>
      </c>
      <c r="Z38" s="6">
        <f t="shared" si="15"/>
        <v>-54173.364928797964</v>
      </c>
    </row>
    <row r="40" spans="2:38" x14ac:dyDescent="0.25">
      <c r="B40" s="1" t="s">
        <v>15</v>
      </c>
      <c r="O40" s="5"/>
    </row>
    <row r="41" spans="2:38" x14ac:dyDescent="0.25">
      <c r="B41" t="s">
        <v>11</v>
      </c>
      <c r="C41" s="6">
        <v>0</v>
      </c>
      <c r="O41" s="5"/>
    </row>
    <row r="42" spans="2:38" x14ac:dyDescent="0.25">
      <c r="B42" t="s">
        <v>12</v>
      </c>
      <c r="C42" s="8">
        <v>0</v>
      </c>
    </row>
    <row r="43" spans="2:38" x14ac:dyDescent="0.25">
      <c r="C43" s="6">
        <f>C41+C42</f>
        <v>0</v>
      </c>
    </row>
    <row r="44" spans="2:38" x14ac:dyDescent="0.25">
      <c r="B44" t="s">
        <v>13</v>
      </c>
      <c r="C44" s="8">
        <v>0</v>
      </c>
    </row>
    <row r="45" spans="2:38" x14ac:dyDescent="0.25">
      <c r="B45" t="s">
        <v>14</v>
      </c>
      <c r="C45" s="6">
        <f>ROUND(C43-C44,0)</f>
        <v>0</v>
      </c>
    </row>
    <row r="46" spans="2:38" x14ac:dyDescent="0.25">
      <c r="C46" s="6"/>
    </row>
  </sheetData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Header>&amp;REB-2025-0192</oddHeader>
    <oddFooter>&amp;L&amp;"Times New Roman,Regular"&amp;8 52147853.4</oddFooter>
  </headerFooter>
</worksheet>
</file>

<file path=customXML/item.xml><?xml version="1.0" encoding="utf-8"?>
<properties xmlns="http://www.imanage.com/work/xmlschema">
  <documentid>TORYSATWORK!54214105.1</documentid>
  <senderid>JMYERS</senderid>
  <senderemail>JMYERS@TORYS.COM</senderemail>
  <lastmodified>2025-09-18T11:04:19.0000000-04:00</lastmodified>
  <database>TORYSATWORK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Sitch, Doug</cp:lastModifiedBy>
  <cp:lastPrinted>2025-06-10T16:41:22Z</cp:lastPrinted>
  <dcterms:created xsi:type="dcterms:W3CDTF">2023-05-14T22:01:04Z</dcterms:created>
  <dcterms:modified xsi:type="dcterms:W3CDTF">2025-09-18T15:04:19Z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</vt:lpwstr>
  </property>
  <property fmtid="{D5CDD505-2E9C-101B-9397-08002B2CF9AE}" pid="6" name="CUS_DocIDString">
    <vt:lpwstr>&amp;"Times New Roman,Regular"&amp;8 52147853.4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52147853.4</vt:lpwstr>
  </property>
</Properties>
</file>