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harlotc\.syncclient\1750802321317\charlottecasqueira@hydroottawa.com\1xrEVGtgl2glltLTRzyJAQuAn9hOiY18w\"/>
    </mc:Choice>
  </mc:AlternateContent>
  <xr:revisionPtr revIDLastSave="0" documentId="13_ncr:1_{DEF8A730-D964-44B2-8EF0-E81F77B1373A}" xr6:coauthVersionLast="47" xr6:coauthVersionMax="47" xr10:uidLastSave="{00000000-0000-0000-0000-000000000000}"/>
  <bookViews>
    <workbookView xWindow="30885" yWindow="2235" windowWidth="21600" windowHeight="11295" xr2:uid="{00000000-000D-0000-FFFF-FFFF00000000}"/>
  </bookViews>
  <sheets>
    <sheet name="App 2-A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Hc0i23ES4mVkFDYP7i4WSAjrozYXZwCBBKqTFnwE9wo="/>
    </ext>
  </extLst>
</workbook>
</file>

<file path=xl/calcChain.xml><?xml version="1.0" encoding="utf-8"?>
<calcChain xmlns="http://schemas.openxmlformats.org/spreadsheetml/2006/main">
  <c r="I46" i="1" l="1"/>
  <c r="I48" i="1" s="1"/>
  <c r="H46" i="1"/>
  <c r="H48" i="1" s="1"/>
  <c r="K44" i="1"/>
  <c r="K46" i="1" s="1"/>
  <c r="K48" i="1" s="1"/>
  <c r="J44" i="1"/>
  <c r="J46" i="1" s="1"/>
  <c r="J48" i="1" s="1"/>
  <c r="I44" i="1"/>
  <c r="H44" i="1"/>
  <c r="G44" i="1"/>
  <c r="G46" i="1" s="1"/>
  <c r="G48" i="1" s="1"/>
  <c r="F44" i="1"/>
  <c r="F46" i="1" s="1"/>
  <c r="F48" i="1" s="1"/>
  <c r="E44" i="1"/>
  <c r="D44" i="1"/>
  <c r="C44" i="1"/>
  <c r="B44" i="1"/>
  <c r="K31" i="1"/>
  <c r="J31" i="1"/>
  <c r="I31" i="1"/>
  <c r="H31" i="1"/>
  <c r="G31" i="1"/>
  <c r="F31" i="1"/>
  <c r="E31" i="1"/>
  <c r="E46" i="1" s="1"/>
  <c r="E48" i="1" s="1"/>
  <c r="D31" i="1"/>
  <c r="D46" i="1" s="1"/>
  <c r="D48" i="1" s="1"/>
  <c r="C31" i="1"/>
  <c r="B31" i="1"/>
  <c r="K22" i="1"/>
  <c r="J22" i="1"/>
  <c r="I22" i="1"/>
  <c r="H22" i="1"/>
  <c r="G22" i="1"/>
  <c r="F22" i="1"/>
  <c r="E22" i="1"/>
  <c r="D22" i="1"/>
  <c r="C22" i="1"/>
  <c r="C46" i="1" s="1"/>
  <c r="C48" i="1" s="1"/>
  <c r="B22" i="1"/>
  <c r="B46" i="1" s="1"/>
  <c r="B48" i="1" s="1"/>
  <c r="K15" i="1"/>
  <c r="J15" i="1"/>
  <c r="I15" i="1"/>
  <c r="H15" i="1"/>
  <c r="G15" i="1"/>
  <c r="F15" i="1"/>
  <c r="E15" i="1"/>
  <c r="D15" i="1"/>
  <c r="C15" i="1"/>
  <c r="B15" i="1"/>
  <c r="C6" i="1"/>
  <c r="D6" i="1" s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<sst xmlns="http://schemas.openxmlformats.org/spreadsheetml/2006/main" count="59" uniqueCount="46">
  <si>
    <t>Appendix 2-AA</t>
  </si>
  <si>
    <t>Capital Programs Table - In-Service Additions on a Net Basis ('$000s)</t>
  </si>
  <si>
    <t>Based on April 2025 Submission</t>
  </si>
  <si>
    <t>Projects</t>
  </si>
  <si>
    <t>2024
Bridge Year</t>
  </si>
  <si>
    <t>2025
Bridge Year</t>
  </si>
  <si>
    <t>2026
Test Year</t>
  </si>
  <si>
    <t>Reporting Basis</t>
  </si>
  <si>
    <t>MIFRS</t>
  </si>
  <si>
    <t>System Access</t>
  </si>
  <si>
    <t xml:space="preserve">    Plant Relocation</t>
  </si>
  <si>
    <t xml:space="preserve">    System Expansion</t>
  </si>
  <si>
    <t xml:space="preserve">    Corrective Renewal</t>
  </si>
  <si>
    <t xml:space="preserve">    Customer Connections</t>
  </si>
  <si>
    <t xml:space="preserve">    Generation Connections</t>
  </si>
  <si>
    <t xml:space="preserve">    Metering</t>
  </si>
  <si>
    <t>System Access Net Capital Additions</t>
  </si>
  <si>
    <t>System Renewal</t>
  </si>
  <si>
    <t xml:space="preserve">    Stations &amp; Buidings Infrastructure Renewal</t>
  </si>
  <si>
    <t xml:space="preserve">    OH Distribution Asset Renewal</t>
  </si>
  <si>
    <t xml:space="preserve">    UG Distribution Assets Renewal</t>
  </si>
  <si>
    <t xml:space="preserve">    Metering Renewal</t>
  </si>
  <si>
    <t>System Renewal Net Capital Additions</t>
  </si>
  <si>
    <t>System Service</t>
  </si>
  <si>
    <t xml:space="preserve">    Capacity Upgrades</t>
  </si>
  <si>
    <t xml:space="preserve">    Stations Enhancements</t>
  </si>
  <si>
    <t xml:space="preserve">    Distribution Enhancements</t>
  </si>
  <si>
    <t xml:space="preserve">    Grid Technologies</t>
  </si>
  <si>
    <t xml:space="preserve">    Control and Optimization</t>
  </si>
  <si>
    <t xml:space="preserve">    Field Area Network</t>
  </si>
  <si>
    <t>System Service Net Capital Additions</t>
  </si>
  <si>
    <t>General Plant</t>
  </si>
  <si>
    <t xml:space="preserve">    CCRA</t>
  </si>
  <si>
    <t xml:space="preserve">    Fleet Replacement</t>
  </si>
  <si>
    <t xml:space="preserve">    Tools Replacement</t>
  </si>
  <si>
    <t xml:space="preserve">    Buildings - Facilities</t>
  </si>
  <si>
    <t xml:space="preserve">    PILs Capital Contribution</t>
  </si>
  <si>
    <t xml:space="preserve">    Meter to Cash</t>
  </si>
  <si>
    <t xml:space="preserve">    Customer Engagement Platform</t>
  </si>
  <si>
    <t xml:space="preserve">    Enterprise Solutions</t>
  </si>
  <si>
    <t xml:space="preserve">    Infrastructure and Cybersecurity</t>
  </si>
  <si>
    <t xml:space="preserve">    Data and System Integrations</t>
  </si>
  <si>
    <t>General Plant Net Capital Additions</t>
  </si>
  <si>
    <t>Miscellaneous</t>
  </si>
  <si>
    <t>Total</t>
  </si>
  <si>
    <r>
      <rPr>
        <b/>
        <sz val="10"/>
        <color theme="1"/>
        <rFont val="Arial"/>
        <family val="2"/>
      </rPr>
      <t xml:space="preserve">Less Renewable Generation Facility Assets and Other Non-Rate-Regulated Utility Assets </t>
    </r>
    <r>
      <rPr>
        <b/>
        <i/>
        <sz val="10"/>
        <color rgb="FFFF0000"/>
        <rFont val="Arial"/>
        <family val="2"/>
      </rPr>
      <t>(input as negative)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</si>
</sst>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&quot;* &quot;-&quot;??_);_(@_)"/>
  </numFmts>
  <fonts count="5" x14ac:knownFonts="1">
    <font>
      <sz val="10"/>
      <color theme="1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vertical="top"/>
    </xf>
    <xf numFmtId="0" fontId="1" fillId="0" borderId="0" xfId="0" applyFont="1"/>
    <xf numFmtId="0" fontId="2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/>
    <xf numFmtId="0" fontId="2" fillId="3" borderId="6" xfId="0" applyFont="1" applyFill="1" applyBorder="1" applyAlignment="1">
      <alignment horizontal="center"/>
    </xf>
    <xf numFmtId="0" fontId="2" fillId="2" borderId="7" xfId="0" applyFont="1" applyFill="1" applyBorder="1" applyAlignment="1"/>
    <xf numFmtId="3" fontId="1" fillId="0" borderId="2" xfId="0" applyNumberFormat="1" applyFont="1" applyBorder="1" applyAlignment="1"/>
    <xf numFmtId="0" fontId="1" fillId="2" borderId="7" xfId="0" applyFont="1" applyFill="1" applyBorder="1" applyAlignment="1"/>
    <xf numFmtId="164" fontId="1" fillId="2" borderId="8" xfId="0" applyNumberFormat="1" applyFont="1" applyFill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0" fontId="2" fillId="0" borderId="10" xfId="0" applyFont="1" applyBorder="1" applyAlignment="1"/>
    <xf numFmtId="164" fontId="2" fillId="0" borderId="2" xfId="0" applyNumberFormat="1" applyFont="1" applyBorder="1" applyAlignment="1">
      <alignment horizontal="right"/>
    </xf>
    <xf numFmtId="0" fontId="2" fillId="2" borderId="7" xfId="0" applyFont="1" applyFill="1" applyBorder="1" applyAlignment="1">
      <alignment wrapText="1"/>
    </xf>
    <xf numFmtId="164" fontId="1" fillId="0" borderId="2" xfId="0" applyNumberFormat="1" applyFont="1" applyBorder="1" applyAlignment="1"/>
    <xf numFmtId="164" fontId="1" fillId="2" borderId="9" xfId="0" applyNumberFormat="1" applyFont="1" applyFill="1" applyBorder="1" applyAlignment="1"/>
    <xf numFmtId="164" fontId="1" fillId="0" borderId="11" xfId="0" applyNumberFormat="1" applyFont="1" applyBorder="1" applyAlignment="1"/>
    <xf numFmtId="164" fontId="1" fillId="2" borderId="2" xfId="0" applyNumberFormat="1" applyFont="1" applyFill="1" applyBorder="1" applyAlignment="1"/>
    <xf numFmtId="0" fontId="2" fillId="0" borderId="12" xfId="0" applyFont="1" applyBorder="1" applyAlignment="1"/>
    <xf numFmtId="164" fontId="2" fillId="0" borderId="13" xfId="0" applyNumberFormat="1" applyFont="1" applyBorder="1" applyAlignment="1">
      <alignment horizontal="right"/>
    </xf>
    <xf numFmtId="0" fontId="2" fillId="0" borderId="2" xfId="0" applyFont="1" applyBorder="1" applyAlignment="1">
      <alignment vertical="top" wrapText="1"/>
    </xf>
    <xf numFmtId="0" fontId="2" fillId="0" borderId="13" xfId="0" applyFont="1" applyBorder="1" applyAlignment="1"/>
    <xf numFmtId="3" fontId="1" fillId="0" borderId="0" xfId="0" applyNumberFormat="1" applyFont="1"/>
    <xf numFmtId="0" fontId="3" fillId="0" borderId="0" xfId="0" applyFont="1" applyAlignment="1">
      <alignment horizontal="center" vertical="top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E52"/>
  <sheetViews>
    <sheetView tabSelected="1" workbookViewId="0">
      <selection activeCell="L1" sqref="L1:M1"/>
    </sheetView>
  </sheetViews>
  <sheetFormatPr defaultColWidth="12.5703125" defaultRowHeight="15" customHeight="1" x14ac:dyDescent="0.2"/>
  <cols>
    <col min="1" max="1" width="39.7109375" customWidth="1"/>
  </cols>
  <sheetData>
    <row r="1" spans="1:31" x14ac:dyDescent="0.2">
      <c r="A1" s="1"/>
      <c r="B1" s="1"/>
      <c r="C1" s="1"/>
      <c r="D1" s="1"/>
      <c r="E1" s="1"/>
      <c r="F1" s="1"/>
      <c r="G1" s="1"/>
      <c r="H1" s="1"/>
      <c r="I1" s="1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x14ac:dyDescent="0.2">
      <c r="A2" s="29" t="s">
        <v>0</v>
      </c>
      <c r="B2" s="30"/>
      <c r="C2" s="30"/>
      <c r="D2" s="30"/>
      <c r="E2" s="30"/>
      <c r="F2" s="30"/>
      <c r="G2" s="30"/>
      <c r="H2" s="30"/>
      <c r="I2" s="1"/>
      <c r="J2" s="5"/>
      <c r="K2" s="6"/>
    </row>
    <row r="3" spans="1:31" x14ac:dyDescent="0.2">
      <c r="A3" s="29" t="s">
        <v>1</v>
      </c>
      <c r="B3" s="30"/>
      <c r="C3" s="30"/>
      <c r="D3" s="30"/>
      <c r="E3" s="30"/>
      <c r="F3" s="30"/>
      <c r="G3" s="30"/>
      <c r="H3" s="30"/>
      <c r="I3" s="1"/>
      <c r="J3" s="1"/>
      <c r="K3" s="1"/>
    </row>
    <row r="4" spans="1:31" x14ac:dyDescent="0.2">
      <c r="A4" s="29" t="s">
        <v>2</v>
      </c>
      <c r="B4" s="30"/>
      <c r="C4" s="30"/>
      <c r="D4" s="30"/>
      <c r="E4" s="30"/>
      <c r="F4" s="30"/>
      <c r="G4" s="30"/>
      <c r="H4" s="30"/>
      <c r="I4" s="1"/>
      <c r="J4" s="1"/>
      <c r="K4" s="1"/>
    </row>
    <row r="5" spans="1:3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31" x14ac:dyDescent="0.2">
      <c r="A6" s="7" t="s">
        <v>3</v>
      </c>
      <c r="B6" s="8">
        <v>2021</v>
      </c>
      <c r="C6" s="8">
        <f t="shared" ref="C6:D6" si="0">B6+1</f>
        <v>2022</v>
      </c>
      <c r="D6" s="8">
        <f t="shared" si="0"/>
        <v>2023</v>
      </c>
      <c r="E6" s="8" t="s">
        <v>4</v>
      </c>
      <c r="F6" s="8" t="s">
        <v>5</v>
      </c>
      <c r="G6" s="8" t="s">
        <v>6</v>
      </c>
      <c r="H6" s="8">
        <f>D6+4</f>
        <v>2027</v>
      </c>
      <c r="I6" s="8">
        <f t="shared" ref="I6:K6" si="1">H6+1</f>
        <v>2028</v>
      </c>
      <c r="J6" s="8">
        <f t="shared" si="1"/>
        <v>2029</v>
      </c>
      <c r="K6" s="8">
        <f t="shared" si="1"/>
        <v>2030</v>
      </c>
    </row>
    <row r="7" spans="1:31" x14ac:dyDescent="0.2">
      <c r="A7" s="9" t="s">
        <v>7</v>
      </c>
      <c r="B7" s="10" t="s">
        <v>8</v>
      </c>
      <c r="C7" s="10" t="s">
        <v>8</v>
      </c>
      <c r="D7" s="10" t="s">
        <v>8</v>
      </c>
      <c r="E7" s="10" t="s">
        <v>8</v>
      </c>
      <c r="F7" s="10" t="s">
        <v>8</v>
      </c>
      <c r="G7" s="10" t="s">
        <v>8</v>
      </c>
      <c r="H7" s="10" t="s">
        <v>8</v>
      </c>
      <c r="I7" s="10" t="s">
        <v>8</v>
      </c>
      <c r="J7" s="10" t="s">
        <v>8</v>
      </c>
      <c r="K7" s="10" t="s">
        <v>8</v>
      </c>
    </row>
    <row r="8" spans="1:31" x14ac:dyDescent="0.2">
      <c r="A8" s="11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31" x14ac:dyDescent="0.2">
      <c r="A9" s="13" t="s">
        <v>10</v>
      </c>
      <c r="B9" s="14">
        <v>4269.1895000000004</v>
      </c>
      <c r="C9" s="14">
        <v>4145.22588</v>
      </c>
      <c r="D9" s="14">
        <v>3462.4544700000001</v>
      </c>
      <c r="E9" s="14">
        <v>5653.6579800000009</v>
      </c>
      <c r="F9" s="14">
        <v>4761.4834700000001</v>
      </c>
      <c r="G9" s="14">
        <v>2762.6043599999998</v>
      </c>
      <c r="H9" s="14">
        <v>2919.9802100000002</v>
      </c>
      <c r="I9" s="14">
        <v>3074.3602700000001</v>
      </c>
      <c r="J9" s="14">
        <v>3117.1780099999996</v>
      </c>
      <c r="K9" s="14">
        <v>3210.1749599999998</v>
      </c>
    </row>
    <row r="10" spans="1:31" x14ac:dyDescent="0.2">
      <c r="A10" s="13" t="s">
        <v>11</v>
      </c>
      <c r="B10" s="15">
        <v>1665.20804</v>
      </c>
      <c r="C10" s="15">
        <v>270.31513000000001</v>
      </c>
      <c r="D10" s="15">
        <v>2531.49127</v>
      </c>
      <c r="E10" s="15">
        <v>13192.435820000001</v>
      </c>
      <c r="F10" s="15">
        <v>7525.9779500000004</v>
      </c>
      <c r="G10" s="15">
        <v>3708.0814</v>
      </c>
      <c r="H10" s="15">
        <v>48154.967299999997</v>
      </c>
      <c r="I10" s="15">
        <v>5605.5603499999997</v>
      </c>
      <c r="J10" s="15">
        <v>908.5317</v>
      </c>
      <c r="K10" s="15">
        <v>17412.388709999999</v>
      </c>
    </row>
    <row r="11" spans="1:31" x14ac:dyDescent="0.2">
      <c r="A11" s="13" t="s">
        <v>12</v>
      </c>
      <c r="B11" s="16">
        <v>526.25416000000007</v>
      </c>
      <c r="C11" s="16">
        <v>838.35285999999996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31" x14ac:dyDescent="0.2">
      <c r="A12" s="13" t="s">
        <v>13</v>
      </c>
      <c r="B12" s="16">
        <v>12476.106250000001</v>
      </c>
      <c r="C12" s="16">
        <v>12451.781509999999</v>
      </c>
      <c r="D12" s="16">
        <v>12311.02204</v>
      </c>
      <c r="E12" s="16">
        <v>13487.40825</v>
      </c>
      <c r="F12" s="16">
        <v>13223.99041</v>
      </c>
      <c r="G12" s="16">
        <v>14765.732099999999</v>
      </c>
      <c r="H12" s="16">
        <v>21437.73905</v>
      </c>
      <c r="I12" s="16">
        <v>19932.00835</v>
      </c>
      <c r="J12" s="16">
        <v>19628.117539999999</v>
      </c>
      <c r="K12" s="16">
        <v>21361.230510000001</v>
      </c>
    </row>
    <row r="13" spans="1:31" x14ac:dyDescent="0.2">
      <c r="A13" s="13" t="s">
        <v>14</v>
      </c>
      <c r="B13" s="16">
        <v>339.77860999999996</v>
      </c>
      <c r="C13" s="16">
        <v>-8.5407000000000011</v>
      </c>
      <c r="D13" s="16">
        <v>4.2238899999999999</v>
      </c>
      <c r="E13" s="16">
        <v>3.2662</v>
      </c>
      <c r="F13" s="16">
        <v>3.2545300000000004</v>
      </c>
      <c r="G13" s="16">
        <v>5.2526299999999999</v>
      </c>
      <c r="H13" s="16">
        <v>5.6322799999999997</v>
      </c>
      <c r="I13" s="16">
        <v>18.19304</v>
      </c>
      <c r="J13" s="16">
        <v>16.90775</v>
      </c>
      <c r="K13" s="16">
        <v>20.26521</v>
      </c>
    </row>
    <row r="14" spans="1:31" x14ac:dyDescent="0.2">
      <c r="A14" s="13" t="s">
        <v>15</v>
      </c>
      <c r="B14" s="16">
        <v>531.96078</v>
      </c>
      <c r="C14" s="16">
        <v>99.302880000000002</v>
      </c>
      <c r="D14" s="16">
        <v>406.00534999999996</v>
      </c>
      <c r="E14" s="16">
        <v>279.11818</v>
      </c>
      <c r="F14" s="16">
        <v>282.24733000000003</v>
      </c>
      <c r="G14" s="16">
        <v>322.87660999999997</v>
      </c>
      <c r="H14" s="16">
        <v>331.82380000000001</v>
      </c>
      <c r="I14" s="16">
        <v>346.65924000000001</v>
      </c>
      <c r="J14" s="16">
        <v>356.22737999999998</v>
      </c>
      <c r="K14" s="16">
        <v>366.65557000000001</v>
      </c>
    </row>
    <row r="15" spans="1:31" x14ac:dyDescent="0.2">
      <c r="A15" s="17" t="s">
        <v>16</v>
      </c>
      <c r="B15" s="18">
        <f t="shared" ref="B15:K15" si="2">SUM(B9:B14)</f>
        <v>19808.497340000002</v>
      </c>
      <c r="C15" s="18">
        <f t="shared" si="2"/>
        <v>17796.437559999998</v>
      </c>
      <c r="D15" s="18">
        <f t="shared" si="2"/>
        <v>18715.19702</v>
      </c>
      <c r="E15" s="18">
        <f t="shared" si="2"/>
        <v>32615.886430000002</v>
      </c>
      <c r="F15" s="18">
        <f t="shared" si="2"/>
        <v>25796.953689999995</v>
      </c>
      <c r="G15" s="18">
        <f t="shared" si="2"/>
        <v>21564.5471</v>
      </c>
      <c r="H15" s="18">
        <f t="shared" si="2"/>
        <v>72850.142640000005</v>
      </c>
      <c r="I15" s="18">
        <f t="shared" si="2"/>
        <v>28976.78125</v>
      </c>
      <c r="J15" s="18">
        <f t="shared" si="2"/>
        <v>24026.962379999997</v>
      </c>
      <c r="K15" s="18">
        <f t="shared" si="2"/>
        <v>42370.714959999998</v>
      </c>
    </row>
    <row r="16" spans="1:31" x14ac:dyDescent="0.2">
      <c r="A16" s="19" t="s">
        <v>17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2">
      <c r="A17" s="13" t="s">
        <v>18</v>
      </c>
      <c r="B17" s="14">
        <v>6406.1485999999995</v>
      </c>
      <c r="C17" s="14">
        <v>12322.698970000001</v>
      </c>
      <c r="D17" s="14">
        <v>13880.0785</v>
      </c>
      <c r="E17" s="14">
        <v>5157.7579800000003</v>
      </c>
      <c r="F17" s="14">
        <v>453.90091999999999</v>
      </c>
      <c r="G17" s="14">
        <v>20988.653469999997</v>
      </c>
      <c r="H17" s="14">
        <v>23135.25937</v>
      </c>
      <c r="I17" s="14">
        <v>22238.979809999997</v>
      </c>
      <c r="J17" s="14">
        <v>17337.431280000001</v>
      </c>
      <c r="K17" s="14">
        <v>24592.639870000003</v>
      </c>
    </row>
    <row r="18" spans="1:11" x14ac:dyDescent="0.2">
      <c r="A18" s="13" t="s">
        <v>19</v>
      </c>
      <c r="B18" s="15">
        <v>9234.4196999999986</v>
      </c>
      <c r="C18" s="15">
        <v>8743.7463900000002</v>
      </c>
      <c r="D18" s="15">
        <v>8837.8165000000008</v>
      </c>
      <c r="E18" s="15">
        <v>7384.2820400000001</v>
      </c>
      <c r="F18" s="15">
        <v>8624.6261799999993</v>
      </c>
      <c r="G18" s="15">
        <v>12912.731</v>
      </c>
      <c r="H18" s="15">
        <v>12941.484849999999</v>
      </c>
      <c r="I18" s="15">
        <v>13547.466189999999</v>
      </c>
      <c r="J18" s="15">
        <v>14056.37327</v>
      </c>
      <c r="K18" s="15">
        <v>14341.55337</v>
      </c>
    </row>
    <row r="19" spans="1:11" x14ac:dyDescent="0.2">
      <c r="A19" s="13" t="s">
        <v>20</v>
      </c>
      <c r="B19" s="16">
        <v>9606.415570000001</v>
      </c>
      <c r="C19" s="16">
        <v>17899.157950000001</v>
      </c>
      <c r="D19" s="16">
        <v>11871.289210000001</v>
      </c>
      <c r="E19" s="16">
        <v>11341.173580000001</v>
      </c>
      <c r="F19" s="16">
        <v>12128.04866</v>
      </c>
      <c r="G19" s="16">
        <v>19097.233410000001</v>
      </c>
      <c r="H19" s="16">
        <v>19674.54711</v>
      </c>
      <c r="I19" s="16">
        <v>20598.007320000001</v>
      </c>
      <c r="J19" s="16">
        <v>21786.59763</v>
      </c>
      <c r="K19" s="16">
        <v>21877.233940000002</v>
      </c>
    </row>
    <row r="20" spans="1:11" x14ac:dyDescent="0.2">
      <c r="A20" s="13" t="s">
        <v>12</v>
      </c>
      <c r="B20" s="16">
        <v>15147.112580000001</v>
      </c>
      <c r="C20" s="16">
        <v>25594.81495</v>
      </c>
      <c r="D20" s="16">
        <v>13136.164289999999</v>
      </c>
      <c r="E20" s="16">
        <v>14802.174789999999</v>
      </c>
      <c r="F20" s="16">
        <v>14900.820679999999</v>
      </c>
      <c r="G20" s="16">
        <v>12537.87795</v>
      </c>
      <c r="H20" s="16">
        <v>12782.838250000001</v>
      </c>
      <c r="I20" s="16">
        <v>13406.05366</v>
      </c>
      <c r="J20" s="16">
        <v>13878.56424</v>
      </c>
      <c r="K20" s="16">
        <v>14245.34708</v>
      </c>
    </row>
    <row r="21" spans="1:11" x14ac:dyDescent="0.2">
      <c r="A21" s="13" t="s">
        <v>21</v>
      </c>
      <c r="B21" s="16">
        <v>1462.91904</v>
      </c>
      <c r="C21" s="16">
        <v>342.1284</v>
      </c>
      <c r="D21" s="16">
        <v>1226.86591</v>
      </c>
      <c r="E21" s="16">
        <v>4556.6467599999996</v>
      </c>
      <c r="F21" s="16">
        <v>4105.7090600000001</v>
      </c>
      <c r="G21" s="16">
        <v>15365.521699999999</v>
      </c>
      <c r="H21" s="16">
        <v>14648.184380000001</v>
      </c>
      <c r="I21" s="16">
        <v>16220.25605</v>
      </c>
      <c r="J21" s="16">
        <v>19269.399980000002</v>
      </c>
      <c r="K21" s="16">
        <v>20860.845269999998</v>
      </c>
    </row>
    <row r="22" spans="1:11" x14ac:dyDescent="0.2">
      <c r="A22" s="17" t="s">
        <v>22</v>
      </c>
      <c r="B22" s="18">
        <f t="shared" ref="B22:K22" si="3">SUM(B17:B21)</f>
        <v>41857.015489999998</v>
      </c>
      <c r="C22" s="18">
        <f t="shared" si="3"/>
        <v>64902.546660000007</v>
      </c>
      <c r="D22" s="18">
        <f t="shared" si="3"/>
        <v>48952.21441</v>
      </c>
      <c r="E22" s="18">
        <f t="shared" si="3"/>
        <v>43242.035149999996</v>
      </c>
      <c r="F22" s="18">
        <f t="shared" si="3"/>
        <v>40213.105499999998</v>
      </c>
      <c r="G22" s="18">
        <f t="shared" si="3"/>
        <v>80902.017529999997</v>
      </c>
      <c r="H22" s="18">
        <f t="shared" si="3"/>
        <v>83182.313960000014</v>
      </c>
      <c r="I22" s="18">
        <f t="shared" si="3"/>
        <v>86010.763030000002</v>
      </c>
      <c r="J22" s="18">
        <f t="shared" si="3"/>
        <v>86328.366400000014</v>
      </c>
      <c r="K22" s="18">
        <f t="shared" si="3"/>
        <v>95917.619529999996</v>
      </c>
    </row>
    <row r="23" spans="1:11" x14ac:dyDescent="0.2">
      <c r="A23" s="19" t="s">
        <v>23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</row>
    <row r="24" spans="1:11" x14ac:dyDescent="0.2">
      <c r="A24" s="13" t="s">
        <v>24</v>
      </c>
      <c r="B24" s="15">
        <v>27719.048780000001</v>
      </c>
      <c r="C24" s="15">
        <v>22402.369600000002</v>
      </c>
      <c r="D24" s="15">
        <v>6831.07312</v>
      </c>
      <c r="E24" s="15">
        <v>10437.611510000001</v>
      </c>
      <c r="F24" s="15">
        <v>24900.235570000001</v>
      </c>
      <c r="G24" s="15">
        <v>55723.9205</v>
      </c>
      <c r="H24" s="15">
        <v>69083.554109999997</v>
      </c>
      <c r="I24" s="15">
        <v>113764.74117000001</v>
      </c>
      <c r="J24" s="15">
        <v>30478.959930000001</v>
      </c>
      <c r="K24" s="15">
        <v>41928.978969999996</v>
      </c>
    </row>
    <row r="25" spans="1:11" x14ac:dyDescent="0.2">
      <c r="A25" s="13" t="s">
        <v>25</v>
      </c>
      <c r="B25" s="15">
        <v>94.064210000000003</v>
      </c>
      <c r="C25" s="15">
        <v>1164.2372499999999</v>
      </c>
      <c r="D25" s="15">
        <v>324.98707000000002</v>
      </c>
      <c r="E25" s="15">
        <v>659.15952000000004</v>
      </c>
      <c r="F25" s="15">
        <v>358.95483000000002</v>
      </c>
      <c r="G25" s="15">
        <v>546.72964000000002</v>
      </c>
      <c r="H25" s="15">
        <v>557.06639000000007</v>
      </c>
      <c r="I25" s="15">
        <v>574.23595</v>
      </c>
      <c r="J25" s="15">
        <v>679.7455799999999</v>
      </c>
      <c r="K25" s="15">
        <v>692.10653000000002</v>
      </c>
    </row>
    <row r="26" spans="1:11" x14ac:dyDescent="0.2">
      <c r="A26" s="13" t="s">
        <v>26</v>
      </c>
      <c r="B26" s="15">
        <v>2172.3561099999997</v>
      </c>
      <c r="C26" s="15">
        <v>3013.0572499999998</v>
      </c>
      <c r="D26" s="15">
        <v>2169.52349</v>
      </c>
      <c r="E26" s="15">
        <v>11126.66979</v>
      </c>
      <c r="F26" s="15">
        <v>7914.9820799999998</v>
      </c>
      <c r="G26" s="15">
        <v>17527.732609999999</v>
      </c>
      <c r="H26" s="15">
        <v>19433.13363</v>
      </c>
      <c r="I26" s="15">
        <v>18451.307980000001</v>
      </c>
      <c r="J26" s="15">
        <v>18619.177210000002</v>
      </c>
      <c r="K26" s="15">
        <v>18755.016190000002</v>
      </c>
    </row>
    <row r="27" spans="1:11" x14ac:dyDescent="0.2">
      <c r="A27" s="13" t="s">
        <v>27</v>
      </c>
      <c r="B27" s="15">
        <v>0</v>
      </c>
      <c r="C27" s="15">
        <v>0</v>
      </c>
      <c r="D27" s="15">
        <v>36.261499999999998</v>
      </c>
      <c r="E27" s="15">
        <v>6334.9631600000002</v>
      </c>
      <c r="F27" s="15">
        <v>14503.951489999999</v>
      </c>
      <c r="G27" s="15">
        <v>34.072199999999995</v>
      </c>
      <c r="H27" s="15">
        <v>1036.54105</v>
      </c>
      <c r="I27" s="15">
        <v>58.277279999999998</v>
      </c>
      <c r="J27" s="15">
        <v>5008.1185999999998</v>
      </c>
      <c r="K27" s="15">
        <v>271.45513</v>
      </c>
    </row>
    <row r="28" spans="1:11" x14ac:dyDescent="0.2">
      <c r="A28" s="13" t="s">
        <v>28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16">
        <v>691.06379000000004</v>
      </c>
      <c r="H28" s="16">
        <v>1756.3246200000001</v>
      </c>
      <c r="I28" s="16">
        <v>363.89677</v>
      </c>
      <c r="J28" s="16">
        <v>379.34553000000005</v>
      </c>
      <c r="K28" s="16">
        <v>395.76657</v>
      </c>
    </row>
    <row r="29" spans="1:11" x14ac:dyDescent="0.2">
      <c r="A29" s="13" t="s">
        <v>29</v>
      </c>
      <c r="B29" s="16">
        <v>697.05474000000004</v>
      </c>
      <c r="C29" s="16">
        <v>-66.597740000000002</v>
      </c>
      <c r="D29" s="16">
        <v>57.803249999999998</v>
      </c>
      <c r="E29" s="16">
        <v>310.25640999999996</v>
      </c>
      <c r="F29" s="16">
        <v>1078.6254199999998</v>
      </c>
      <c r="G29" s="16">
        <v>2999.5105199999998</v>
      </c>
      <c r="H29" s="16">
        <v>4828.5749900000001</v>
      </c>
      <c r="I29" s="16">
        <v>6875.7666100000006</v>
      </c>
      <c r="J29" s="16">
        <v>3990.01242</v>
      </c>
      <c r="K29" s="16">
        <v>2056.5779400000001</v>
      </c>
    </row>
    <row r="30" spans="1:11" x14ac:dyDescent="0.2">
      <c r="A30" s="13" t="s">
        <v>15</v>
      </c>
      <c r="B30" s="16">
        <v>0.86116999999999999</v>
      </c>
      <c r="C30" s="16">
        <v>0</v>
      </c>
      <c r="D30" s="16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</row>
    <row r="31" spans="1:11" x14ac:dyDescent="0.2">
      <c r="A31" s="17" t="s">
        <v>30</v>
      </c>
      <c r="B31" s="18">
        <f t="shared" ref="B31:K31" si="4">SUM(B24:B30)</f>
        <v>30683.385010000002</v>
      </c>
      <c r="C31" s="18">
        <f t="shared" si="4"/>
        <v>26513.066360000001</v>
      </c>
      <c r="D31" s="18">
        <f t="shared" si="4"/>
        <v>9419.6484300000011</v>
      </c>
      <c r="E31" s="18">
        <f t="shared" si="4"/>
        <v>28868.660389999997</v>
      </c>
      <c r="F31" s="18">
        <f t="shared" si="4"/>
        <v>48756.749389999997</v>
      </c>
      <c r="G31" s="18">
        <f t="shared" si="4"/>
        <v>77523.029259999981</v>
      </c>
      <c r="H31" s="18">
        <f t="shared" si="4"/>
        <v>96695.194789999994</v>
      </c>
      <c r="I31" s="18">
        <f t="shared" si="4"/>
        <v>140088.22576</v>
      </c>
      <c r="J31" s="18">
        <f t="shared" si="4"/>
        <v>59155.359270000001</v>
      </c>
      <c r="K31" s="18">
        <f t="shared" si="4"/>
        <v>64099.901330000001</v>
      </c>
    </row>
    <row r="32" spans="1:11" x14ac:dyDescent="0.2">
      <c r="A32" s="19" t="s">
        <v>31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2">
      <c r="A33" s="13" t="s">
        <v>32</v>
      </c>
      <c r="B33" s="15">
        <v>28449.136609999998</v>
      </c>
      <c r="C33" s="15">
        <v>20237.956630000001</v>
      </c>
      <c r="D33" s="15">
        <v>-4755.8519999999999</v>
      </c>
      <c r="E33" s="15">
        <v>1503.2560000000001</v>
      </c>
      <c r="F33" s="15">
        <v>0</v>
      </c>
      <c r="G33" s="15">
        <v>7696.8359500000006</v>
      </c>
      <c r="H33" s="15">
        <v>7642.0939000000008</v>
      </c>
      <c r="I33" s="15">
        <v>10608.150890000001</v>
      </c>
      <c r="J33" s="15">
        <v>17014.57676</v>
      </c>
      <c r="K33" s="15">
        <v>1024.1475500000001</v>
      </c>
    </row>
    <row r="34" spans="1:11" x14ac:dyDescent="0.2">
      <c r="A34" s="13" t="s">
        <v>33</v>
      </c>
      <c r="B34" s="15">
        <v>1407.81539</v>
      </c>
      <c r="C34" s="15">
        <v>4400.9654199999995</v>
      </c>
      <c r="D34" s="15">
        <v>4640.3607899999997</v>
      </c>
      <c r="E34" s="15">
        <v>3169.2849799999999</v>
      </c>
      <c r="F34" s="15">
        <v>4129.6575299999995</v>
      </c>
      <c r="G34" s="15">
        <v>12098.563249999999</v>
      </c>
      <c r="H34" s="15">
        <v>14206.484109999999</v>
      </c>
      <c r="I34" s="15">
        <v>11138.476990000001</v>
      </c>
      <c r="J34" s="15">
        <v>3014.1222499999999</v>
      </c>
      <c r="K34" s="15">
        <v>134.93135999999998</v>
      </c>
    </row>
    <row r="35" spans="1:11" x14ac:dyDescent="0.2">
      <c r="A35" s="13" t="s">
        <v>34</v>
      </c>
      <c r="B35" s="15">
        <v>703.68781999999999</v>
      </c>
      <c r="C35" s="15">
        <v>562.86464000000001</v>
      </c>
      <c r="D35" s="15">
        <v>394.09596999999997</v>
      </c>
      <c r="E35" s="15">
        <v>674.49590000000001</v>
      </c>
      <c r="F35" s="15">
        <v>573.57899999999995</v>
      </c>
      <c r="G35" s="15">
        <v>1079.9681399999999</v>
      </c>
      <c r="H35" s="15">
        <v>955.72253000000001</v>
      </c>
      <c r="I35" s="15">
        <v>884.32447999999999</v>
      </c>
      <c r="J35" s="15">
        <v>882.32851000000005</v>
      </c>
      <c r="K35" s="15">
        <v>1203.0418999999999</v>
      </c>
    </row>
    <row r="36" spans="1:11" x14ac:dyDescent="0.2">
      <c r="A36" s="13" t="s">
        <v>35</v>
      </c>
      <c r="B36" s="15">
        <v>301.56286</v>
      </c>
      <c r="C36" s="15">
        <v>1912.7783100000001</v>
      </c>
      <c r="D36" s="15">
        <v>1771.8930600000001</v>
      </c>
      <c r="E36" s="15">
        <v>2536.0196800000003</v>
      </c>
      <c r="F36" s="15">
        <v>522.92092000000002</v>
      </c>
      <c r="G36" s="15">
        <v>1587.1585500000001</v>
      </c>
      <c r="H36" s="15">
        <v>1314.3571200000001</v>
      </c>
      <c r="I36" s="15">
        <v>706.39847999999995</v>
      </c>
      <c r="J36" s="15">
        <v>1217.4255600000001</v>
      </c>
      <c r="K36" s="15">
        <v>1725.95424</v>
      </c>
    </row>
    <row r="37" spans="1:11" x14ac:dyDescent="0.2">
      <c r="A37" s="13" t="s">
        <v>27</v>
      </c>
      <c r="B37" s="15">
        <v>505.03346000000005</v>
      </c>
      <c r="C37" s="15">
        <v>313.86371999999994</v>
      </c>
      <c r="D37" s="15">
        <v>452.1087</v>
      </c>
      <c r="E37" s="15">
        <v>424.79184000000004</v>
      </c>
      <c r="F37" s="15">
        <v>377.48028000000005</v>
      </c>
      <c r="G37" s="15">
        <v>1092.62664</v>
      </c>
      <c r="H37" s="15">
        <v>886.05091000000004</v>
      </c>
      <c r="I37" s="15">
        <v>1042.9701399999999</v>
      </c>
      <c r="J37" s="15">
        <v>637.62777000000006</v>
      </c>
      <c r="K37" s="15">
        <v>637.04840999999999</v>
      </c>
    </row>
    <row r="38" spans="1:11" x14ac:dyDescent="0.2">
      <c r="A38" s="13" t="s">
        <v>36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-5066</v>
      </c>
      <c r="H38" s="15">
        <v>-4096</v>
      </c>
      <c r="I38" s="15">
        <v>0</v>
      </c>
      <c r="J38" s="15">
        <v>0</v>
      </c>
      <c r="K38" s="15">
        <v>0</v>
      </c>
    </row>
    <row r="39" spans="1:11" x14ac:dyDescent="0.2">
      <c r="A39" s="13" t="s">
        <v>37</v>
      </c>
      <c r="B39" s="15">
        <v>583.76238999999998</v>
      </c>
      <c r="C39" s="15">
        <v>1382.94822</v>
      </c>
      <c r="D39" s="15">
        <v>1079.31402</v>
      </c>
      <c r="E39" s="15">
        <v>256.16397000000001</v>
      </c>
      <c r="F39" s="15">
        <v>353.24915999999996</v>
      </c>
      <c r="G39" s="15">
        <v>301.89251999999999</v>
      </c>
      <c r="H39" s="15">
        <v>1000.18989</v>
      </c>
      <c r="I39" s="15">
        <v>6833.2968000000001</v>
      </c>
      <c r="J39" s="15">
        <v>352.02621000000005</v>
      </c>
      <c r="K39" s="15">
        <v>362.72240000000005</v>
      </c>
    </row>
    <row r="40" spans="1:11" x14ac:dyDescent="0.2">
      <c r="A40" s="13" t="s">
        <v>38</v>
      </c>
      <c r="B40" s="15">
        <v>524.22209999999995</v>
      </c>
      <c r="C40" s="15">
        <v>299.63208000000003</v>
      </c>
      <c r="D40" s="15">
        <v>3212.4980699999996</v>
      </c>
      <c r="E40" s="15">
        <v>2585.29585</v>
      </c>
      <c r="F40" s="15">
        <v>999.99995999999999</v>
      </c>
      <c r="G40" s="15">
        <v>850.67856000000006</v>
      </c>
      <c r="H40" s="15">
        <v>709.88149999999996</v>
      </c>
      <c r="I40" s="15">
        <v>310.98217</v>
      </c>
      <c r="J40" s="15">
        <v>320.28255999999999</v>
      </c>
      <c r="K40" s="15">
        <v>330.01474999999999</v>
      </c>
    </row>
    <row r="41" spans="1:11" x14ac:dyDescent="0.2">
      <c r="A41" s="13" t="s">
        <v>39</v>
      </c>
      <c r="B41" s="15">
        <v>819.01314000000002</v>
      </c>
      <c r="C41" s="15">
        <v>1537.3543200000001</v>
      </c>
      <c r="D41" s="15">
        <v>796.62351000000001</v>
      </c>
      <c r="E41" s="15">
        <v>2021.4129800000001</v>
      </c>
      <c r="F41" s="15">
        <v>670.16857999999991</v>
      </c>
      <c r="G41" s="15">
        <v>232.76088000000001</v>
      </c>
      <c r="H41" s="15">
        <v>83.674539999999993</v>
      </c>
      <c r="I41" s="15">
        <v>927.89890000000003</v>
      </c>
      <c r="J41" s="15">
        <v>79.781639999999996</v>
      </c>
      <c r="K41" s="15">
        <v>105.06886</v>
      </c>
    </row>
    <row r="42" spans="1:11" x14ac:dyDescent="0.2">
      <c r="A42" s="13" t="s">
        <v>40</v>
      </c>
      <c r="B42" s="15">
        <v>1167.8481100000001</v>
      </c>
      <c r="C42" s="15">
        <v>2115.8124500000004</v>
      </c>
      <c r="D42" s="15">
        <v>1878.6476100000002</v>
      </c>
      <c r="E42" s="15">
        <v>1863.59131</v>
      </c>
      <c r="F42" s="15">
        <v>911.47672</v>
      </c>
      <c r="G42" s="15">
        <v>2002.1669899999999</v>
      </c>
      <c r="H42" s="15">
        <v>1631.3579999999999</v>
      </c>
      <c r="I42" s="15">
        <v>1316.12132</v>
      </c>
      <c r="J42" s="15">
        <v>3049.27747</v>
      </c>
      <c r="K42" s="15">
        <v>3903.6657200000004</v>
      </c>
    </row>
    <row r="43" spans="1:11" x14ac:dyDescent="0.2">
      <c r="A43" s="13" t="s">
        <v>41</v>
      </c>
      <c r="B43" s="15">
        <v>0</v>
      </c>
      <c r="C43" s="15">
        <v>377.78089</v>
      </c>
      <c r="D43" s="15">
        <v>445.84834000000001</v>
      </c>
      <c r="E43" s="15">
        <v>361.13291999999996</v>
      </c>
      <c r="F43" s="15">
        <v>368.19420000000002</v>
      </c>
      <c r="G43" s="15">
        <v>773.45579000000009</v>
      </c>
      <c r="H43" s="15">
        <v>627.02217000000007</v>
      </c>
      <c r="I43" s="15">
        <v>473.38704999999999</v>
      </c>
      <c r="J43" s="15">
        <v>491.98558000000003</v>
      </c>
      <c r="K43" s="15">
        <v>1116.40653</v>
      </c>
    </row>
    <row r="44" spans="1:11" x14ac:dyDescent="0.2">
      <c r="A44" s="17" t="s">
        <v>42</v>
      </c>
      <c r="B44" s="18">
        <f t="shared" ref="B44:K44" si="5">SUM(B33:B43)</f>
        <v>34462.081879999991</v>
      </c>
      <c r="C44" s="18">
        <f t="shared" si="5"/>
        <v>33141.956680000003</v>
      </c>
      <c r="D44" s="18">
        <f t="shared" si="5"/>
        <v>9915.5380700000005</v>
      </c>
      <c r="E44" s="18">
        <f t="shared" si="5"/>
        <v>15395.44543</v>
      </c>
      <c r="F44" s="18">
        <f t="shared" si="5"/>
        <v>8906.726349999999</v>
      </c>
      <c r="G44" s="18">
        <f t="shared" si="5"/>
        <v>22650.107270000004</v>
      </c>
      <c r="H44" s="18">
        <f t="shared" si="5"/>
        <v>24960.834670000004</v>
      </c>
      <c r="I44" s="18">
        <f t="shared" si="5"/>
        <v>34242.00722</v>
      </c>
      <c r="J44" s="18">
        <f t="shared" si="5"/>
        <v>27059.434310000001</v>
      </c>
      <c r="K44" s="18">
        <f t="shared" si="5"/>
        <v>10543.001720000002</v>
      </c>
    </row>
    <row r="45" spans="1:11" x14ac:dyDescent="0.2">
      <c r="A45" s="19" t="s">
        <v>43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</row>
    <row r="46" spans="1:11" x14ac:dyDescent="0.2">
      <c r="A46" s="24" t="s">
        <v>44</v>
      </c>
      <c r="B46" s="25">
        <f t="shared" ref="B46:K46" si="6">B44+B31+B22+B15</f>
        <v>126810.97972</v>
      </c>
      <c r="C46" s="25">
        <f t="shared" si="6"/>
        <v>142354.00726000001</v>
      </c>
      <c r="D46" s="25">
        <f t="shared" si="6"/>
        <v>87002.597929999989</v>
      </c>
      <c r="E46" s="25">
        <f t="shared" si="6"/>
        <v>120122.02739999999</v>
      </c>
      <c r="F46" s="25">
        <f t="shared" si="6"/>
        <v>123673.53492999999</v>
      </c>
      <c r="G46" s="25">
        <f t="shared" si="6"/>
        <v>202639.70115999997</v>
      </c>
      <c r="H46" s="25">
        <f t="shared" si="6"/>
        <v>277688.48606000002</v>
      </c>
      <c r="I46" s="25">
        <f t="shared" si="6"/>
        <v>289317.77726</v>
      </c>
      <c r="J46" s="25">
        <f t="shared" si="6"/>
        <v>196570.12235999998</v>
      </c>
      <c r="K46" s="25">
        <f t="shared" si="6"/>
        <v>212931.23754</v>
      </c>
    </row>
    <row r="47" spans="1:11" x14ac:dyDescent="0.2">
      <c r="A47" s="26" t="s">
        <v>45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</row>
    <row r="48" spans="1:11" x14ac:dyDescent="0.2">
      <c r="A48" s="27" t="s">
        <v>44</v>
      </c>
      <c r="B48" s="25">
        <f t="shared" ref="B48:K48" si="7">B46+B47</f>
        <v>126810.97972</v>
      </c>
      <c r="C48" s="25">
        <f t="shared" si="7"/>
        <v>142354.00726000001</v>
      </c>
      <c r="D48" s="25">
        <f t="shared" si="7"/>
        <v>87002.597929999989</v>
      </c>
      <c r="E48" s="25">
        <f t="shared" si="7"/>
        <v>120122.02739999999</v>
      </c>
      <c r="F48" s="25">
        <f t="shared" si="7"/>
        <v>123673.53492999999</v>
      </c>
      <c r="G48" s="25">
        <f t="shared" si="7"/>
        <v>202639.70115999997</v>
      </c>
      <c r="H48" s="25">
        <f t="shared" si="7"/>
        <v>277688.48606000002</v>
      </c>
      <c r="I48" s="25">
        <f t="shared" si="7"/>
        <v>289317.77726</v>
      </c>
      <c r="J48" s="25">
        <f t="shared" si="7"/>
        <v>196570.12235999998</v>
      </c>
      <c r="K48" s="25">
        <f t="shared" si="7"/>
        <v>212931.23754</v>
      </c>
    </row>
    <row r="51" spans="3:4" x14ac:dyDescent="0.2">
      <c r="C51" s="4"/>
      <c r="D51" s="4"/>
    </row>
    <row r="52" spans="3:4" x14ac:dyDescent="0.2">
      <c r="C52" s="28"/>
      <c r="D52" s="28"/>
    </row>
  </sheetData>
  <mergeCells count="3">
    <mergeCell ref="A2:H2"/>
    <mergeCell ref="A3:H3"/>
    <mergeCell ref="A4:H4"/>
  </mergeCells>
  <dataValidations count="2">
    <dataValidation type="list" allowBlank="1" showErrorMessage="1" sqref="K2" xr:uid="{00000000-0002-0000-0000-000000000000}">
      <formula1>"Net Capital,Gross Capital"</formula1>
    </dataValidation>
    <dataValidation type="list" allowBlank="1" showErrorMessage="1" sqref="B7:K7" xr:uid="{00000000-0002-0000-0000-000001000000}">
      <formula1>"CGAAP,MIFRS,USGAAP,ASPE"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 2-AA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Thomson, Kirk</dc:creator>
  <cp:lastModifiedBy>Casqueira, Charlotte</cp:lastModifiedBy>
  <dcterms:created xsi:type="dcterms:W3CDTF">2025-07-24T11:01:11Z</dcterms:created>
  <dcterms:modified xsi:type="dcterms:W3CDTF">2025-09-29T14:02:50Z</dcterms:modified>
</cp:coreProperties>
</file>