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comments2.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195" windowWidth="28830" windowHeight="6240" tabRatio="855" firstSheet="4"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Report'!$C$26:$BT$80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AX103" i="85" l="1"/>
  <c r="AX102" i="85"/>
  <c r="AX101" i="85"/>
  <c r="AX100" i="85"/>
  <c r="AW106" i="85" l="1"/>
  <c r="AV106" i="85"/>
  <c r="AU106" i="85"/>
  <c r="AT106" i="85"/>
  <c r="AS106" i="85"/>
  <c r="AX105" i="85"/>
  <c r="BB105" i="85" s="1"/>
  <c r="AX104" i="85"/>
  <c r="BC104" i="85" s="1"/>
  <c r="BB103" i="85"/>
  <c r="BA102" i="85"/>
  <c r="BC102" i="85"/>
  <c r="AZ101" i="85"/>
  <c r="BB101" i="85"/>
  <c r="BC100" i="85"/>
  <c r="AX99" i="85"/>
  <c r="BB99" i="85" s="1"/>
  <c r="AZ98" i="85"/>
  <c r="AX98" i="85"/>
  <c r="BC98" i="85" s="1"/>
  <c r="BC97" i="85"/>
  <c r="AY97" i="85"/>
  <c r="AX97" i="85"/>
  <c r="BB97" i="85" s="1"/>
  <c r="AX96" i="85"/>
  <c r="BC96" i="85" s="1"/>
  <c r="AX95" i="85"/>
  <c r="BB95" i="85" s="1"/>
  <c r="AX94" i="85"/>
  <c r="BC94" i="85" s="1"/>
  <c r="AX93" i="85"/>
  <c r="BB93" i="85" s="1"/>
  <c r="AX92" i="85"/>
  <c r="BC92" i="85" s="1"/>
  <c r="AX91" i="85"/>
  <c r="BB91" i="85" s="1"/>
  <c r="BA90" i="85"/>
  <c r="AZ90" i="85"/>
  <c r="AX90" i="85"/>
  <c r="BC90" i="85" s="1"/>
  <c r="AZ89" i="85"/>
  <c r="AX89" i="85"/>
  <c r="BB89" i="85" s="1"/>
  <c r="AX88" i="85"/>
  <c r="BC88" i="85" s="1"/>
  <c r="BA87" i="85"/>
  <c r="AX87" i="85"/>
  <c r="BB87" i="85" s="1"/>
  <c r="AX86" i="85"/>
  <c r="BC86" i="85" s="1"/>
  <c r="AX85" i="85"/>
  <c r="BB85" i="85" s="1"/>
  <c r="AX84" i="85"/>
  <c r="BA83" i="85"/>
  <c r="AX83" i="85"/>
  <c r="BA82" i="85"/>
  <c r="AX82" i="85"/>
  <c r="BC82" i="85" s="1"/>
  <c r="BA81" i="85"/>
  <c r="AY81" i="85"/>
  <c r="AX81" i="85"/>
  <c r="BB81" i="85" s="1"/>
  <c r="BC80" i="85"/>
  <c r="AX80" i="85"/>
  <c r="BB80" i="85" s="1"/>
  <c r="BB79" i="85"/>
  <c r="BA79" i="85"/>
  <c r="AX79" i="85"/>
  <c r="AX78" i="85"/>
  <c r="BC78" i="85" s="1"/>
  <c r="AX77" i="85"/>
  <c r="BB77" i="85" s="1"/>
  <c r="AX76" i="85"/>
  <c r="BC76" i="85" s="1"/>
  <c r="AX75" i="85"/>
  <c r="BB75" i="85" s="1"/>
  <c r="AZ74" i="85"/>
  <c r="AX74" i="85"/>
  <c r="BC74" i="85" s="1"/>
  <c r="BC73" i="85"/>
  <c r="AY73" i="85"/>
  <c r="AX73" i="85"/>
  <c r="BB73" i="85" s="1"/>
  <c r="AY72" i="85"/>
  <c r="AX72" i="85"/>
  <c r="BC72" i="85" s="1"/>
  <c r="AX71" i="85"/>
  <c r="BB71" i="85" s="1"/>
  <c r="AZ70" i="85"/>
  <c r="AX70" i="85"/>
  <c r="BC70" i="85" s="1"/>
  <c r="BC69" i="85"/>
  <c r="AY69" i="85"/>
  <c r="AX69" i="85"/>
  <c r="BB69" i="85" s="1"/>
  <c r="AY68" i="85"/>
  <c r="AX68" i="85"/>
  <c r="BC68" i="85" s="1"/>
  <c r="AX67" i="85"/>
  <c r="BB67" i="85" s="1"/>
  <c r="AZ66" i="85"/>
  <c r="AX66" i="85"/>
  <c r="BC66" i="85" s="1"/>
  <c r="AZ65" i="85"/>
  <c r="AX65" i="85"/>
  <c r="BB65" i="85" s="1"/>
  <c r="AY64" i="85"/>
  <c r="AX64" i="85"/>
  <c r="BB64" i="85" s="1"/>
  <c r="AX63" i="85"/>
  <c r="BA62" i="85"/>
  <c r="AY62" i="85"/>
  <c r="AX62" i="85"/>
  <c r="BB62" i="85" s="1"/>
  <c r="BC61" i="85"/>
  <c r="AY61" i="85"/>
  <c r="AX61" i="85"/>
  <c r="BB61" i="85" s="1"/>
  <c r="AX60" i="85"/>
  <c r="BC60" i="85" s="1"/>
  <c r="AX59" i="85"/>
  <c r="BA59" i="85" s="1"/>
  <c r="AX58" i="85"/>
  <c r="BB58" i="85" s="1"/>
  <c r="AX57" i="85"/>
  <c r="BB57" i="85" s="1"/>
  <c r="AX56" i="85"/>
  <c r="BB56" i="85" s="1"/>
  <c r="AX55" i="85"/>
  <c r="BA55" i="85" s="1"/>
  <c r="BA54" i="85"/>
  <c r="AZ54" i="85"/>
  <c r="AY54" i="85"/>
  <c r="AX54" i="85"/>
  <c r="BB54" i="85" s="1"/>
  <c r="BC53" i="85"/>
  <c r="AZ53" i="85"/>
  <c r="AY53" i="85"/>
  <c r="AX53" i="85"/>
  <c r="BB53" i="85" s="1"/>
  <c r="AX52" i="85"/>
  <c r="BC52" i="85" s="1"/>
  <c r="AX51" i="85"/>
  <c r="BB51" i="85" s="1"/>
  <c r="BA50" i="85"/>
  <c r="AY50" i="85"/>
  <c r="AX50" i="85"/>
  <c r="BC50" i="85" s="1"/>
  <c r="BC49" i="85"/>
  <c r="AY49" i="85"/>
  <c r="AX49" i="85"/>
  <c r="BB49" i="85" s="1"/>
  <c r="BA48" i="85"/>
  <c r="AX48" i="85"/>
  <c r="BB48" i="85" s="1"/>
  <c r="AX47" i="85"/>
  <c r="BA47" i="85" s="1"/>
  <c r="AX46" i="85"/>
  <c r="AZ46" i="85" s="1"/>
  <c r="AX45" i="85"/>
  <c r="BC45" i="85" s="1"/>
  <c r="AZ44" i="85"/>
  <c r="AX44" i="85"/>
  <c r="BB44" i="85" s="1"/>
  <c r="AX43" i="85"/>
  <c r="BA43" i="85" s="1"/>
  <c r="AX42" i="85"/>
  <c r="AZ42" i="85" s="1"/>
  <c r="AX41" i="85"/>
  <c r="BC41" i="85" s="1"/>
  <c r="AZ40" i="85"/>
  <c r="AX40" i="85"/>
  <c r="BB40" i="85" s="1"/>
  <c r="AX39" i="85"/>
  <c r="BA39" i="85" s="1"/>
  <c r="AX38" i="85"/>
  <c r="AZ38" i="85" s="1"/>
  <c r="BA37" i="85"/>
  <c r="AX37" i="85"/>
  <c r="BC37" i="85" s="1"/>
  <c r="AX36" i="85"/>
  <c r="BB36" i="85" s="1"/>
  <c r="AY35" i="85"/>
  <c r="AX35" i="85"/>
  <c r="BA35" i="85" s="1"/>
  <c r="AX34" i="85"/>
  <c r="AZ34" i="85" s="1"/>
  <c r="AX33" i="85"/>
  <c r="BC33" i="85" s="1"/>
  <c r="AZ32" i="85"/>
  <c r="AX32" i="85"/>
  <c r="BB32" i="85" s="1"/>
  <c r="AY31" i="85"/>
  <c r="AX31" i="85"/>
  <c r="BA31" i="85" s="1"/>
  <c r="AX30" i="85"/>
  <c r="AZ30" i="85" s="1"/>
  <c r="AX29" i="85"/>
  <c r="BC29" i="85" s="1"/>
  <c r="AX28" i="85"/>
  <c r="BB28" i="85" s="1"/>
  <c r="AY27" i="85"/>
  <c r="AX27" i="85"/>
  <c r="BA27" i="85" s="1"/>
  <c r="AX26" i="85"/>
  <c r="AF74" i="85"/>
  <c r="AE74" i="85"/>
  <c r="AD74" i="85"/>
  <c r="AC74" i="85"/>
  <c r="AB74" i="85"/>
  <c r="AG73" i="85"/>
  <c r="AL73" i="85" s="1"/>
  <c r="AG72" i="85"/>
  <c r="AK72" i="85" s="1"/>
  <c r="AG71" i="85"/>
  <c r="AL71" i="85" s="1"/>
  <c r="AJ70" i="85"/>
  <c r="AH70" i="85"/>
  <c r="AG70" i="85"/>
  <c r="AK70" i="85" s="1"/>
  <c r="AG69" i="85"/>
  <c r="AL69" i="85" s="1"/>
  <c r="AG68" i="85"/>
  <c r="AK68" i="85" s="1"/>
  <c r="AJ67" i="85"/>
  <c r="AI67" i="85"/>
  <c r="AG67" i="85"/>
  <c r="AL67" i="85" s="1"/>
  <c r="AG66" i="85"/>
  <c r="AK66" i="85" s="1"/>
  <c r="AG65" i="85"/>
  <c r="AL65" i="85" s="1"/>
  <c r="AJ64" i="85"/>
  <c r="AG64" i="85"/>
  <c r="AK64" i="85" s="1"/>
  <c r="AJ63" i="85"/>
  <c r="AG63" i="85"/>
  <c r="AL63" i="85" s="1"/>
  <c r="AJ62" i="85"/>
  <c r="AH62" i="85"/>
  <c r="AG62" i="85"/>
  <c r="AK62" i="85" s="1"/>
  <c r="AG61" i="85"/>
  <c r="AL61" i="85" s="1"/>
  <c r="AG60" i="85"/>
  <c r="AK60" i="85" s="1"/>
  <c r="AI59" i="85"/>
  <c r="AG59" i="85"/>
  <c r="AL59" i="85" s="1"/>
  <c r="AI58" i="85"/>
  <c r="AG58" i="85"/>
  <c r="AK58" i="85" s="1"/>
  <c r="AG57" i="85"/>
  <c r="AL57" i="85" s="1"/>
  <c r="AJ56" i="85"/>
  <c r="AG56" i="85"/>
  <c r="AK56" i="85" s="1"/>
  <c r="AG55" i="85"/>
  <c r="AL55" i="85" s="1"/>
  <c r="AJ54" i="85"/>
  <c r="AH54" i="85"/>
  <c r="AG54" i="85"/>
  <c r="AK54" i="85" s="1"/>
  <c r="AG53" i="85"/>
  <c r="AL53" i="85" s="1"/>
  <c r="AG52" i="85"/>
  <c r="AK52" i="85" s="1"/>
  <c r="AI51" i="85"/>
  <c r="AG51" i="85"/>
  <c r="AL51" i="85" s="1"/>
  <c r="AG50" i="85"/>
  <c r="AK50" i="85" s="1"/>
  <c r="AG49" i="85"/>
  <c r="AH49" i="85" s="1"/>
  <c r="AJ48" i="85"/>
  <c r="AG48" i="85"/>
  <c r="AI48" i="85" s="1"/>
  <c r="AJ47" i="85"/>
  <c r="AG47" i="85"/>
  <c r="AL47" i="85" s="1"/>
  <c r="AJ46" i="85"/>
  <c r="AH46" i="85"/>
  <c r="AG46" i="85"/>
  <c r="AK46" i="85" s="1"/>
  <c r="AG45" i="85"/>
  <c r="AK45" i="85" s="1"/>
  <c r="AG44" i="85"/>
  <c r="AI44" i="85" s="1"/>
  <c r="AI43" i="85"/>
  <c r="AG43" i="85"/>
  <c r="AL43" i="85" s="1"/>
  <c r="AI42" i="85"/>
  <c r="AG42" i="85"/>
  <c r="AK42" i="85" s="1"/>
  <c r="AG41" i="85"/>
  <c r="AL41" i="85" s="1"/>
  <c r="AJ40" i="85"/>
  <c r="AG40" i="85"/>
  <c r="AI40" i="85" s="1"/>
  <c r="AG39" i="85"/>
  <c r="AL39" i="85" s="1"/>
  <c r="AJ38" i="85"/>
  <c r="AH38" i="85"/>
  <c r="AG38" i="85"/>
  <c r="AK38" i="85" s="1"/>
  <c r="AG37" i="85"/>
  <c r="AK37" i="85" s="1"/>
  <c r="AG36" i="85"/>
  <c r="AI36" i="85" s="1"/>
  <c r="AI35" i="85"/>
  <c r="AG35" i="85"/>
  <c r="AL35" i="85" s="1"/>
  <c r="AG34" i="85"/>
  <c r="AK34" i="85" s="1"/>
  <c r="AG33" i="85"/>
  <c r="AL33" i="85" s="1"/>
  <c r="AG32" i="85"/>
  <c r="AI32" i="85" s="1"/>
  <c r="AI31" i="85"/>
  <c r="AG31" i="85"/>
  <c r="AL31" i="85" s="1"/>
  <c r="AL30" i="85"/>
  <c r="AH30" i="85"/>
  <c r="AG30" i="85"/>
  <c r="AK30" i="85" s="1"/>
  <c r="AG29" i="85"/>
  <c r="AH29" i="85" s="1"/>
  <c r="AG28" i="85"/>
  <c r="AI28" i="85" s="1"/>
  <c r="AJ27" i="85"/>
  <c r="AI27" i="85"/>
  <c r="AG27" i="85"/>
  <c r="AL27" i="85" s="1"/>
  <c r="AL26" i="85"/>
  <c r="AH26" i="85"/>
  <c r="AG26" i="85"/>
  <c r="AK26" i="85" s="1"/>
  <c r="AL34" i="85" l="1"/>
  <c r="AM42" i="85"/>
  <c r="AL50" i="85"/>
  <c r="AL66" i="85"/>
  <c r="AI26" i="85"/>
  <c r="AJ32" i="85"/>
  <c r="AH34" i="85"/>
  <c r="AJ36" i="85"/>
  <c r="AI38" i="85"/>
  <c r="AM38" i="85" s="1"/>
  <c r="AI39" i="85"/>
  <c r="AJ42" i="85"/>
  <c r="AJ43" i="85"/>
  <c r="AL46" i="85"/>
  <c r="AH50" i="85"/>
  <c r="AJ52" i="85"/>
  <c r="AI54" i="85"/>
  <c r="AM54" i="85" s="1"/>
  <c r="AI55" i="85"/>
  <c r="AJ58" i="85"/>
  <c r="AM58" i="85" s="1"/>
  <c r="AJ59" i="85"/>
  <c r="AL62" i="85"/>
  <c r="AH66" i="85"/>
  <c r="AJ68" i="85"/>
  <c r="AI70" i="85"/>
  <c r="AI71" i="85"/>
  <c r="AM71" i="85" s="1"/>
  <c r="BC27" i="85"/>
  <c r="BA29" i="85"/>
  <c r="BC31" i="85"/>
  <c r="BA32" i="85"/>
  <c r="BD32" i="85" s="1"/>
  <c r="AY36" i="85"/>
  <c r="AY39" i="85"/>
  <c r="BA40" i="85"/>
  <c r="BA44" i="85"/>
  <c r="BD44" i="85" s="1"/>
  <c r="BD54" i="85"/>
  <c r="AY57" i="85"/>
  <c r="AY58" i="85"/>
  <c r="BC62" i="85"/>
  <c r="BC65" i="85"/>
  <c r="BA66" i="85"/>
  <c r="AZ73" i="85"/>
  <c r="BA74" i="85"/>
  <c r="AY77" i="85"/>
  <c r="AZ78" i="85"/>
  <c r="BC81" i="85"/>
  <c r="AY85" i="85"/>
  <c r="AZ86" i="85"/>
  <c r="BA89" i="85"/>
  <c r="AY93" i="85"/>
  <c r="AZ94" i="85"/>
  <c r="BC101" i="85"/>
  <c r="AY105" i="85"/>
  <c r="AL42" i="85"/>
  <c r="AJ55" i="85"/>
  <c r="AI66" i="85"/>
  <c r="AJ71" i="85"/>
  <c r="AX106" i="85"/>
  <c r="AZ36" i="85"/>
  <c r="BC40" i="85"/>
  <c r="BD40" i="85" s="1"/>
  <c r="BC44" i="85"/>
  <c r="AZ57" i="85"/>
  <c r="AZ58" i="85"/>
  <c r="AZ77" i="85"/>
  <c r="BA78" i="85"/>
  <c r="AZ85" i="85"/>
  <c r="BA86" i="85"/>
  <c r="BC89" i="85"/>
  <c r="AZ93" i="85"/>
  <c r="BA94" i="85"/>
  <c r="AZ105" i="85"/>
  <c r="AI34" i="85"/>
  <c r="AJ39" i="85"/>
  <c r="AI50" i="85"/>
  <c r="AL58" i="85"/>
  <c r="AJ28" i="85"/>
  <c r="AI30" i="85"/>
  <c r="AJ31" i="85"/>
  <c r="AK33" i="85"/>
  <c r="AJ34" i="85"/>
  <c r="AJ35" i="85"/>
  <c r="AL38" i="85"/>
  <c r="AH42" i="85"/>
  <c r="AJ44" i="85"/>
  <c r="AI46" i="85"/>
  <c r="AI47" i="85"/>
  <c r="AJ50" i="85"/>
  <c r="AM50" i="85" s="1"/>
  <c r="AJ51" i="85"/>
  <c r="AL54" i="85"/>
  <c r="AH58" i="85"/>
  <c r="AJ60" i="85"/>
  <c r="AI62" i="85"/>
  <c r="AM62" i="85" s="1"/>
  <c r="AI63" i="85"/>
  <c r="AJ66" i="85"/>
  <c r="AL70" i="85"/>
  <c r="AZ28" i="85"/>
  <c r="AY32" i="85"/>
  <c r="BA33" i="85"/>
  <c r="BC35" i="85"/>
  <c r="BA36" i="85"/>
  <c r="AY40" i="85"/>
  <c r="AY44" i="85"/>
  <c r="AY48" i="85"/>
  <c r="AZ49" i="85"/>
  <c r="AZ50" i="85"/>
  <c r="BC54" i="85"/>
  <c r="BC57" i="85"/>
  <c r="BA58" i="85"/>
  <c r="BB59" i="85"/>
  <c r="AZ61" i="85"/>
  <c r="AZ62" i="85"/>
  <c r="BD62" i="85" s="1"/>
  <c r="AY65" i="85"/>
  <c r="AY66" i="85"/>
  <c r="AZ69" i="85"/>
  <c r="BA70" i="85"/>
  <c r="BC77" i="85"/>
  <c r="AZ81" i="85"/>
  <c r="BD81" i="85" s="1"/>
  <c r="AZ82" i="85"/>
  <c r="BC85" i="85"/>
  <c r="AY89" i="85"/>
  <c r="BC93" i="85"/>
  <c r="AZ97" i="85"/>
  <c r="BA98" i="85"/>
  <c r="AY101" i="85"/>
  <c r="AZ102" i="85"/>
  <c r="AY104" i="85"/>
  <c r="BC105" i="85"/>
  <c r="BC36" i="85"/>
  <c r="BC58" i="85"/>
  <c r="BD89" i="85"/>
  <c r="BD36" i="85"/>
  <c r="BA26" i="85"/>
  <c r="BB27" i="85"/>
  <c r="AY28" i="85"/>
  <c r="BC28" i="85"/>
  <c r="AZ29" i="85"/>
  <c r="BA30" i="85"/>
  <c r="BB31" i="85"/>
  <c r="BC32" i="85"/>
  <c r="AZ33" i="85"/>
  <c r="BA34" i="85"/>
  <c r="BB35" i="85"/>
  <c r="AZ37" i="85"/>
  <c r="BA38" i="85"/>
  <c r="BD38" i="85" s="1"/>
  <c r="BB39" i="85"/>
  <c r="AZ41" i="85"/>
  <c r="BA42" i="85"/>
  <c r="BB43" i="85"/>
  <c r="AZ45" i="85"/>
  <c r="BA46" i="85"/>
  <c r="BB47" i="85"/>
  <c r="BC48" i="85"/>
  <c r="BA51" i="85"/>
  <c r="BB52" i="85"/>
  <c r="BA56" i="85"/>
  <c r="AZ56" i="85"/>
  <c r="BB60" i="85"/>
  <c r="BA64" i="85"/>
  <c r="AZ64" i="85"/>
  <c r="BB26" i="85"/>
  <c r="BB30" i="85"/>
  <c r="BB34" i="85"/>
  <c r="BB38" i="85"/>
  <c r="BC39" i="85"/>
  <c r="BA41" i="85"/>
  <c r="BB42" i="85"/>
  <c r="AY43" i="85"/>
  <c r="BC43" i="85"/>
  <c r="BA45" i="85"/>
  <c r="BB46" i="85"/>
  <c r="AY47" i="85"/>
  <c r="BC47" i="85"/>
  <c r="AZ48" i="85"/>
  <c r="AZ55" i="85"/>
  <c r="BC55" i="85"/>
  <c r="AY55" i="85"/>
  <c r="AY56" i="85"/>
  <c r="AZ63" i="85"/>
  <c r="BC63" i="85"/>
  <c r="AY63" i="85"/>
  <c r="BA68" i="85"/>
  <c r="AZ68" i="85"/>
  <c r="BA72" i="85"/>
  <c r="AZ72" i="85"/>
  <c r="BA76" i="85"/>
  <c r="AZ76" i="85"/>
  <c r="BA80" i="85"/>
  <c r="AZ80" i="85"/>
  <c r="BD80" i="85" s="1"/>
  <c r="BC84" i="85"/>
  <c r="AY84" i="85"/>
  <c r="BA84" i="85"/>
  <c r="AZ84" i="85"/>
  <c r="AY26" i="85"/>
  <c r="BC26" i="85"/>
  <c r="AZ27" i="85"/>
  <c r="BA28" i="85"/>
  <c r="BD28" i="85" s="1"/>
  <c r="BB29" i="85"/>
  <c r="AY30" i="85"/>
  <c r="BC30" i="85"/>
  <c r="AZ31" i="85"/>
  <c r="BD31" i="85" s="1"/>
  <c r="BB33" i="85"/>
  <c r="AY34" i="85"/>
  <c r="BC34" i="85"/>
  <c r="AZ35" i="85"/>
  <c r="BD35" i="85" s="1"/>
  <c r="BB37" i="85"/>
  <c r="AY38" i="85"/>
  <c r="BC38" i="85"/>
  <c r="AZ39" i="85"/>
  <c r="BD39" i="85" s="1"/>
  <c r="BB41" i="85"/>
  <c r="AY42" i="85"/>
  <c r="BC42" i="85"/>
  <c r="AZ43" i="85"/>
  <c r="BD43" i="85" s="1"/>
  <c r="BB45" i="85"/>
  <c r="AY46" i="85"/>
  <c r="BC46" i="85"/>
  <c r="AZ47" i="85"/>
  <c r="BD47" i="85" s="1"/>
  <c r="BA52" i="85"/>
  <c r="AZ52" i="85"/>
  <c r="BA60" i="85"/>
  <c r="AZ60" i="85"/>
  <c r="BD60" i="85" s="1"/>
  <c r="BA63" i="85"/>
  <c r="AZ67" i="85"/>
  <c r="BC67" i="85"/>
  <c r="AY67" i="85"/>
  <c r="AZ71" i="85"/>
  <c r="BC71" i="85"/>
  <c r="AY71" i="85"/>
  <c r="AZ75" i="85"/>
  <c r="BC75" i="85"/>
  <c r="AY75" i="85"/>
  <c r="AY76" i="85"/>
  <c r="AZ79" i="85"/>
  <c r="BC79" i="85"/>
  <c r="AY79" i="85"/>
  <c r="AY80" i="85"/>
  <c r="BB84" i="85"/>
  <c r="AZ26" i="85"/>
  <c r="AY29" i="85"/>
  <c r="AY33" i="85"/>
  <c r="AY37" i="85"/>
  <c r="AY41" i="85"/>
  <c r="AY45" i="85"/>
  <c r="AZ51" i="85"/>
  <c r="BC51" i="85"/>
  <c r="AY51" i="85"/>
  <c r="AY52" i="85"/>
  <c r="BB55" i="85"/>
  <c r="BC56" i="85"/>
  <c r="AZ59" i="85"/>
  <c r="BC59" i="85"/>
  <c r="AY59" i="85"/>
  <c r="AY60" i="85"/>
  <c r="BB63" i="85"/>
  <c r="BC64" i="85"/>
  <c r="BA67" i="85"/>
  <c r="BB68" i="85"/>
  <c r="BA71" i="85"/>
  <c r="BB72" i="85"/>
  <c r="BA75" i="85"/>
  <c r="BB76" i="85"/>
  <c r="BB83" i="85"/>
  <c r="AZ83" i="85"/>
  <c r="BC83" i="85"/>
  <c r="AY83" i="85"/>
  <c r="BD101" i="85"/>
  <c r="BA49" i="85"/>
  <c r="BB50" i="85"/>
  <c r="BD50" i="85" s="1"/>
  <c r="BA53" i="85"/>
  <c r="BD53" i="85" s="1"/>
  <c r="BA57" i="85"/>
  <c r="BD57" i="85" s="1"/>
  <c r="BA61" i="85"/>
  <c r="BD61" i="85" s="1"/>
  <c r="BA65" i="85"/>
  <c r="BB66" i="85"/>
  <c r="BD66" i="85" s="1"/>
  <c r="BA69" i="85"/>
  <c r="BD69" i="85" s="1"/>
  <c r="BB70" i="85"/>
  <c r="BA73" i="85"/>
  <c r="BD73" i="85" s="1"/>
  <c r="BB74" i="85"/>
  <c r="BD74" i="85" s="1"/>
  <c r="BA77" i="85"/>
  <c r="BD77" i="85" s="1"/>
  <c r="BB78" i="85"/>
  <c r="BD78" i="85" s="1"/>
  <c r="BB82" i="85"/>
  <c r="BD82" i="85" s="1"/>
  <c r="BA85" i="85"/>
  <c r="BD85" i="85" s="1"/>
  <c r="BB86" i="85"/>
  <c r="BD86" i="85" s="1"/>
  <c r="AY87" i="85"/>
  <c r="BC87" i="85"/>
  <c r="AZ88" i="85"/>
  <c r="BB90" i="85"/>
  <c r="BD90" i="85" s="1"/>
  <c r="AY91" i="85"/>
  <c r="BC91" i="85"/>
  <c r="AZ92" i="85"/>
  <c r="BA93" i="85"/>
  <c r="BD93" i="85" s="1"/>
  <c r="BB94" i="85"/>
  <c r="AY95" i="85"/>
  <c r="BC95" i="85"/>
  <c r="AZ96" i="85"/>
  <c r="BA97" i="85"/>
  <c r="BD97" i="85" s="1"/>
  <c r="BB98" i="85"/>
  <c r="AY99" i="85"/>
  <c r="BC99" i="85"/>
  <c r="AZ100" i="85"/>
  <c r="BA101" i="85"/>
  <c r="BB102" i="85"/>
  <c r="AY103" i="85"/>
  <c r="BC103" i="85"/>
  <c r="AZ104" i="85"/>
  <c r="BA105" i="85"/>
  <c r="BD105" i="85" s="1"/>
  <c r="AY70" i="85"/>
  <c r="AY74" i="85"/>
  <c r="AY78" i="85"/>
  <c r="AY82" i="85"/>
  <c r="AY86" i="85"/>
  <c r="AZ87" i="85"/>
  <c r="BD87" i="85" s="1"/>
  <c r="BA88" i="85"/>
  <c r="AY90" i="85"/>
  <c r="AZ91" i="85"/>
  <c r="BA92" i="85"/>
  <c r="AY94" i="85"/>
  <c r="AZ95" i="85"/>
  <c r="BA96" i="85"/>
  <c r="AY98" i="85"/>
  <c r="AZ99" i="85"/>
  <c r="BA100" i="85"/>
  <c r="AY102" i="85"/>
  <c r="AZ103" i="85"/>
  <c r="BA104" i="85"/>
  <c r="BB88" i="85"/>
  <c r="BA91" i="85"/>
  <c r="BB92" i="85"/>
  <c r="BA95" i="85"/>
  <c r="BB96" i="85"/>
  <c r="BA99" i="85"/>
  <c r="BB100" i="85"/>
  <c r="BA103" i="85"/>
  <c r="BB104" i="85"/>
  <c r="AY88" i="85"/>
  <c r="AY92" i="85"/>
  <c r="AY96" i="85"/>
  <c r="AY100" i="85"/>
  <c r="AM34" i="85"/>
  <c r="AM51" i="85"/>
  <c r="AM66" i="85"/>
  <c r="AM46" i="85"/>
  <c r="AM47" i="85"/>
  <c r="AK29" i="85"/>
  <c r="AK28" i="85"/>
  <c r="AM28" i="85" s="1"/>
  <c r="AL29" i="85"/>
  <c r="AH33" i="85"/>
  <c r="AK36" i="85"/>
  <c r="AL37" i="85"/>
  <c r="AH41" i="85"/>
  <c r="AL45" i="85"/>
  <c r="AL49" i="85"/>
  <c r="AJ26" i="85"/>
  <c r="AK27" i="85"/>
  <c r="AM27" i="85" s="1"/>
  <c r="AH28" i="85"/>
  <c r="AL28" i="85"/>
  <c r="AI29" i="85"/>
  <c r="AJ30" i="85"/>
  <c r="AM30" i="85" s="1"/>
  <c r="AK31" i="85"/>
  <c r="AM31" i="85" s="1"/>
  <c r="AH32" i="85"/>
  <c r="AL32" i="85"/>
  <c r="AM32" i="85" s="1"/>
  <c r="AI33" i="85"/>
  <c r="AK35" i="85"/>
  <c r="AM35" i="85" s="1"/>
  <c r="AH36" i="85"/>
  <c r="AL36" i="85"/>
  <c r="AM36" i="85" s="1"/>
  <c r="AI37" i="85"/>
  <c r="AK39" i="85"/>
  <c r="AM39" i="85" s="1"/>
  <c r="AH40" i="85"/>
  <c r="AL40" i="85"/>
  <c r="AI41" i="85"/>
  <c r="AK43" i="85"/>
  <c r="AM43" i="85" s="1"/>
  <c r="AH44" i="85"/>
  <c r="AL44" i="85"/>
  <c r="AI45" i="85"/>
  <c r="AK47" i="85"/>
  <c r="AH48" i="85"/>
  <c r="AL48" i="85"/>
  <c r="AI49" i="85"/>
  <c r="AK51" i="85"/>
  <c r="AH52" i="85"/>
  <c r="AL52" i="85"/>
  <c r="AI53" i="85"/>
  <c r="AK55" i="85"/>
  <c r="AH56" i="85"/>
  <c r="AL56" i="85"/>
  <c r="AI57" i="85"/>
  <c r="AK59" i="85"/>
  <c r="AM59" i="85" s="1"/>
  <c r="AH60" i="85"/>
  <c r="AL60" i="85"/>
  <c r="AI61" i="85"/>
  <c r="AK63" i="85"/>
  <c r="AM63" i="85" s="1"/>
  <c r="AH64" i="85"/>
  <c r="AL64" i="85"/>
  <c r="AI65" i="85"/>
  <c r="AK67" i="85"/>
  <c r="AM67" i="85" s="1"/>
  <c r="AH68" i="85"/>
  <c r="AL68" i="85"/>
  <c r="AI69" i="85"/>
  <c r="AK71" i="85"/>
  <c r="AH72" i="85"/>
  <c r="AL72" i="85"/>
  <c r="AI73" i="85"/>
  <c r="AK32" i="85"/>
  <c r="AH37" i="85"/>
  <c r="AK40" i="85"/>
  <c r="AM40" i="85" s="1"/>
  <c r="AK44" i="85"/>
  <c r="AM44" i="85" s="1"/>
  <c r="AH45" i="85"/>
  <c r="AK48" i="85"/>
  <c r="AH27" i="85"/>
  <c r="AJ29" i="85"/>
  <c r="AH31" i="85"/>
  <c r="AJ33" i="85"/>
  <c r="AH35" i="85"/>
  <c r="AJ37" i="85"/>
  <c r="AH39" i="85"/>
  <c r="AJ41" i="85"/>
  <c r="AH43" i="85"/>
  <c r="AJ45" i="85"/>
  <c r="AH47" i="85"/>
  <c r="AJ49" i="85"/>
  <c r="AH51" i="85"/>
  <c r="AI52" i="85"/>
  <c r="AJ53" i="85"/>
  <c r="AH55" i="85"/>
  <c r="AI56" i="85"/>
  <c r="AM56" i="85" s="1"/>
  <c r="AJ57" i="85"/>
  <c r="AH59" i="85"/>
  <c r="AI60" i="85"/>
  <c r="AJ61" i="85"/>
  <c r="AH63" i="85"/>
  <c r="AI64" i="85"/>
  <c r="AJ65" i="85"/>
  <c r="AH67" i="85"/>
  <c r="AI68" i="85"/>
  <c r="AJ69" i="85"/>
  <c r="AH71" i="85"/>
  <c r="AI72" i="85"/>
  <c r="AJ73" i="85"/>
  <c r="AK41" i="85"/>
  <c r="AK49" i="85"/>
  <c r="AK53" i="85"/>
  <c r="AK57" i="85"/>
  <c r="AK61" i="85"/>
  <c r="AK65" i="85"/>
  <c r="AK69" i="85"/>
  <c r="AJ72" i="85"/>
  <c r="AK73" i="85"/>
  <c r="AH53" i="85"/>
  <c r="AH57" i="85"/>
  <c r="AH61" i="85"/>
  <c r="AH65" i="85"/>
  <c r="AH69" i="85"/>
  <c r="AH73" i="85"/>
  <c r="O44" i="85"/>
  <c r="O37" i="85"/>
  <c r="O31" i="85"/>
  <c r="O45" i="85" s="1"/>
  <c r="O46" i="85" s="1"/>
  <c r="BD102" i="85" l="1"/>
  <c r="AM72" i="85"/>
  <c r="AM29" i="85"/>
  <c r="BD75" i="85"/>
  <c r="AM48" i="85"/>
  <c r="BD98" i="85"/>
  <c r="BD65" i="85"/>
  <c r="BD27" i="85"/>
  <c r="BD42" i="85"/>
  <c r="AM70" i="85"/>
  <c r="AH74" i="85"/>
  <c r="BD79" i="85"/>
  <c r="AM55" i="85"/>
  <c r="BD94" i="85"/>
  <c r="BD70" i="85"/>
  <c r="BD49" i="85"/>
  <c r="BD83" i="85"/>
  <c r="BD67" i="85"/>
  <c r="BD52" i="85"/>
  <c r="BD34" i="85"/>
  <c r="BD46" i="85"/>
  <c r="BD30" i="85"/>
  <c r="BD58" i="85"/>
  <c r="BD91" i="85"/>
  <c r="BD96" i="85"/>
  <c r="BD84" i="85"/>
  <c r="BD72" i="85"/>
  <c r="BB106" i="85"/>
  <c r="I35" i="85" s="1"/>
  <c r="BD41" i="85"/>
  <c r="BD95" i="85"/>
  <c r="BD92" i="85"/>
  <c r="BD88" i="85"/>
  <c r="BD59" i="85"/>
  <c r="AZ106" i="85"/>
  <c r="I33" i="85" s="1"/>
  <c r="BD26" i="85"/>
  <c r="BD45" i="85"/>
  <c r="BD99" i="85"/>
  <c r="BD104" i="85"/>
  <c r="BC106" i="85"/>
  <c r="I36" i="85" s="1"/>
  <c r="BD76" i="85"/>
  <c r="BD68" i="85"/>
  <c r="BD63" i="85"/>
  <c r="BD55" i="85"/>
  <c r="BD56" i="85"/>
  <c r="BD33" i="85"/>
  <c r="BD29" i="85"/>
  <c r="BA106" i="85"/>
  <c r="I34" i="85" s="1"/>
  <c r="BD103" i="85"/>
  <c r="BD100" i="85"/>
  <c r="BD51" i="85"/>
  <c r="BD71" i="85"/>
  <c r="AY106" i="85"/>
  <c r="BD48" i="85"/>
  <c r="BD64" i="85"/>
  <c r="BD37" i="85"/>
  <c r="AJ74" i="85"/>
  <c r="I28" i="85" s="1"/>
  <c r="AK74" i="85"/>
  <c r="I29" i="85" s="1"/>
  <c r="AM26" i="85"/>
  <c r="AM64" i="85"/>
  <c r="AL74" i="85"/>
  <c r="I30" i="85" s="1"/>
  <c r="AM60" i="85"/>
  <c r="AM68" i="85"/>
  <c r="AM52" i="85"/>
  <c r="AM73" i="85"/>
  <c r="AM69" i="85"/>
  <c r="AM65" i="85"/>
  <c r="AM61" i="85"/>
  <c r="AM57" i="85"/>
  <c r="AM53" i="85"/>
  <c r="AM49" i="85"/>
  <c r="AM45" i="85"/>
  <c r="AM41" i="85"/>
  <c r="AM37" i="85"/>
  <c r="AM33" i="85"/>
  <c r="AI74" i="85"/>
  <c r="I27" i="85" s="1"/>
  <c r="BD106" i="85" l="1"/>
  <c r="AM74" i="85"/>
  <c r="E37" i="85" l="1"/>
  <c r="E36" i="85" s="1"/>
  <c r="E35" i="85" s="1"/>
  <c r="E34" i="85" s="1"/>
  <c r="E33" i="85" s="1"/>
  <c r="E32" i="85" s="1"/>
  <c r="E31" i="85" s="1"/>
  <c r="E30" i="85" s="1"/>
  <c r="E29" i="85" s="1"/>
  <c r="E28" i="85" s="1"/>
  <c r="E27" i="85" s="1"/>
  <c r="C51" i="47" l="1"/>
  <c r="C52" i="47" s="1"/>
  <c r="C53" i="47" s="1"/>
  <c r="C54" i="47" s="1"/>
  <c r="F27" i="85" l="1"/>
  <c r="F28" i="85"/>
  <c r="F29" i="85"/>
  <c r="F30" i="85"/>
  <c r="F32" i="85"/>
  <c r="F63" i="85"/>
  <c r="F61" i="85"/>
  <c r="F60" i="85"/>
  <c r="F59" i="85"/>
  <c r="F58" i="85"/>
  <c r="K36" i="85"/>
  <c r="C38" i="85" s="1"/>
  <c r="F38" i="85" s="1"/>
  <c r="K35" i="85"/>
  <c r="C37" i="85" s="1"/>
  <c r="F37" i="85" s="1"/>
  <c r="K34" i="85"/>
  <c r="C36" i="85" s="1"/>
  <c r="F36" i="85" s="1"/>
  <c r="K33" i="85"/>
  <c r="K30" i="85"/>
  <c r="C35" i="85" s="1"/>
  <c r="F35" i="85" s="1"/>
  <c r="K29" i="85"/>
  <c r="C34" i="85" s="1"/>
  <c r="F34" i="85" s="1"/>
  <c r="K28" i="85"/>
  <c r="C33" i="85" s="1"/>
  <c r="F33" i="85" s="1"/>
  <c r="K27" i="85"/>
  <c r="C31" i="85" s="1"/>
  <c r="F69" i="85"/>
  <c r="C69" i="85"/>
  <c r="C68" i="85"/>
  <c r="F68" i="85" s="1"/>
  <c r="C67" i="85"/>
  <c r="F67" i="85" s="1"/>
  <c r="C66" i="85"/>
  <c r="F66" i="85" s="1"/>
  <c r="C65" i="85"/>
  <c r="F65" i="85" s="1"/>
  <c r="F64" i="85"/>
  <c r="P80" i="85"/>
  <c r="K80" i="85"/>
  <c r="F31" i="85" l="1"/>
  <c r="F39" i="85" s="1"/>
  <c r="F40" i="85"/>
  <c r="F71" i="85"/>
  <c r="P558" i="79" s="1"/>
  <c r="F72" i="85"/>
  <c r="F62" i="85"/>
  <c r="F70" i="85" s="1"/>
  <c r="O558" i="79" s="1"/>
  <c r="X358" i="79"/>
  <c r="W358" i="79"/>
  <c r="V358" i="79"/>
  <c r="U358" i="79"/>
  <c r="T358" i="79"/>
  <c r="S358" i="79"/>
  <c r="R358" i="79"/>
  <c r="Q358" i="79"/>
  <c r="P358" i="79"/>
  <c r="O358" i="79"/>
  <c r="X357" i="79"/>
  <c r="W357" i="79"/>
  <c r="V357" i="79"/>
  <c r="U357" i="79"/>
  <c r="T357" i="79"/>
  <c r="S357" i="79"/>
  <c r="R357" i="79"/>
  <c r="Q357" i="79"/>
  <c r="P357" i="79"/>
  <c r="O357" i="79"/>
  <c r="M358" i="79"/>
  <c r="L358" i="79"/>
  <c r="K358" i="79"/>
  <c r="J358" i="79"/>
  <c r="I358" i="79"/>
  <c r="H358" i="79"/>
  <c r="G358" i="79"/>
  <c r="F358" i="79"/>
  <c r="E358" i="79"/>
  <c r="D358" i="79"/>
  <c r="M357" i="79"/>
  <c r="L357" i="79"/>
  <c r="K357" i="79"/>
  <c r="J357" i="79"/>
  <c r="I357" i="79"/>
  <c r="H357" i="79"/>
  <c r="G357" i="79"/>
  <c r="F357" i="79"/>
  <c r="E357" i="79"/>
  <c r="D357" i="79"/>
  <c r="X541" i="79"/>
  <c r="W541" i="79"/>
  <c r="V541" i="79"/>
  <c r="U541" i="79"/>
  <c r="T541" i="79"/>
  <c r="S541" i="79"/>
  <c r="R541" i="79"/>
  <c r="Q541" i="79"/>
  <c r="P541" i="79"/>
  <c r="O541" i="79"/>
  <c r="X540" i="79"/>
  <c r="W540" i="79"/>
  <c r="V540" i="79"/>
  <c r="U540" i="79"/>
  <c r="T540" i="79"/>
  <c r="S540" i="79"/>
  <c r="R540" i="79"/>
  <c r="Q540" i="79"/>
  <c r="P540" i="79"/>
  <c r="O540" i="79"/>
  <c r="M541" i="79"/>
  <c r="L541" i="79"/>
  <c r="K541" i="79"/>
  <c r="J541" i="79"/>
  <c r="I541" i="79"/>
  <c r="H541" i="79"/>
  <c r="G541" i="79"/>
  <c r="F541" i="79"/>
  <c r="E541" i="79"/>
  <c r="D541" i="79"/>
  <c r="M540" i="79"/>
  <c r="L540" i="79"/>
  <c r="K540" i="79"/>
  <c r="J540" i="79"/>
  <c r="I540" i="79"/>
  <c r="H540" i="79"/>
  <c r="G540" i="79"/>
  <c r="F540" i="79"/>
  <c r="E540" i="79"/>
  <c r="D540" i="79"/>
  <c r="AY93" i="68"/>
  <c r="AY92" i="68"/>
  <c r="T92" i="68"/>
  <c r="AX91" i="68"/>
  <c r="AY91" i="68" s="1"/>
  <c r="T91" i="68"/>
  <c r="S91" i="68"/>
  <c r="AX90" i="68"/>
  <c r="AY90" i="68" s="1"/>
  <c r="AY88" i="68"/>
  <c r="AX88" i="68"/>
  <c r="AX87" i="68"/>
  <c r="AY87" i="68" s="1"/>
  <c r="AY84" i="68"/>
  <c r="AX84" i="68"/>
  <c r="AW84" i="68"/>
  <c r="S84" i="68"/>
  <c r="T84" i="68" s="1"/>
  <c r="R84" i="68"/>
  <c r="AW83" i="68"/>
  <c r="AX83" i="68" s="1"/>
  <c r="AY83" i="68" s="1"/>
  <c r="R83" i="68"/>
  <c r="S83" i="68" s="1"/>
  <c r="T83" i="68" s="1"/>
  <c r="AV81" i="68"/>
  <c r="AW81" i="68" s="1"/>
  <c r="AX81" i="68" s="1"/>
  <c r="AY81" i="68" s="1"/>
  <c r="Q81" i="68"/>
  <c r="R81" i="68" s="1"/>
  <c r="S81" i="68" s="1"/>
  <c r="T81" i="68" s="1"/>
  <c r="F73" i="85" l="1"/>
  <c r="Q558" i="79"/>
  <c r="X340" i="79"/>
  <c r="W340" i="79"/>
  <c r="V340" i="79"/>
  <c r="U340" i="79"/>
  <c r="T340" i="79"/>
  <c r="S340" i="79"/>
  <c r="R340" i="79"/>
  <c r="Q340" i="79"/>
  <c r="P340" i="79"/>
  <c r="O340" i="79"/>
  <c r="X339" i="79"/>
  <c r="W339" i="79"/>
  <c r="V339" i="79"/>
  <c r="U339" i="79"/>
  <c r="T339" i="79"/>
  <c r="S339" i="79"/>
  <c r="R339" i="79"/>
  <c r="Q339" i="79"/>
  <c r="P339" i="79"/>
  <c r="O339" i="79"/>
  <c r="M340" i="79"/>
  <c r="L340" i="79"/>
  <c r="K340" i="79"/>
  <c r="J340" i="79"/>
  <c r="I340" i="79"/>
  <c r="H340" i="79"/>
  <c r="G340" i="79"/>
  <c r="F340" i="79"/>
  <c r="E340" i="79"/>
  <c r="D340" i="79"/>
  <c r="M339" i="79"/>
  <c r="L339" i="79"/>
  <c r="K339" i="79"/>
  <c r="J339" i="79"/>
  <c r="I339" i="79"/>
  <c r="H339" i="79"/>
  <c r="G339" i="79"/>
  <c r="F339" i="79"/>
  <c r="E339" i="79"/>
  <c r="D339" i="79"/>
  <c r="X523" i="79"/>
  <c r="W523" i="79"/>
  <c r="V523" i="79"/>
  <c r="U523" i="79"/>
  <c r="T523" i="79"/>
  <c r="S523" i="79"/>
  <c r="R523" i="79"/>
  <c r="Q523" i="79"/>
  <c r="P523" i="79"/>
  <c r="O523" i="79"/>
  <c r="X522" i="79"/>
  <c r="W522" i="79"/>
  <c r="V522" i="79"/>
  <c r="U522" i="79"/>
  <c r="T522" i="79"/>
  <c r="S522" i="79"/>
  <c r="R522" i="79"/>
  <c r="Q522" i="79"/>
  <c r="P522" i="79"/>
  <c r="O522" i="79"/>
  <c r="M523" i="79"/>
  <c r="L523" i="79"/>
  <c r="K523" i="79"/>
  <c r="J523" i="79"/>
  <c r="I523" i="79"/>
  <c r="H523" i="79"/>
  <c r="G523" i="79"/>
  <c r="F523" i="79"/>
  <c r="E523" i="79"/>
  <c r="D523" i="79"/>
  <c r="M522" i="79"/>
  <c r="L522" i="79"/>
  <c r="K522" i="79"/>
  <c r="J522" i="79"/>
  <c r="I522" i="79"/>
  <c r="H522" i="79"/>
  <c r="G522" i="79"/>
  <c r="F522" i="79"/>
  <c r="E522" i="79"/>
  <c r="D522" i="79"/>
  <c r="X337" i="79"/>
  <c r="W337" i="79"/>
  <c r="V337" i="79"/>
  <c r="U337" i="79"/>
  <c r="T337" i="79"/>
  <c r="S337" i="79"/>
  <c r="R337" i="79"/>
  <c r="Q337" i="79"/>
  <c r="P337" i="79"/>
  <c r="O337" i="79"/>
  <c r="X336" i="79"/>
  <c r="W336" i="79"/>
  <c r="V336" i="79"/>
  <c r="U336" i="79"/>
  <c r="T336" i="79"/>
  <c r="S336" i="79"/>
  <c r="R336" i="79"/>
  <c r="Q336" i="79"/>
  <c r="P336" i="79"/>
  <c r="O336" i="79"/>
  <c r="M337" i="79"/>
  <c r="L337" i="79"/>
  <c r="K337" i="79"/>
  <c r="J337" i="79"/>
  <c r="I337" i="79"/>
  <c r="H337" i="79"/>
  <c r="G337" i="79"/>
  <c r="F337" i="79"/>
  <c r="E337" i="79"/>
  <c r="D337" i="79"/>
  <c r="M336" i="79"/>
  <c r="L336" i="79"/>
  <c r="K336" i="79"/>
  <c r="J336" i="79"/>
  <c r="I336" i="79"/>
  <c r="H336" i="79"/>
  <c r="G336" i="79"/>
  <c r="F336" i="79"/>
  <c r="E336" i="79"/>
  <c r="D336" i="79"/>
  <c r="X520" i="79"/>
  <c r="W520" i="79"/>
  <c r="V520" i="79"/>
  <c r="U520" i="79"/>
  <c r="T520" i="79"/>
  <c r="S520" i="79"/>
  <c r="R520" i="79"/>
  <c r="Q520" i="79"/>
  <c r="P520" i="79"/>
  <c r="O520" i="79"/>
  <c r="X519" i="79"/>
  <c r="W519" i="79"/>
  <c r="V519" i="79"/>
  <c r="U519" i="79"/>
  <c r="T519" i="79"/>
  <c r="S519" i="79"/>
  <c r="R519" i="79"/>
  <c r="Q519" i="79"/>
  <c r="P519" i="79"/>
  <c r="O519" i="79"/>
  <c r="M520" i="79"/>
  <c r="L520" i="79"/>
  <c r="K520" i="79"/>
  <c r="J520" i="79"/>
  <c r="I520" i="79"/>
  <c r="H520" i="79"/>
  <c r="G520" i="79"/>
  <c r="F520" i="79"/>
  <c r="E520" i="79"/>
  <c r="D520" i="79"/>
  <c r="M519" i="79"/>
  <c r="L519" i="79"/>
  <c r="K519" i="79"/>
  <c r="J519" i="79"/>
  <c r="I519" i="79"/>
  <c r="H519" i="79"/>
  <c r="G519" i="79"/>
  <c r="F519" i="79"/>
  <c r="E519" i="79"/>
  <c r="D519" i="79"/>
  <c r="F74" i="85" l="1"/>
  <c r="R558" i="79"/>
  <c r="M588" i="79"/>
  <c r="L588" i="79"/>
  <c r="K588" i="79"/>
  <c r="J588" i="79"/>
  <c r="I588" i="79"/>
  <c r="H588" i="79"/>
  <c r="G588" i="79"/>
  <c r="F588" i="79"/>
  <c r="M587" i="79"/>
  <c r="L587" i="79"/>
  <c r="K587" i="79"/>
  <c r="J587" i="79"/>
  <c r="I587" i="79"/>
  <c r="H587" i="79"/>
  <c r="G587" i="79"/>
  <c r="F587" i="79"/>
  <c r="E588" i="79"/>
  <c r="E587" i="79"/>
  <c r="X588" i="79"/>
  <c r="W588" i="79"/>
  <c r="V588" i="79"/>
  <c r="U588" i="79"/>
  <c r="T588" i="79"/>
  <c r="S588" i="79"/>
  <c r="R588" i="79"/>
  <c r="Q588" i="79"/>
  <c r="P588" i="79"/>
  <c r="X587" i="79"/>
  <c r="W587" i="79"/>
  <c r="V587" i="79"/>
  <c r="U587" i="79"/>
  <c r="T587" i="79"/>
  <c r="S587" i="79"/>
  <c r="R587" i="79"/>
  <c r="Q587" i="79"/>
  <c r="P587" i="79"/>
  <c r="O588" i="79"/>
  <c r="O587" i="79"/>
  <c r="X538" i="79"/>
  <c r="W538" i="79"/>
  <c r="V538" i="79"/>
  <c r="U538" i="79"/>
  <c r="T538" i="79"/>
  <c r="S538" i="79"/>
  <c r="R538" i="79"/>
  <c r="Q538" i="79"/>
  <c r="P538" i="79"/>
  <c r="O538" i="79"/>
  <c r="X537" i="79"/>
  <c r="W537" i="79"/>
  <c r="V537" i="79"/>
  <c r="U537" i="79"/>
  <c r="T537" i="79"/>
  <c r="S537" i="79"/>
  <c r="R537" i="79"/>
  <c r="Q537" i="79"/>
  <c r="P537" i="79"/>
  <c r="O537" i="79"/>
  <c r="X535" i="79"/>
  <c r="W535" i="79"/>
  <c r="V535" i="79"/>
  <c r="U535" i="79"/>
  <c r="T535" i="79"/>
  <c r="S535" i="79"/>
  <c r="R535" i="79"/>
  <c r="Q535" i="79"/>
  <c r="P535" i="79"/>
  <c r="O535" i="79"/>
  <c r="X534" i="79"/>
  <c r="W534" i="79"/>
  <c r="V534" i="79"/>
  <c r="U534" i="79"/>
  <c r="T534" i="79"/>
  <c r="S534" i="79"/>
  <c r="R534" i="79"/>
  <c r="Q534" i="79"/>
  <c r="P534" i="79"/>
  <c r="O534" i="79"/>
  <c r="X516" i="79"/>
  <c r="W516" i="79"/>
  <c r="V516" i="79"/>
  <c r="U516" i="79"/>
  <c r="T516" i="79"/>
  <c r="S516" i="79"/>
  <c r="R516" i="79"/>
  <c r="Q516" i="79"/>
  <c r="P516" i="79"/>
  <c r="O516" i="79"/>
  <c r="X515" i="79"/>
  <c r="W515" i="79"/>
  <c r="V515" i="79"/>
  <c r="U515" i="79"/>
  <c r="T515" i="79"/>
  <c r="S515" i="79"/>
  <c r="R515" i="79"/>
  <c r="Q515" i="79"/>
  <c r="P515" i="79"/>
  <c r="O515" i="79"/>
  <c r="X513" i="79"/>
  <c r="W513" i="79"/>
  <c r="V513" i="79"/>
  <c r="U513" i="79"/>
  <c r="T513" i="79"/>
  <c r="S513" i="79"/>
  <c r="R513" i="79"/>
  <c r="Q513" i="79"/>
  <c r="P513" i="79"/>
  <c r="O513" i="79"/>
  <c r="X512" i="79"/>
  <c r="W512" i="79"/>
  <c r="V512" i="79"/>
  <c r="U512" i="79"/>
  <c r="T512" i="79"/>
  <c r="S512" i="79"/>
  <c r="R512" i="79"/>
  <c r="Q512" i="79"/>
  <c r="P512" i="79"/>
  <c r="O512" i="79"/>
  <c r="X510" i="79"/>
  <c r="W510" i="79"/>
  <c r="V510" i="79"/>
  <c r="U510" i="79"/>
  <c r="T510" i="79"/>
  <c r="S510" i="79"/>
  <c r="R510" i="79"/>
  <c r="Q510" i="79"/>
  <c r="P510" i="79"/>
  <c r="O510" i="79"/>
  <c r="X509" i="79"/>
  <c r="W509" i="79"/>
  <c r="V509" i="79"/>
  <c r="U509" i="79"/>
  <c r="T509" i="79"/>
  <c r="S509" i="79"/>
  <c r="R509" i="79"/>
  <c r="Q509" i="79"/>
  <c r="P509" i="79"/>
  <c r="O509" i="79"/>
  <c r="X506" i="79"/>
  <c r="W506" i="79"/>
  <c r="V506" i="79"/>
  <c r="U506" i="79"/>
  <c r="T506" i="79"/>
  <c r="S506" i="79"/>
  <c r="R506" i="79"/>
  <c r="Q506" i="79"/>
  <c r="P506" i="79"/>
  <c r="O506" i="79"/>
  <c r="X505" i="79"/>
  <c r="W505" i="79"/>
  <c r="V505" i="79"/>
  <c r="U505" i="79"/>
  <c r="T505" i="79"/>
  <c r="S505" i="79"/>
  <c r="R505" i="79"/>
  <c r="Q505" i="79"/>
  <c r="P505" i="79"/>
  <c r="O505" i="79"/>
  <c r="X503" i="79"/>
  <c r="W503" i="79"/>
  <c r="V503" i="79"/>
  <c r="U503" i="79"/>
  <c r="T503" i="79"/>
  <c r="S503" i="79"/>
  <c r="R503" i="79"/>
  <c r="Q503" i="79"/>
  <c r="P503" i="79"/>
  <c r="O503" i="79"/>
  <c r="X502" i="79"/>
  <c r="W502" i="79"/>
  <c r="V502" i="79"/>
  <c r="U502" i="79"/>
  <c r="T502" i="79"/>
  <c r="S502" i="79"/>
  <c r="R502" i="79"/>
  <c r="Q502" i="79"/>
  <c r="P502" i="79"/>
  <c r="O502" i="79"/>
  <c r="X500" i="79"/>
  <c r="W500" i="79"/>
  <c r="V500" i="79"/>
  <c r="U500" i="79"/>
  <c r="T500" i="79"/>
  <c r="S500" i="79"/>
  <c r="R500" i="79"/>
  <c r="Q500" i="79"/>
  <c r="P500" i="79"/>
  <c r="O500" i="79"/>
  <c r="X499" i="79"/>
  <c r="W499" i="79"/>
  <c r="V499" i="79"/>
  <c r="U499" i="79"/>
  <c r="T499" i="79"/>
  <c r="S499" i="79"/>
  <c r="R499" i="79"/>
  <c r="Q499" i="79"/>
  <c r="P499" i="79"/>
  <c r="O499" i="79"/>
  <c r="X497" i="79"/>
  <c r="W497" i="79"/>
  <c r="V497" i="79"/>
  <c r="U497" i="79"/>
  <c r="T497" i="79"/>
  <c r="S497" i="79"/>
  <c r="R497" i="79"/>
  <c r="Q497" i="79"/>
  <c r="P497" i="79"/>
  <c r="O497" i="79"/>
  <c r="X496" i="79"/>
  <c r="W496" i="79"/>
  <c r="V496" i="79"/>
  <c r="U496" i="79"/>
  <c r="T496" i="79"/>
  <c r="S496" i="79"/>
  <c r="R496" i="79"/>
  <c r="Q496" i="79"/>
  <c r="P496" i="79"/>
  <c r="O496" i="79"/>
  <c r="X494" i="79"/>
  <c r="W494" i="79"/>
  <c r="V494" i="79"/>
  <c r="U494" i="79"/>
  <c r="T494" i="79"/>
  <c r="S494" i="79"/>
  <c r="R494" i="79"/>
  <c r="Q494" i="79"/>
  <c r="P494" i="79"/>
  <c r="O494" i="79"/>
  <c r="X493" i="79"/>
  <c r="W493" i="79"/>
  <c r="V493" i="79"/>
  <c r="U493" i="79"/>
  <c r="T493" i="79"/>
  <c r="S493" i="79"/>
  <c r="R493" i="79"/>
  <c r="Q493" i="79"/>
  <c r="P493" i="79"/>
  <c r="O493" i="79"/>
  <c r="X491" i="79"/>
  <c r="W491" i="79"/>
  <c r="V491" i="79"/>
  <c r="U491" i="79"/>
  <c r="T491" i="79"/>
  <c r="S491" i="79"/>
  <c r="R491" i="79"/>
  <c r="Q491" i="79"/>
  <c r="P491" i="79"/>
  <c r="O491" i="79"/>
  <c r="X490" i="79"/>
  <c r="W490" i="79"/>
  <c r="V490" i="79"/>
  <c r="U490" i="79"/>
  <c r="T490" i="79"/>
  <c r="S490" i="79"/>
  <c r="R490" i="79"/>
  <c r="Q490" i="79"/>
  <c r="P490" i="79"/>
  <c r="O490" i="79"/>
  <c r="X488" i="79"/>
  <c r="W488" i="79"/>
  <c r="V488" i="79"/>
  <c r="U488" i="79"/>
  <c r="T488" i="79"/>
  <c r="S488" i="79"/>
  <c r="R488" i="79"/>
  <c r="Q488" i="79"/>
  <c r="P488" i="79"/>
  <c r="O488" i="79"/>
  <c r="X487" i="79"/>
  <c r="W487" i="79"/>
  <c r="V487" i="79"/>
  <c r="U487" i="79"/>
  <c r="T487" i="79"/>
  <c r="S487" i="79"/>
  <c r="R487" i="79"/>
  <c r="Q487" i="79"/>
  <c r="P487" i="79"/>
  <c r="O487" i="79"/>
  <c r="X485" i="79"/>
  <c r="W485" i="79"/>
  <c r="V485" i="79"/>
  <c r="U485" i="79"/>
  <c r="T485" i="79"/>
  <c r="S485" i="79"/>
  <c r="R485" i="79"/>
  <c r="Q485" i="79"/>
  <c r="P485" i="79"/>
  <c r="O485" i="79"/>
  <c r="X484" i="79"/>
  <c r="W484" i="79"/>
  <c r="V484" i="79"/>
  <c r="U484" i="79"/>
  <c r="T484" i="79"/>
  <c r="S484" i="79"/>
  <c r="R484" i="79"/>
  <c r="Q484" i="79"/>
  <c r="P484" i="79"/>
  <c r="O484" i="79"/>
  <c r="X481" i="79"/>
  <c r="W481" i="79"/>
  <c r="V481" i="79"/>
  <c r="U481" i="79"/>
  <c r="T481" i="79"/>
  <c r="S481" i="79"/>
  <c r="R481" i="79"/>
  <c r="Q481" i="79"/>
  <c r="P481" i="79"/>
  <c r="O481" i="79"/>
  <c r="X480" i="79"/>
  <c r="W480" i="79"/>
  <c r="V480" i="79"/>
  <c r="U480" i="79"/>
  <c r="T480" i="79"/>
  <c r="S480" i="79"/>
  <c r="R480" i="79"/>
  <c r="Q480" i="79"/>
  <c r="P480" i="79"/>
  <c r="O480" i="79"/>
  <c r="X478" i="79"/>
  <c r="W478" i="79"/>
  <c r="V478" i="79"/>
  <c r="U478" i="79"/>
  <c r="T478" i="79"/>
  <c r="S478" i="79"/>
  <c r="R478" i="79"/>
  <c r="Q478" i="79"/>
  <c r="P478" i="79"/>
  <c r="O478" i="79"/>
  <c r="X477" i="79"/>
  <c r="W477" i="79"/>
  <c r="V477" i="79"/>
  <c r="U477" i="79"/>
  <c r="T477" i="79"/>
  <c r="S477" i="79"/>
  <c r="R477" i="79"/>
  <c r="Q477" i="79"/>
  <c r="P477" i="79"/>
  <c r="O477" i="79"/>
  <c r="X475" i="79"/>
  <c r="W475" i="79"/>
  <c r="V475" i="79"/>
  <c r="U475" i="79"/>
  <c r="T475" i="79"/>
  <c r="S475" i="79"/>
  <c r="R475" i="79"/>
  <c r="Q475" i="79"/>
  <c r="P475" i="79"/>
  <c r="O475" i="79"/>
  <c r="X474" i="79"/>
  <c r="W474" i="79"/>
  <c r="V474" i="79"/>
  <c r="U474" i="79"/>
  <c r="T474" i="79"/>
  <c r="S474" i="79"/>
  <c r="R474" i="79"/>
  <c r="Q474" i="79"/>
  <c r="P474" i="79"/>
  <c r="O474" i="79"/>
  <c r="X472" i="79"/>
  <c r="W472" i="79"/>
  <c r="V472" i="79"/>
  <c r="U472" i="79"/>
  <c r="T472" i="79"/>
  <c r="S472" i="79"/>
  <c r="R472" i="79"/>
  <c r="Q472" i="79"/>
  <c r="P472" i="79"/>
  <c r="O472" i="79"/>
  <c r="X471" i="79"/>
  <c r="W471" i="79"/>
  <c r="V471" i="79"/>
  <c r="U471" i="79"/>
  <c r="T471" i="79"/>
  <c r="S471" i="79"/>
  <c r="R471" i="79"/>
  <c r="Q471" i="79"/>
  <c r="P471" i="79"/>
  <c r="O471" i="79"/>
  <c r="X467" i="79"/>
  <c r="W467" i="79"/>
  <c r="V467" i="79"/>
  <c r="U467" i="79"/>
  <c r="T467" i="79"/>
  <c r="S467" i="79"/>
  <c r="R467" i="79"/>
  <c r="Q467" i="79"/>
  <c r="P467" i="79"/>
  <c r="O467" i="79"/>
  <c r="X466" i="79"/>
  <c r="W466" i="79"/>
  <c r="V466" i="79"/>
  <c r="U466" i="79"/>
  <c r="T466" i="79"/>
  <c r="S466" i="79"/>
  <c r="R466" i="79"/>
  <c r="Q466" i="79"/>
  <c r="P466" i="79"/>
  <c r="O466" i="79"/>
  <c r="X464" i="79"/>
  <c r="W464" i="79"/>
  <c r="V464" i="79"/>
  <c r="U464" i="79"/>
  <c r="T464" i="79"/>
  <c r="S464" i="79"/>
  <c r="R464" i="79"/>
  <c r="Q464" i="79"/>
  <c r="P464" i="79"/>
  <c r="O464" i="79"/>
  <c r="X463" i="79"/>
  <c r="W463" i="79"/>
  <c r="V463" i="79"/>
  <c r="U463" i="79"/>
  <c r="T463" i="79"/>
  <c r="S463" i="79"/>
  <c r="R463" i="79"/>
  <c r="Q463" i="79"/>
  <c r="P463" i="79"/>
  <c r="O463" i="79"/>
  <c r="X461" i="79"/>
  <c r="W461" i="79"/>
  <c r="V461" i="79"/>
  <c r="U461" i="79"/>
  <c r="T461" i="79"/>
  <c r="S461" i="79"/>
  <c r="R461" i="79"/>
  <c r="Q461" i="79"/>
  <c r="P461" i="79"/>
  <c r="O461" i="79"/>
  <c r="X460" i="79"/>
  <c r="W460" i="79"/>
  <c r="V460" i="79"/>
  <c r="U460" i="79"/>
  <c r="T460" i="79"/>
  <c r="S460" i="79"/>
  <c r="R460" i="79"/>
  <c r="Q460" i="79"/>
  <c r="P460" i="79"/>
  <c r="O460" i="79"/>
  <c r="X458" i="79"/>
  <c r="W458" i="79"/>
  <c r="V458" i="79"/>
  <c r="U458" i="79"/>
  <c r="T458" i="79"/>
  <c r="S458" i="79"/>
  <c r="R458" i="79"/>
  <c r="Q458" i="79"/>
  <c r="P458" i="79"/>
  <c r="O458" i="79"/>
  <c r="X457" i="79"/>
  <c r="W457" i="79"/>
  <c r="V457" i="79"/>
  <c r="U457" i="79"/>
  <c r="T457" i="79"/>
  <c r="S457" i="79"/>
  <c r="R457" i="79"/>
  <c r="Q457" i="79"/>
  <c r="P457" i="79"/>
  <c r="O457" i="79"/>
  <c r="X454" i="79"/>
  <c r="W454" i="79"/>
  <c r="V454" i="79"/>
  <c r="U454" i="79"/>
  <c r="T454" i="79"/>
  <c r="S454" i="79"/>
  <c r="R454" i="79"/>
  <c r="Q454" i="79"/>
  <c r="P454" i="79"/>
  <c r="O454" i="79"/>
  <c r="X453" i="79"/>
  <c r="W453" i="79"/>
  <c r="V453" i="79"/>
  <c r="U453" i="79"/>
  <c r="T453" i="79"/>
  <c r="S453" i="79"/>
  <c r="R453" i="79"/>
  <c r="Q453" i="79"/>
  <c r="P453" i="79"/>
  <c r="O453" i="79"/>
  <c r="X451" i="79"/>
  <c r="W451" i="79"/>
  <c r="V451" i="79"/>
  <c r="U451" i="79"/>
  <c r="T451" i="79"/>
  <c r="S451" i="79"/>
  <c r="R451" i="79"/>
  <c r="Q451" i="79"/>
  <c r="P451" i="79"/>
  <c r="O451" i="79"/>
  <c r="X450" i="79"/>
  <c r="W450" i="79"/>
  <c r="V450" i="79"/>
  <c r="U450" i="79"/>
  <c r="T450" i="79"/>
  <c r="S450" i="79"/>
  <c r="R450" i="79"/>
  <c r="Q450" i="79"/>
  <c r="P450" i="79"/>
  <c r="O450" i="79"/>
  <c r="X447" i="79"/>
  <c r="W447" i="79"/>
  <c r="V447" i="79"/>
  <c r="U447" i="79"/>
  <c r="T447" i="79"/>
  <c r="S447" i="79"/>
  <c r="R447" i="79"/>
  <c r="Q447" i="79"/>
  <c r="P447" i="79"/>
  <c r="O447" i="79"/>
  <c r="X446" i="79"/>
  <c r="W446" i="79"/>
  <c r="V446" i="79"/>
  <c r="U446" i="79"/>
  <c r="T446" i="79"/>
  <c r="S446" i="79"/>
  <c r="R446" i="79"/>
  <c r="Q446" i="79"/>
  <c r="P446" i="79"/>
  <c r="O446" i="79"/>
  <c r="X443" i="79"/>
  <c r="W443" i="79"/>
  <c r="V443" i="79"/>
  <c r="U443" i="79"/>
  <c r="T443" i="79"/>
  <c r="S443" i="79"/>
  <c r="R443" i="79"/>
  <c r="Q443" i="79"/>
  <c r="P443" i="79"/>
  <c r="O443" i="79"/>
  <c r="X442" i="79"/>
  <c r="W442" i="79"/>
  <c r="V442" i="79"/>
  <c r="U442" i="79"/>
  <c r="T442" i="79"/>
  <c r="S442" i="79"/>
  <c r="R442" i="79"/>
  <c r="Q442" i="79"/>
  <c r="P442" i="79"/>
  <c r="O442" i="79"/>
  <c r="X440" i="79"/>
  <c r="W440" i="79"/>
  <c r="V440" i="79"/>
  <c r="U440" i="79"/>
  <c r="T440" i="79"/>
  <c r="S440" i="79"/>
  <c r="R440" i="79"/>
  <c r="Q440" i="79"/>
  <c r="P440" i="79"/>
  <c r="O440" i="79"/>
  <c r="X439" i="79"/>
  <c r="W439" i="79"/>
  <c r="V439" i="79"/>
  <c r="U439" i="79"/>
  <c r="T439" i="79"/>
  <c r="S439" i="79"/>
  <c r="R439" i="79"/>
  <c r="Q439" i="79"/>
  <c r="P439" i="79"/>
  <c r="O439" i="79"/>
  <c r="X437" i="79"/>
  <c r="W437" i="79"/>
  <c r="V437" i="79"/>
  <c r="U437" i="79"/>
  <c r="T437" i="79"/>
  <c r="S437" i="79"/>
  <c r="R437" i="79"/>
  <c r="Q437" i="79"/>
  <c r="P437" i="79"/>
  <c r="O437" i="79"/>
  <c r="X436" i="79"/>
  <c r="W436" i="79"/>
  <c r="V436" i="79"/>
  <c r="U436" i="79"/>
  <c r="T436" i="79"/>
  <c r="S436" i="79"/>
  <c r="R436" i="79"/>
  <c r="Q436" i="79"/>
  <c r="P436" i="79"/>
  <c r="O436" i="79"/>
  <c r="X433" i="79"/>
  <c r="W433" i="79"/>
  <c r="V433" i="79"/>
  <c r="U433" i="79"/>
  <c r="T433" i="79"/>
  <c r="S433" i="79"/>
  <c r="R433" i="79"/>
  <c r="Q433" i="79"/>
  <c r="P433" i="79"/>
  <c r="O433" i="79"/>
  <c r="X432" i="79"/>
  <c r="W432" i="79"/>
  <c r="V432" i="79"/>
  <c r="U432" i="79"/>
  <c r="T432" i="79"/>
  <c r="S432" i="79"/>
  <c r="R432" i="79"/>
  <c r="Q432" i="79"/>
  <c r="P432" i="79"/>
  <c r="O432" i="79"/>
  <c r="X430" i="79"/>
  <c r="W430" i="79"/>
  <c r="V430" i="79"/>
  <c r="U430" i="79"/>
  <c r="T430" i="79"/>
  <c r="S430" i="79"/>
  <c r="R430" i="79"/>
  <c r="Q430" i="79"/>
  <c r="P430" i="79"/>
  <c r="O430" i="79"/>
  <c r="X429" i="79"/>
  <c r="W429" i="79"/>
  <c r="V429" i="79"/>
  <c r="U429" i="79"/>
  <c r="T429" i="79"/>
  <c r="S429" i="79"/>
  <c r="R429" i="79"/>
  <c r="Q429" i="79"/>
  <c r="P429" i="79"/>
  <c r="O429" i="79"/>
  <c r="X427" i="79"/>
  <c r="W427" i="79"/>
  <c r="V427" i="79"/>
  <c r="U427" i="79"/>
  <c r="T427" i="79"/>
  <c r="S427" i="79"/>
  <c r="R427" i="79"/>
  <c r="Q427" i="79"/>
  <c r="P427" i="79"/>
  <c r="O427" i="79"/>
  <c r="X426" i="79"/>
  <c r="W426" i="79"/>
  <c r="V426" i="79"/>
  <c r="U426" i="79"/>
  <c r="T426" i="79"/>
  <c r="S426" i="79"/>
  <c r="R426" i="79"/>
  <c r="Q426" i="79"/>
  <c r="P426" i="79"/>
  <c r="O426" i="79"/>
  <c r="X424" i="79"/>
  <c r="W424" i="79"/>
  <c r="V424" i="79"/>
  <c r="U424" i="79"/>
  <c r="T424" i="79"/>
  <c r="S424" i="79"/>
  <c r="R424" i="79"/>
  <c r="Q424" i="79"/>
  <c r="P424" i="79"/>
  <c r="O424" i="79"/>
  <c r="X423" i="79"/>
  <c r="W423" i="79"/>
  <c r="V423" i="79"/>
  <c r="U423" i="79"/>
  <c r="T423" i="79"/>
  <c r="S423" i="79"/>
  <c r="R423" i="79"/>
  <c r="Q423" i="79"/>
  <c r="P423" i="79"/>
  <c r="O423" i="79"/>
  <c r="X421" i="79"/>
  <c r="W421" i="79"/>
  <c r="V421" i="79"/>
  <c r="U421" i="79"/>
  <c r="T421" i="79"/>
  <c r="S421" i="79"/>
  <c r="R421" i="79"/>
  <c r="Q421" i="79"/>
  <c r="P421" i="79"/>
  <c r="O421" i="79"/>
  <c r="X420" i="79"/>
  <c r="W420" i="79"/>
  <c r="V420" i="79"/>
  <c r="U420" i="79"/>
  <c r="T420" i="79"/>
  <c r="S420" i="79"/>
  <c r="R420" i="79"/>
  <c r="Q420" i="79"/>
  <c r="P420" i="79"/>
  <c r="O420" i="79"/>
  <c r="X417" i="79"/>
  <c r="W417" i="79"/>
  <c r="V417" i="79"/>
  <c r="U417" i="79"/>
  <c r="T417" i="79"/>
  <c r="S417" i="79"/>
  <c r="R417" i="79"/>
  <c r="Q417" i="79"/>
  <c r="P417" i="79"/>
  <c r="O417" i="79"/>
  <c r="X416" i="79"/>
  <c r="W416" i="79"/>
  <c r="V416" i="79"/>
  <c r="U416" i="79"/>
  <c r="T416" i="79"/>
  <c r="S416" i="79"/>
  <c r="R416" i="79"/>
  <c r="Q416" i="79"/>
  <c r="P416" i="79"/>
  <c r="O416" i="79"/>
  <c r="X414" i="79"/>
  <c r="W414" i="79"/>
  <c r="V414" i="79"/>
  <c r="U414" i="79"/>
  <c r="T414" i="79"/>
  <c r="S414" i="79"/>
  <c r="R414" i="79"/>
  <c r="Q414" i="79"/>
  <c r="P414" i="79"/>
  <c r="O414" i="79"/>
  <c r="X413" i="79"/>
  <c r="W413" i="79"/>
  <c r="V413" i="79"/>
  <c r="U413" i="79"/>
  <c r="T413" i="79"/>
  <c r="S413" i="79"/>
  <c r="R413" i="79"/>
  <c r="Q413" i="79"/>
  <c r="P413" i="79"/>
  <c r="O413" i="79"/>
  <c r="X411" i="79"/>
  <c r="W411" i="79"/>
  <c r="V411" i="79"/>
  <c r="U411" i="79"/>
  <c r="T411" i="79"/>
  <c r="S411" i="79"/>
  <c r="R411" i="79"/>
  <c r="Q411" i="79"/>
  <c r="P411" i="79"/>
  <c r="O411" i="79"/>
  <c r="X410" i="79"/>
  <c r="W410" i="79"/>
  <c r="V410" i="79"/>
  <c r="U410" i="79"/>
  <c r="T410" i="79"/>
  <c r="S410" i="79"/>
  <c r="R410" i="79"/>
  <c r="Q410" i="79"/>
  <c r="P410" i="79"/>
  <c r="O410" i="79"/>
  <c r="X408" i="79"/>
  <c r="W408" i="79"/>
  <c r="V408" i="79"/>
  <c r="U408" i="79"/>
  <c r="T408" i="79"/>
  <c r="S408" i="79"/>
  <c r="R408" i="79"/>
  <c r="Q408" i="79"/>
  <c r="P408" i="79"/>
  <c r="O408" i="79"/>
  <c r="X407" i="79"/>
  <c r="W407" i="79"/>
  <c r="V407" i="79"/>
  <c r="U407" i="79"/>
  <c r="T407" i="79"/>
  <c r="S407" i="79"/>
  <c r="R407" i="79"/>
  <c r="Q407" i="79"/>
  <c r="P407" i="79"/>
  <c r="O407" i="79"/>
  <c r="X355" i="79"/>
  <c r="W355" i="79"/>
  <c r="V355" i="79"/>
  <c r="U355" i="79"/>
  <c r="T355" i="79"/>
  <c r="S355" i="79"/>
  <c r="R355" i="79"/>
  <c r="Q355" i="79"/>
  <c r="P355" i="79"/>
  <c r="O355" i="79"/>
  <c r="X354" i="79"/>
  <c r="W354" i="79"/>
  <c r="V354" i="79"/>
  <c r="U354" i="79"/>
  <c r="T354" i="79"/>
  <c r="S354" i="79"/>
  <c r="R354" i="79"/>
  <c r="Q354" i="79"/>
  <c r="P354" i="79"/>
  <c r="O354" i="79"/>
  <c r="X352" i="79"/>
  <c r="W352" i="79"/>
  <c r="V352" i="79"/>
  <c r="U352" i="79"/>
  <c r="T352" i="79"/>
  <c r="S352" i="79"/>
  <c r="R352" i="79"/>
  <c r="Q352" i="79"/>
  <c r="P352" i="79"/>
  <c r="O352" i="79"/>
  <c r="X351" i="79"/>
  <c r="W351" i="79"/>
  <c r="V351" i="79"/>
  <c r="U351" i="79"/>
  <c r="T351" i="79"/>
  <c r="S351" i="79"/>
  <c r="R351" i="79"/>
  <c r="Q351" i="79"/>
  <c r="P351" i="79"/>
  <c r="O351" i="79"/>
  <c r="M355" i="79"/>
  <c r="L355" i="79"/>
  <c r="K355" i="79"/>
  <c r="J355" i="79"/>
  <c r="I355" i="79"/>
  <c r="H355" i="79"/>
  <c r="G355" i="79"/>
  <c r="F355" i="79"/>
  <c r="E355" i="79"/>
  <c r="D355" i="79"/>
  <c r="M354" i="79"/>
  <c r="L354" i="79"/>
  <c r="K354" i="79"/>
  <c r="J354" i="79"/>
  <c r="I354" i="79"/>
  <c r="H354" i="79"/>
  <c r="G354" i="79"/>
  <c r="F354" i="79"/>
  <c r="E354" i="79"/>
  <c r="D354" i="79"/>
  <c r="M352" i="79"/>
  <c r="L352" i="79"/>
  <c r="K352" i="79"/>
  <c r="J352" i="79"/>
  <c r="I352" i="79"/>
  <c r="H352" i="79"/>
  <c r="G352" i="79"/>
  <c r="F352" i="79"/>
  <c r="E352" i="79"/>
  <c r="D352" i="79"/>
  <c r="M351" i="79"/>
  <c r="L351" i="79"/>
  <c r="K351" i="79"/>
  <c r="J351" i="79"/>
  <c r="I351" i="79"/>
  <c r="H351" i="79"/>
  <c r="G351" i="79"/>
  <c r="F351" i="79"/>
  <c r="E351" i="79"/>
  <c r="D351" i="79"/>
  <c r="D332" i="79"/>
  <c r="E332" i="79"/>
  <c r="F332" i="79"/>
  <c r="G332" i="79"/>
  <c r="H332" i="79"/>
  <c r="I332" i="79"/>
  <c r="J332" i="79"/>
  <c r="K332" i="79"/>
  <c r="L332" i="79"/>
  <c r="M332" i="79"/>
  <c r="D333" i="79"/>
  <c r="E333" i="79"/>
  <c r="F333" i="79"/>
  <c r="G333" i="79"/>
  <c r="H333" i="79"/>
  <c r="I333" i="79"/>
  <c r="J333" i="79"/>
  <c r="K333" i="79"/>
  <c r="L333" i="79"/>
  <c r="M333" i="79"/>
  <c r="M538" i="79"/>
  <c r="L538" i="79"/>
  <c r="K538" i="79"/>
  <c r="J538" i="79"/>
  <c r="I538" i="79"/>
  <c r="H538" i="79"/>
  <c r="G538" i="79"/>
  <c r="F538" i="79"/>
  <c r="E538" i="79"/>
  <c r="D538" i="79"/>
  <c r="M537" i="79"/>
  <c r="L537" i="79"/>
  <c r="K537" i="79"/>
  <c r="J537" i="79"/>
  <c r="I537" i="79"/>
  <c r="H537" i="79"/>
  <c r="G537" i="79"/>
  <c r="F537" i="79"/>
  <c r="E537" i="79"/>
  <c r="D537" i="79"/>
  <c r="M535" i="79"/>
  <c r="L535" i="79"/>
  <c r="K535" i="79"/>
  <c r="J535" i="79"/>
  <c r="I535" i="79"/>
  <c r="H535" i="79"/>
  <c r="G535" i="79"/>
  <c r="F535" i="79"/>
  <c r="E535" i="79"/>
  <c r="D535" i="79"/>
  <c r="M534" i="79"/>
  <c r="L534" i="79"/>
  <c r="K534" i="79"/>
  <c r="J534" i="79"/>
  <c r="I534" i="79"/>
  <c r="H534" i="79"/>
  <c r="G534" i="79"/>
  <c r="F534" i="79"/>
  <c r="E534" i="79"/>
  <c r="D534" i="79"/>
  <c r="M516" i="79"/>
  <c r="L516" i="79"/>
  <c r="K516" i="79"/>
  <c r="J516" i="79"/>
  <c r="I516" i="79"/>
  <c r="H516" i="79"/>
  <c r="G516" i="79"/>
  <c r="F516" i="79"/>
  <c r="E516" i="79"/>
  <c r="D516" i="79"/>
  <c r="M515" i="79"/>
  <c r="L515" i="79"/>
  <c r="K515" i="79"/>
  <c r="J515" i="79"/>
  <c r="I515" i="79"/>
  <c r="H515" i="79"/>
  <c r="G515" i="79"/>
  <c r="F515" i="79"/>
  <c r="E515" i="79"/>
  <c r="D515" i="79"/>
  <c r="M513" i="79"/>
  <c r="L513" i="79"/>
  <c r="K513" i="79"/>
  <c r="J513" i="79"/>
  <c r="I513" i="79"/>
  <c r="H513" i="79"/>
  <c r="G513" i="79"/>
  <c r="F513" i="79"/>
  <c r="E513" i="79"/>
  <c r="D513" i="79"/>
  <c r="M512" i="79"/>
  <c r="L512" i="79"/>
  <c r="K512" i="79"/>
  <c r="J512" i="79"/>
  <c r="I512" i="79"/>
  <c r="H512" i="79"/>
  <c r="G512" i="79"/>
  <c r="F512" i="79"/>
  <c r="E512" i="79"/>
  <c r="D512" i="79"/>
  <c r="M510" i="79"/>
  <c r="L510" i="79"/>
  <c r="K510" i="79"/>
  <c r="J510" i="79"/>
  <c r="I510" i="79"/>
  <c r="H510" i="79"/>
  <c r="G510" i="79"/>
  <c r="F510" i="79"/>
  <c r="E510" i="79"/>
  <c r="D510" i="79"/>
  <c r="M509" i="79"/>
  <c r="L509" i="79"/>
  <c r="K509" i="79"/>
  <c r="J509" i="79"/>
  <c r="I509" i="79"/>
  <c r="H509" i="79"/>
  <c r="G509" i="79"/>
  <c r="F509" i="79"/>
  <c r="E509" i="79"/>
  <c r="D509" i="79"/>
  <c r="M506" i="79"/>
  <c r="L506" i="79"/>
  <c r="K506" i="79"/>
  <c r="J506" i="79"/>
  <c r="I506" i="79"/>
  <c r="H506" i="79"/>
  <c r="G506" i="79"/>
  <c r="F506" i="79"/>
  <c r="E506" i="79"/>
  <c r="D506" i="79"/>
  <c r="M505" i="79"/>
  <c r="L505" i="79"/>
  <c r="K505" i="79"/>
  <c r="J505" i="79"/>
  <c r="I505" i="79"/>
  <c r="H505" i="79"/>
  <c r="G505" i="79"/>
  <c r="F505" i="79"/>
  <c r="E505" i="79"/>
  <c r="D505" i="79"/>
  <c r="M503" i="79"/>
  <c r="L503" i="79"/>
  <c r="K503" i="79"/>
  <c r="J503" i="79"/>
  <c r="I503" i="79"/>
  <c r="H503" i="79"/>
  <c r="G503" i="79"/>
  <c r="F503" i="79"/>
  <c r="E503" i="79"/>
  <c r="D503" i="79"/>
  <c r="M502" i="79"/>
  <c r="L502" i="79"/>
  <c r="K502" i="79"/>
  <c r="J502" i="79"/>
  <c r="I502" i="79"/>
  <c r="H502" i="79"/>
  <c r="G502" i="79"/>
  <c r="F502" i="79"/>
  <c r="E502" i="79"/>
  <c r="D502" i="79"/>
  <c r="M500" i="79"/>
  <c r="L500" i="79"/>
  <c r="K500" i="79"/>
  <c r="J500" i="79"/>
  <c r="I500" i="79"/>
  <c r="H500" i="79"/>
  <c r="G500" i="79"/>
  <c r="F500" i="79"/>
  <c r="E500" i="79"/>
  <c r="D500" i="79"/>
  <c r="M499" i="79"/>
  <c r="L499" i="79"/>
  <c r="K499" i="79"/>
  <c r="J499" i="79"/>
  <c r="I499" i="79"/>
  <c r="H499" i="79"/>
  <c r="G499" i="79"/>
  <c r="F499" i="79"/>
  <c r="E499" i="79"/>
  <c r="D499" i="79"/>
  <c r="M497" i="79"/>
  <c r="L497" i="79"/>
  <c r="K497" i="79"/>
  <c r="J497" i="79"/>
  <c r="I497" i="79"/>
  <c r="H497" i="79"/>
  <c r="G497" i="79"/>
  <c r="F497" i="79"/>
  <c r="E497" i="79"/>
  <c r="D497" i="79"/>
  <c r="M496" i="79"/>
  <c r="L496" i="79"/>
  <c r="K496" i="79"/>
  <c r="J496" i="79"/>
  <c r="I496" i="79"/>
  <c r="H496" i="79"/>
  <c r="G496" i="79"/>
  <c r="F496" i="79"/>
  <c r="E496" i="79"/>
  <c r="D496" i="79"/>
  <c r="M494" i="79"/>
  <c r="L494" i="79"/>
  <c r="K494" i="79"/>
  <c r="J494" i="79"/>
  <c r="I494" i="79"/>
  <c r="H494" i="79"/>
  <c r="G494" i="79"/>
  <c r="F494" i="79"/>
  <c r="E494" i="79"/>
  <c r="D494" i="79"/>
  <c r="M493" i="79"/>
  <c r="L493" i="79"/>
  <c r="K493" i="79"/>
  <c r="J493" i="79"/>
  <c r="I493" i="79"/>
  <c r="H493" i="79"/>
  <c r="G493" i="79"/>
  <c r="F493" i="79"/>
  <c r="E493" i="79"/>
  <c r="D493" i="79"/>
  <c r="M491" i="79"/>
  <c r="L491" i="79"/>
  <c r="K491" i="79"/>
  <c r="J491" i="79"/>
  <c r="I491" i="79"/>
  <c r="H491" i="79"/>
  <c r="G491" i="79"/>
  <c r="F491" i="79"/>
  <c r="E491" i="79"/>
  <c r="D491" i="79"/>
  <c r="M490" i="79"/>
  <c r="L490" i="79"/>
  <c r="K490" i="79"/>
  <c r="J490" i="79"/>
  <c r="I490" i="79"/>
  <c r="H490" i="79"/>
  <c r="G490" i="79"/>
  <c r="F490" i="79"/>
  <c r="E490" i="79"/>
  <c r="D490" i="79"/>
  <c r="M488" i="79"/>
  <c r="L488" i="79"/>
  <c r="K488" i="79"/>
  <c r="J488" i="79"/>
  <c r="I488" i="79"/>
  <c r="H488" i="79"/>
  <c r="G488" i="79"/>
  <c r="F488" i="79"/>
  <c r="E488" i="79"/>
  <c r="D488" i="79"/>
  <c r="M487" i="79"/>
  <c r="L487" i="79"/>
  <c r="K487" i="79"/>
  <c r="J487" i="79"/>
  <c r="I487" i="79"/>
  <c r="H487" i="79"/>
  <c r="G487" i="79"/>
  <c r="F487" i="79"/>
  <c r="E487" i="79"/>
  <c r="D487" i="79"/>
  <c r="M485" i="79"/>
  <c r="L485" i="79"/>
  <c r="K485" i="79"/>
  <c r="J485" i="79"/>
  <c r="I485" i="79"/>
  <c r="H485" i="79"/>
  <c r="G485" i="79"/>
  <c r="F485" i="79"/>
  <c r="E485" i="79"/>
  <c r="D485" i="79"/>
  <c r="M484" i="79"/>
  <c r="L484" i="79"/>
  <c r="K484" i="79"/>
  <c r="J484" i="79"/>
  <c r="I484" i="79"/>
  <c r="H484" i="79"/>
  <c r="G484" i="79"/>
  <c r="F484" i="79"/>
  <c r="E484" i="79"/>
  <c r="D484" i="79"/>
  <c r="M481" i="79"/>
  <c r="L481" i="79"/>
  <c r="K481" i="79"/>
  <c r="J481" i="79"/>
  <c r="I481" i="79"/>
  <c r="H481" i="79"/>
  <c r="G481" i="79"/>
  <c r="F481" i="79"/>
  <c r="E481" i="79"/>
  <c r="D481" i="79"/>
  <c r="M480" i="79"/>
  <c r="L480" i="79"/>
  <c r="K480" i="79"/>
  <c r="J480" i="79"/>
  <c r="I480" i="79"/>
  <c r="H480" i="79"/>
  <c r="G480" i="79"/>
  <c r="F480" i="79"/>
  <c r="E480" i="79"/>
  <c r="D480" i="79"/>
  <c r="M478" i="79"/>
  <c r="L478" i="79"/>
  <c r="K478" i="79"/>
  <c r="J478" i="79"/>
  <c r="I478" i="79"/>
  <c r="H478" i="79"/>
  <c r="G478" i="79"/>
  <c r="F478" i="79"/>
  <c r="E478" i="79"/>
  <c r="D478" i="79"/>
  <c r="M477" i="79"/>
  <c r="L477" i="79"/>
  <c r="K477" i="79"/>
  <c r="J477" i="79"/>
  <c r="I477" i="79"/>
  <c r="H477" i="79"/>
  <c r="G477" i="79"/>
  <c r="F477" i="79"/>
  <c r="E477" i="79"/>
  <c r="D477" i="79"/>
  <c r="M475" i="79"/>
  <c r="L475" i="79"/>
  <c r="K475" i="79"/>
  <c r="J475" i="79"/>
  <c r="I475" i="79"/>
  <c r="H475" i="79"/>
  <c r="G475" i="79"/>
  <c r="F475" i="79"/>
  <c r="E475" i="79"/>
  <c r="D475" i="79"/>
  <c r="M474" i="79"/>
  <c r="L474" i="79"/>
  <c r="K474" i="79"/>
  <c r="J474" i="79"/>
  <c r="I474" i="79"/>
  <c r="H474" i="79"/>
  <c r="G474" i="79"/>
  <c r="F474" i="79"/>
  <c r="E474" i="79"/>
  <c r="D474" i="79"/>
  <c r="M472" i="79"/>
  <c r="L472" i="79"/>
  <c r="K472" i="79"/>
  <c r="J472" i="79"/>
  <c r="I472" i="79"/>
  <c r="H472" i="79"/>
  <c r="G472" i="79"/>
  <c r="F472" i="79"/>
  <c r="E472" i="79"/>
  <c r="D472" i="79"/>
  <c r="M471" i="79"/>
  <c r="L471" i="79"/>
  <c r="K471" i="79"/>
  <c r="J471" i="79"/>
  <c r="I471" i="79"/>
  <c r="H471" i="79"/>
  <c r="G471" i="79"/>
  <c r="F471" i="79"/>
  <c r="E471" i="79"/>
  <c r="D471" i="79"/>
  <c r="M467" i="79"/>
  <c r="L467" i="79"/>
  <c r="K467" i="79"/>
  <c r="J467" i="79"/>
  <c r="I467" i="79"/>
  <c r="H467" i="79"/>
  <c r="G467" i="79"/>
  <c r="F467" i="79"/>
  <c r="E467" i="79"/>
  <c r="D467" i="79"/>
  <c r="M466" i="79"/>
  <c r="L466" i="79"/>
  <c r="K466" i="79"/>
  <c r="J466" i="79"/>
  <c r="I466" i="79"/>
  <c r="H466" i="79"/>
  <c r="G466" i="79"/>
  <c r="F466" i="79"/>
  <c r="E466" i="79"/>
  <c r="D466" i="79"/>
  <c r="M464" i="79"/>
  <c r="L464" i="79"/>
  <c r="K464" i="79"/>
  <c r="J464" i="79"/>
  <c r="I464" i="79"/>
  <c r="H464" i="79"/>
  <c r="G464" i="79"/>
  <c r="F464" i="79"/>
  <c r="E464" i="79"/>
  <c r="D464" i="79"/>
  <c r="M463" i="79"/>
  <c r="L463" i="79"/>
  <c r="K463" i="79"/>
  <c r="J463" i="79"/>
  <c r="I463" i="79"/>
  <c r="H463" i="79"/>
  <c r="G463" i="79"/>
  <c r="F463" i="79"/>
  <c r="E463" i="79"/>
  <c r="D463" i="79"/>
  <c r="M461" i="79"/>
  <c r="L461" i="79"/>
  <c r="K461" i="79"/>
  <c r="J461" i="79"/>
  <c r="I461" i="79"/>
  <c r="H461" i="79"/>
  <c r="G461" i="79"/>
  <c r="F461" i="79"/>
  <c r="E461" i="79"/>
  <c r="D461" i="79"/>
  <c r="M460" i="79"/>
  <c r="L460" i="79"/>
  <c r="K460" i="79"/>
  <c r="J460" i="79"/>
  <c r="I460" i="79"/>
  <c r="H460" i="79"/>
  <c r="G460" i="79"/>
  <c r="F460" i="79"/>
  <c r="E460" i="79"/>
  <c r="D460" i="79"/>
  <c r="M458" i="79"/>
  <c r="L458" i="79"/>
  <c r="K458" i="79"/>
  <c r="J458" i="79"/>
  <c r="I458" i="79"/>
  <c r="H458" i="79"/>
  <c r="G458" i="79"/>
  <c r="F458" i="79"/>
  <c r="E458" i="79"/>
  <c r="D458" i="79"/>
  <c r="M457" i="79"/>
  <c r="L457" i="79"/>
  <c r="K457" i="79"/>
  <c r="J457" i="79"/>
  <c r="I457" i="79"/>
  <c r="H457" i="79"/>
  <c r="G457" i="79"/>
  <c r="F457" i="79"/>
  <c r="E457" i="79"/>
  <c r="D457" i="79"/>
  <c r="M454" i="79"/>
  <c r="L454" i="79"/>
  <c r="K454" i="79"/>
  <c r="J454" i="79"/>
  <c r="I454" i="79"/>
  <c r="H454" i="79"/>
  <c r="G454" i="79"/>
  <c r="F454" i="79"/>
  <c r="E454" i="79"/>
  <c r="D454" i="79"/>
  <c r="M453" i="79"/>
  <c r="L453" i="79"/>
  <c r="K453" i="79"/>
  <c r="J453" i="79"/>
  <c r="I453" i="79"/>
  <c r="H453" i="79"/>
  <c r="G453" i="79"/>
  <c r="F453" i="79"/>
  <c r="E453" i="79"/>
  <c r="D453" i="79"/>
  <c r="M451" i="79"/>
  <c r="L451" i="79"/>
  <c r="K451" i="79"/>
  <c r="J451" i="79"/>
  <c r="I451" i="79"/>
  <c r="H451" i="79"/>
  <c r="G451" i="79"/>
  <c r="F451" i="79"/>
  <c r="E451" i="79"/>
  <c r="D451" i="79"/>
  <c r="M450" i="79"/>
  <c r="L450" i="79"/>
  <c r="K450" i="79"/>
  <c r="J450" i="79"/>
  <c r="I450" i="79"/>
  <c r="H450" i="79"/>
  <c r="G450" i="79"/>
  <c r="F450" i="79"/>
  <c r="E450" i="79"/>
  <c r="D450" i="79"/>
  <c r="M447" i="79"/>
  <c r="L447" i="79"/>
  <c r="K447" i="79"/>
  <c r="J447" i="79"/>
  <c r="I447" i="79"/>
  <c r="H447" i="79"/>
  <c r="G447" i="79"/>
  <c r="F447" i="79"/>
  <c r="E447" i="79"/>
  <c r="D447" i="79"/>
  <c r="M446" i="79"/>
  <c r="L446" i="79"/>
  <c r="K446" i="79"/>
  <c r="J446" i="79"/>
  <c r="I446" i="79"/>
  <c r="H446" i="79"/>
  <c r="G446" i="79"/>
  <c r="F446" i="79"/>
  <c r="E446" i="79"/>
  <c r="D446" i="79"/>
  <c r="M443" i="79"/>
  <c r="L443" i="79"/>
  <c r="K443" i="79"/>
  <c r="J443" i="79"/>
  <c r="I443" i="79"/>
  <c r="H443" i="79"/>
  <c r="G443" i="79"/>
  <c r="F443" i="79"/>
  <c r="E443" i="79"/>
  <c r="D443" i="79"/>
  <c r="M442" i="79"/>
  <c r="L442" i="79"/>
  <c r="K442" i="79"/>
  <c r="J442" i="79"/>
  <c r="I442" i="79"/>
  <c r="H442" i="79"/>
  <c r="G442" i="79"/>
  <c r="F442" i="79"/>
  <c r="E442" i="79"/>
  <c r="D442" i="79"/>
  <c r="M440" i="79"/>
  <c r="L440" i="79"/>
  <c r="K440" i="79"/>
  <c r="J440" i="79"/>
  <c r="I440" i="79"/>
  <c r="H440" i="79"/>
  <c r="G440" i="79"/>
  <c r="F440" i="79"/>
  <c r="E440" i="79"/>
  <c r="D440" i="79"/>
  <c r="M439" i="79"/>
  <c r="L439" i="79"/>
  <c r="K439" i="79"/>
  <c r="J439" i="79"/>
  <c r="I439" i="79"/>
  <c r="H439" i="79"/>
  <c r="G439" i="79"/>
  <c r="F439" i="79"/>
  <c r="E439" i="79"/>
  <c r="D439" i="79"/>
  <c r="M437" i="79"/>
  <c r="L437" i="79"/>
  <c r="K437" i="79"/>
  <c r="J437" i="79"/>
  <c r="I437" i="79"/>
  <c r="H437" i="79"/>
  <c r="G437" i="79"/>
  <c r="F437" i="79"/>
  <c r="E437" i="79"/>
  <c r="D437" i="79"/>
  <c r="M436" i="79"/>
  <c r="L436" i="79"/>
  <c r="K436" i="79"/>
  <c r="J436" i="79"/>
  <c r="I436" i="79"/>
  <c r="H436" i="79"/>
  <c r="G436" i="79"/>
  <c r="F436" i="79"/>
  <c r="E436" i="79"/>
  <c r="D436" i="79"/>
  <c r="M433" i="79"/>
  <c r="L433" i="79"/>
  <c r="K433" i="79"/>
  <c r="J433" i="79"/>
  <c r="I433" i="79"/>
  <c r="H433" i="79"/>
  <c r="G433" i="79"/>
  <c r="F433" i="79"/>
  <c r="E433" i="79"/>
  <c r="D433" i="79"/>
  <c r="M432" i="79"/>
  <c r="L432" i="79"/>
  <c r="K432" i="79"/>
  <c r="J432" i="79"/>
  <c r="I432" i="79"/>
  <c r="H432" i="79"/>
  <c r="G432" i="79"/>
  <c r="F432" i="79"/>
  <c r="E432" i="79"/>
  <c r="D432" i="79"/>
  <c r="M430" i="79"/>
  <c r="L430" i="79"/>
  <c r="K430" i="79"/>
  <c r="J430" i="79"/>
  <c r="I430" i="79"/>
  <c r="H430" i="79"/>
  <c r="G430" i="79"/>
  <c r="F430" i="79"/>
  <c r="E430" i="79"/>
  <c r="D430" i="79"/>
  <c r="M429" i="79"/>
  <c r="L429" i="79"/>
  <c r="K429" i="79"/>
  <c r="J429" i="79"/>
  <c r="I429" i="79"/>
  <c r="H429" i="79"/>
  <c r="G429" i="79"/>
  <c r="F429" i="79"/>
  <c r="E429" i="79"/>
  <c r="D429" i="79"/>
  <c r="M427" i="79"/>
  <c r="L427" i="79"/>
  <c r="K427" i="79"/>
  <c r="J427" i="79"/>
  <c r="I427" i="79"/>
  <c r="H427" i="79"/>
  <c r="G427" i="79"/>
  <c r="F427" i="79"/>
  <c r="E427" i="79"/>
  <c r="D427" i="79"/>
  <c r="M426" i="79"/>
  <c r="L426" i="79"/>
  <c r="K426" i="79"/>
  <c r="J426" i="79"/>
  <c r="I426" i="79"/>
  <c r="H426" i="79"/>
  <c r="G426" i="79"/>
  <c r="F426" i="79"/>
  <c r="E426" i="79"/>
  <c r="D426" i="79"/>
  <c r="M424" i="79"/>
  <c r="L424" i="79"/>
  <c r="K424" i="79"/>
  <c r="J424" i="79"/>
  <c r="I424" i="79"/>
  <c r="H424" i="79"/>
  <c r="G424" i="79"/>
  <c r="F424" i="79"/>
  <c r="E424" i="79"/>
  <c r="D424" i="79"/>
  <c r="M423" i="79"/>
  <c r="L423" i="79"/>
  <c r="K423" i="79"/>
  <c r="J423" i="79"/>
  <c r="I423" i="79"/>
  <c r="H423" i="79"/>
  <c r="G423" i="79"/>
  <c r="F423" i="79"/>
  <c r="E423" i="79"/>
  <c r="D423" i="79"/>
  <c r="M421" i="79"/>
  <c r="L421" i="79"/>
  <c r="K421" i="79"/>
  <c r="J421" i="79"/>
  <c r="I421" i="79"/>
  <c r="H421" i="79"/>
  <c r="G421" i="79"/>
  <c r="F421" i="79"/>
  <c r="E421" i="79"/>
  <c r="D421" i="79"/>
  <c r="M420" i="79"/>
  <c r="L420" i="79"/>
  <c r="K420" i="79"/>
  <c r="J420" i="79"/>
  <c r="I420" i="79"/>
  <c r="H420" i="79"/>
  <c r="G420" i="79"/>
  <c r="F420" i="79"/>
  <c r="E420" i="79"/>
  <c r="D420" i="79"/>
  <c r="M417" i="79"/>
  <c r="L417" i="79"/>
  <c r="K417" i="79"/>
  <c r="J417" i="79"/>
  <c r="I417" i="79"/>
  <c r="H417" i="79"/>
  <c r="G417" i="79"/>
  <c r="F417" i="79"/>
  <c r="E417" i="79"/>
  <c r="D417" i="79"/>
  <c r="M416" i="79"/>
  <c r="L416" i="79"/>
  <c r="K416" i="79"/>
  <c r="J416" i="79"/>
  <c r="I416" i="79"/>
  <c r="H416" i="79"/>
  <c r="G416" i="79"/>
  <c r="F416" i="79"/>
  <c r="E416" i="79"/>
  <c r="D416" i="79"/>
  <c r="M414" i="79"/>
  <c r="L414" i="79"/>
  <c r="K414" i="79"/>
  <c r="J414" i="79"/>
  <c r="I414" i="79"/>
  <c r="H414" i="79"/>
  <c r="G414" i="79"/>
  <c r="F414" i="79"/>
  <c r="E414" i="79"/>
  <c r="D414" i="79"/>
  <c r="M413" i="79"/>
  <c r="L413" i="79"/>
  <c r="K413" i="79"/>
  <c r="J413" i="79"/>
  <c r="I413" i="79"/>
  <c r="H413" i="79"/>
  <c r="G413" i="79"/>
  <c r="F413" i="79"/>
  <c r="E413" i="79"/>
  <c r="D413" i="79"/>
  <c r="M411" i="79"/>
  <c r="L411" i="79"/>
  <c r="K411" i="79"/>
  <c r="J411" i="79"/>
  <c r="I411" i="79"/>
  <c r="H411" i="79"/>
  <c r="G411" i="79"/>
  <c r="F411" i="79"/>
  <c r="E411" i="79"/>
  <c r="D411" i="79"/>
  <c r="M410" i="79"/>
  <c r="L410" i="79"/>
  <c r="K410" i="79"/>
  <c r="J410" i="79"/>
  <c r="I410" i="79"/>
  <c r="H410" i="79"/>
  <c r="G410" i="79"/>
  <c r="F410" i="79"/>
  <c r="E410" i="79"/>
  <c r="D410" i="79"/>
  <c r="M408" i="79"/>
  <c r="L408" i="79"/>
  <c r="K408" i="79"/>
  <c r="J408" i="79"/>
  <c r="I408" i="79"/>
  <c r="H408" i="79"/>
  <c r="G408" i="79"/>
  <c r="F408" i="79"/>
  <c r="E408" i="79"/>
  <c r="D408" i="79"/>
  <c r="M407" i="79"/>
  <c r="L407" i="79"/>
  <c r="K407" i="79"/>
  <c r="J407" i="79"/>
  <c r="I407" i="79"/>
  <c r="H407" i="79"/>
  <c r="G407" i="79"/>
  <c r="F407" i="79"/>
  <c r="E407" i="79"/>
  <c r="D407" i="79"/>
  <c r="X405" i="79"/>
  <c r="W405" i="79"/>
  <c r="V405" i="79"/>
  <c r="U405" i="79"/>
  <c r="T405" i="79"/>
  <c r="S405" i="79"/>
  <c r="R405" i="79"/>
  <c r="Q405" i="79"/>
  <c r="P405" i="79"/>
  <c r="X404" i="79"/>
  <c r="W404" i="79"/>
  <c r="V404" i="79"/>
  <c r="U404" i="79"/>
  <c r="T404" i="79"/>
  <c r="S404" i="79"/>
  <c r="R404" i="79"/>
  <c r="Q404" i="79"/>
  <c r="P404" i="79"/>
  <c r="O405" i="79"/>
  <c r="O404" i="79"/>
  <c r="M405" i="79"/>
  <c r="L405" i="79"/>
  <c r="K405" i="79"/>
  <c r="J405" i="79"/>
  <c r="I405" i="79"/>
  <c r="H405" i="79"/>
  <c r="G405" i="79"/>
  <c r="F405" i="79"/>
  <c r="E405" i="79"/>
  <c r="M404" i="79"/>
  <c r="L404" i="79"/>
  <c r="K404" i="79"/>
  <c r="J404" i="79"/>
  <c r="I404" i="79"/>
  <c r="H404" i="79"/>
  <c r="G404" i="79"/>
  <c r="F404" i="79"/>
  <c r="E404" i="79"/>
  <c r="D405" i="79"/>
  <c r="D404" i="79"/>
  <c r="C50" i="47" l="1"/>
  <c r="C49" i="47"/>
  <c r="X333" i="79"/>
  <c r="W333" i="79"/>
  <c r="V333" i="79"/>
  <c r="U333" i="79"/>
  <c r="T333" i="79"/>
  <c r="S333" i="79"/>
  <c r="R333" i="79"/>
  <c r="Q333" i="79"/>
  <c r="P333" i="79"/>
  <c r="O333" i="79"/>
  <c r="X332" i="79"/>
  <c r="W332" i="79"/>
  <c r="V332" i="79"/>
  <c r="U332" i="79"/>
  <c r="T332" i="79"/>
  <c r="S332" i="79"/>
  <c r="R332" i="79"/>
  <c r="Q332" i="79"/>
  <c r="P332" i="79"/>
  <c r="O332" i="79"/>
  <c r="X330" i="79"/>
  <c r="W330" i="79"/>
  <c r="V330" i="79"/>
  <c r="U330" i="79"/>
  <c r="T330" i="79"/>
  <c r="S330" i="79"/>
  <c r="R330" i="79"/>
  <c r="Q330" i="79"/>
  <c r="P330" i="79"/>
  <c r="O330" i="79"/>
  <c r="X329" i="79"/>
  <c r="W329" i="79"/>
  <c r="V329" i="79"/>
  <c r="U329" i="79"/>
  <c r="T329" i="79"/>
  <c r="S329" i="79"/>
  <c r="R329" i="79"/>
  <c r="Q329" i="79"/>
  <c r="P329" i="79"/>
  <c r="O329" i="79"/>
  <c r="X327" i="79"/>
  <c r="W327" i="79"/>
  <c r="V327" i="79"/>
  <c r="U327" i="79"/>
  <c r="T327" i="79"/>
  <c r="S327" i="79"/>
  <c r="R327" i="79"/>
  <c r="Q327" i="79"/>
  <c r="P327" i="79"/>
  <c r="O327" i="79"/>
  <c r="X326" i="79"/>
  <c r="W326" i="79"/>
  <c r="V326" i="79"/>
  <c r="U326" i="79"/>
  <c r="T326" i="79"/>
  <c r="S326" i="79"/>
  <c r="R326" i="79"/>
  <c r="Q326" i="79"/>
  <c r="P326" i="79"/>
  <c r="O326" i="79"/>
  <c r="X323" i="79"/>
  <c r="W323" i="79"/>
  <c r="V323" i="79"/>
  <c r="U323" i="79"/>
  <c r="T323" i="79"/>
  <c r="S323" i="79"/>
  <c r="R323" i="79"/>
  <c r="Q323" i="79"/>
  <c r="P323" i="79"/>
  <c r="O323" i="79"/>
  <c r="X322" i="79"/>
  <c r="W322" i="79"/>
  <c r="V322" i="79"/>
  <c r="U322" i="79"/>
  <c r="T322" i="79"/>
  <c r="S322" i="79"/>
  <c r="R322" i="79"/>
  <c r="Q322" i="79"/>
  <c r="P322" i="79"/>
  <c r="O322" i="79"/>
  <c r="X320" i="79"/>
  <c r="W320" i="79"/>
  <c r="V320" i="79"/>
  <c r="U320" i="79"/>
  <c r="T320" i="79"/>
  <c r="S320" i="79"/>
  <c r="R320" i="79"/>
  <c r="Q320" i="79"/>
  <c r="P320" i="79"/>
  <c r="O320" i="79"/>
  <c r="X319" i="79"/>
  <c r="W319" i="79"/>
  <c r="V319" i="79"/>
  <c r="U319" i="79"/>
  <c r="T319" i="79"/>
  <c r="S319" i="79"/>
  <c r="R319" i="79"/>
  <c r="Q319" i="79"/>
  <c r="P319" i="79"/>
  <c r="O319" i="79"/>
  <c r="X317" i="79"/>
  <c r="W317" i="79"/>
  <c r="V317" i="79"/>
  <c r="U317" i="79"/>
  <c r="T317" i="79"/>
  <c r="S317" i="79"/>
  <c r="R317" i="79"/>
  <c r="Q317" i="79"/>
  <c r="P317" i="79"/>
  <c r="O317" i="79"/>
  <c r="X316" i="79"/>
  <c r="W316" i="79"/>
  <c r="V316" i="79"/>
  <c r="U316" i="79"/>
  <c r="T316" i="79"/>
  <c r="S316" i="79"/>
  <c r="R316" i="79"/>
  <c r="Q316" i="79"/>
  <c r="P316" i="79"/>
  <c r="O316" i="79"/>
  <c r="X314" i="79"/>
  <c r="W314" i="79"/>
  <c r="V314" i="79"/>
  <c r="U314" i="79"/>
  <c r="T314" i="79"/>
  <c r="S314" i="79"/>
  <c r="R314" i="79"/>
  <c r="Q314" i="79"/>
  <c r="P314" i="79"/>
  <c r="O314" i="79"/>
  <c r="X313" i="79"/>
  <c r="W313" i="79"/>
  <c r="V313" i="79"/>
  <c r="U313" i="79"/>
  <c r="T313" i="79"/>
  <c r="S313" i="79"/>
  <c r="R313" i="79"/>
  <c r="Q313" i="79"/>
  <c r="P313" i="79"/>
  <c r="O313" i="79"/>
  <c r="X311" i="79"/>
  <c r="W311" i="79"/>
  <c r="V311" i="79"/>
  <c r="U311" i="79"/>
  <c r="T311" i="79"/>
  <c r="S311" i="79"/>
  <c r="R311" i="79"/>
  <c r="Q311" i="79"/>
  <c r="P311" i="79"/>
  <c r="O311" i="79"/>
  <c r="X310" i="79"/>
  <c r="W310" i="79"/>
  <c r="V310" i="79"/>
  <c r="U310" i="79"/>
  <c r="T310" i="79"/>
  <c r="S310" i="79"/>
  <c r="R310" i="79"/>
  <c r="Q310" i="79"/>
  <c r="P310" i="79"/>
  <c r="O310" i="79"/>
  <c r="X308" i="79"/>
  <c r="W308" i="79"/>
  <c r="V308" i="79"/>
  <c r="U308" i="79"/>
  <c r="T308" i="79"/>
  <c r="S308" i="79"/>
  <c r="R308" i="79"/>
  <c r="Q308" i="79"/>
  <c r="P308" i="79"/>
  <c r="O308" i="79"/>
  <c r="X307" i="79"/>
  <c r="W307" i="79"/>
  <c r="V307" i="79"/>
  <c r="U307" i="79"/>
  <c r="T307" i="79"/>
  <c r="S307" i="79"/>
  <c r="R307" i="79"/>
  <c r="Q307" i="79"/>
  <c r="P307" i="79"/>
  <c r="O307" i="79"/>
  <c r="X305" i="79"/>
  <c r="W305" i="79"/>
  <c r="V305" i="79"/>
  <c r="U305" i="79"/>
  <c r="T305" i="79"/>
  <c r="S305" i="79"/>
  <c r="R305" i="79"/>
  <c r="Q305" i="79"/>
  <c r="P305" i="79"/>
  <c r="O305" i="79"/>
  <c r="X304" i="79"/>
  <c r="W304" i="79"/>
  <c r="V304" i="79"/>
  <c r="U304" i="79"/>
  <c r="T304" i="79"/>
  <c r="S304" i="79"/>
  <c r="R304" i="79"/>
  <c r="Q304" i="79"/>
  <c r="P304" i="79"/>
  <c r="O304" i="79"/>
  <c r="X302" i="79"/>
  <c r="W302" i="79"/>
  <c r="V302" i="79"/>
  <c r="U302" i="79"/>
  <c r="T302" i="79"/>
  <c r="S302" i="79"/>
  <c r="R302" i="79"/>
  <c r="Q302" i="79"/>
  <c r="P302" i="79"/>
  <c r="O302" i="79"/>
  <c r="X301" i="79"/>
  <c r="W301" i="79"/>
  <c r="V301" i="79"/>
  <c r="U301" i="79"/>
  <c r="T301" i="79"/>
  <c r="S301" i="79"/>
  <c r="R301" i="79"/>
  <c r="Q301" i="79"/>
  <c r="P301" i="79"/>
  <c r="O301" i="79"/>
  <c r="X298" i="79"/>
  <c r="W298" i="79"/>
  <c r="V298" i="79"/>
  <c r="U298" i="79"/>
  <c r="T298" i="79"/>
  <c r="S298" i="79"/>
  <c r="R298" i="79"/>
  <c r="Q298" i="79"/>
  <c r="P298" i="79"/>
  <c r="O298" i="79"/>
  <c r="X297" i="79"/>
  <c r="W297" i="79"/>
  <c r="V297" i="79"/>
  <c r="U297" i="79"/>
  <c r="T297" i="79"/>
  <c r="S297" i="79"/>
  <c r="R297" i="79"/>
  <c r="Q297" i="79"/>
  <c r="P297" i="79"/>
  <c r="O297" i="79"/>
  <c r="X295" i="79"/>
  <c r="W295" i="79"/>
  <c r="V295" i="79"/>
  <c r="U295" i="79"/>
  <c r="T295" i="79"/>
  <c r="S295" i="79"/>
  <c r="R295" i="79"/>
  <c r="Q295" i="79"/>
  <c r="P295" i="79"/>
  <c r="O295" i="79"/>
  <c r="X294" i="79"/>
  <c r="W294" i="79"/>
  <c r="V294" i="79"/>
  <c r="U294" i="79"/>
  <c r="T294" i="79"/>
  <c r="S294" i="79"/>
  <c r="R294" i="79"/>
  <c r="Q294" i="79"/>
  <c r="P294" i="79"/>
  <c r="O294" i="79"/>
  <c r="X292" i="79"/>
  <c r="W292" i="79"/>
  <c r="V292" i="79"/>
  <c r="U292" i="79"/>
  <c r="T292" i="79"/>
  <c r="S292" i="79"/>
  <c r="R292" i="79"/>
  <c r="Q292" i="79"/>
  <c r="P292" i="79"/>
  <c r="O292" i="79"/>
  <c r="X291" i="79"/>
  <c r="W291" i="79"/>
  <c r="V291" i="79"/>
  <c r="U291" i="79"/>
  <c r="T291" i="79"/>
  <c r="S291" i="79"/>
  <c r="R291" i="79"/>
  <c r="Q291" i="79"/>
  <c r="P291" i="79"/>
  <c r="O291" i="79"/>
  <c r="X289" i="79"/>
  <c r="W289" i="79"/>
  <c r="V289" i="79"/>
  <c r="U289" i="79"/>
  <c r="T289" i="79"/>
  <c r="S289" i="79"/>
  <c r="R289" i="79"/>
  <c r="Q289" i="79"/>
  <c r="P289" i="79"/>
  <c r="O289" i="79"/>
  <c r="X288" i="79"/>
  <c r="W288" i="79"/>
  <c r="V288" i="79"/>
  <c r="U288" i="79"/>
  <c r="T288" i="79"/>
  <c r="S288" i="79"/>
  <c r="R288" i="79"/>
  <c r="Q288" i="79"/>
  <c r="P288" i="79"/>
  <c r="O288" i="79"/>
  <c r="X284" i="79"/>
  <c r="W284" i="79"/>
  <c r="V284" i="79"/>
  <c r="U284" i="79"/>
  <c r="T284" i="79"/>
  <c r="S284" i="79"/>
  <c r="R284" i="79"/>
  <c r="Q284" i="79"/>
  <c r="P284" i="79"/>
  <c r="O284" i="79"/>
  <c r="X283" i="79"/>
  <c r="W283" i="79"/>
  <c r="V283" i="79"/>
  <c r="U283" i="79"/>
  <c r="T283" i="79"/>
  <c r="S283" i="79"/>
  <c r="R283" i="79"/>
  <c r="Q283" i="79"/>
  <c r="P283" i="79"/>
  <c r="O283" i="79"/>
  <c r="X281" i="79"/>
  <c r="W281" i="79"/>
  <c r="V281" i="79"/>
  <c r="U281" i="79"/>
  <c r="T281" i="79"/>
  <c r="S281" i="79"/>
  <c r="R281" i="79"/>
  <c r="Q281" i="79"/>
  <c r="P281" i="79"/>
  <c r="O281" i="79"/>
  <c r="X280" i="79"/>
  <c r="W280" i="79"/>
  <c r="V280" i="79"/>
  <c r="U280" i="79"/>
  <c r="T280" i="79"/>
  <c r="S280" i="79"/>
  <c r="R280" i="79"/>
  <c r="Q280" i="79"/>
  <c r="P280" i="79"/>
  <c r="O280" i="79"/>
  <c r="X278" i="79"/>
  <c r="W278" i="79"/>
  <c r="V278" i="79"/>
  <c r="U278" i="79"/>
  <c r="T278" i="79"/>
  <c r="S278" i="79"/>
  <c r="R278" i="79"/>
  <c r="Q278" i="79"/>
  <c r="P278" i="79"/>
  <c r="O278" i="79"/>
  <c r="X277" i="79"/>
  <c r="W277" i="79"/>
  <c r="V277" i="79"/>
  <c r="U277" i="79"/>
  <c r="T277" i="79"/>
  <c r="S277" i="79"/>
  <c r="R277" i="79"/>
  <c r="Q277" i="79"/>
  <c r="P277" i="79"/>
  <c r="O277" i="79"/>
  <c r="X275" i="79"/>
  <c r="W275" i="79"/>
  <c r="V275" i="79"/>
  <c r="U275" i="79"/>
  <c r="T275" i="79"/>
  <c r="S275" i="79"/>
  <c r="R275" i="79"/>
  <c r="Q275" i="79"/>
  <c r="P275" i="79"/>
  <c r="O275" i="79"/>
  <c r="X274" i="79"/>
  <c r="W274" i="79"/>
  <c r="V274" i="79"/>
  <c r="U274" i="79"/>
  <c r="T274" i="79"/>
  <c r="S274" i="79"/>
  <c r="R274" i="79"/>
  <c r="Q274" i="79"/>
  <c r="P274" i="79"/>
  <c r="O274" i="79"/>
  <c r="X271" i="79"/>
  <c r="W271" i="79"/>
  <c r="V271" i="79"/>
  <c r="U271" i="79"/>
  <c r="T271" i="79"/>
  <c r="S271" i="79"/>
  <c r="R271" i="79"/>
  <c r="Q271" i="79"/>
  <c r="P271" i="79"/>
  <c r="O271" i="79"/>
  <c r="X270" i="79"/>
  <c r="W270" i="79"/>
  <c r="V270" i="79"/>
  <c r="U270" i="79"/>
  <c r="T270" i="79"/>
  <c r="S270" i="79"/>
  <c r="R270" i="79"/>
  <c r="Q270" i="79"/>
  <c r="P270" i="79"/>
  <c r="O270" i="79"/>
  <c r="X268" i="79"/>
  <c r="W268" i="79"/>
  <c r="V268" i="79"/>
  <c r="U268" i="79"/>
  <c r="T268" i="79"/>
  <c r="S268" i="79"/>
  <c r="R268" i="79"/>
  <c r="Q268" i="79"/>
  <c r="P268" i="79"/>
  <c r="O268" i="79"/>
  <c r="X267" i="79"/>
  <c r="W267" i="79"/>
  <c r="V267" i="79"/>
  <c r="U267" i="79"/>
  <c r="T267" i="79"/>
  <c r="S267" i="79"/>
  <c r="R267" i="79"/>
  <c r="Q267" i="79"/>
  <c r="P267" i="79"/>
  <c r="O267" i="79"/>
  <c r="X264" i="79"/>
  <c r="W264" i="79"/>
  <c r="V264" i="79"/>
  <c r="U264" i="79"/>
  <c r="T264" i="79"/>
  <c r="S264" i="79"/>
  <c r="R264" i="79"/>
  <c r="Q264" i="79"/>
  <c r="P264" i="79"/>
  <c r="O264" i="79"/>
  <c r="X263" i="79"/>
  <c r="W263" i="79"/>
  <c r="V263" i="79"/>
  <c r="U263" i="79"/>
  <c r="T263" i="79"/>
  <c r="S263" i="79"/>
  <c r="R263" i="79"/>
  <c r="Q263" i="79"/>
  <c r="P263" i="79"/>
  <c r="O263" i="79"/>
  <c r="X260" i="79"/>
  <c r="W260" i="79"/>
  <c r="V260" i="79"/>
  <c r="U260" i="79"/>
  <c r="T260" i="79"/>
  <c r="S260" i="79"/>
  <c r="R260" i="79"/>
  <c r="Q260" i="79"/>
  <c r="P260" i="79"/>
  <c r="O260" i="79"/>
  <c r="X259" i="79"/>
  <c r="W259" i="79"/>
  <c r="V259" i="79"/>
  <c r="U259" i="79"/>
  <c r="T259" i="79"/>
  <c r="S259" i="79"/>
  <c r="R259" i="79"/>
  <c r="Q259" i="79"/>
  <c r="P259" i="79"/>
  <c r="O259" i="79"/>
  <c r="X257" i="79"/>
  <c r="W257" i="79"/>
  <c r="V257" i="79"/>
  <c r="U257" i="79"/>
  <c r="T257" i="79"/>
  <c r="S257" i="79"/>
  <c r="R257" i="79"/>
  <c r="Q257" i="79"/>
  <c r="P257" i="79"/>
  <c r="O257" i="79"/>
  <c r="X256" i="79"/>
  <c r="W256" i="79"/>
  <c r="V256" i="79"/>
  <c r="U256" i="79"/>
  <c r="T256" i="79"/>
  <c r="S256" i="79"/>
  <c r="R256" i="79"/>
  <c r="Q256" i="79"/>
  <c r="P256" i="79"/>
  <c r="O256" i="79"/>
  <c r="X254" i="79"/>
  <c r="W254" i="79"/>
  <c r="V254" i="79"/>
  <c r="U254" i="79"/>
  <c r="T254" i="79"/>
  <c r="S254" i="79"/>
  <c r="R254" i="79"/>
  <c r="Q254" i="79"/>
  <c r="P254" i="79"/>
  <c r="O254" i="79"/>
  <c r="X253" i="79"/>
  <c r="W253" i="79"/>
  <c r="V253" i="79"/>
  <c r="U253" i="79"/>
  <c r="T253" i="79"/>
  <c r="S253" i="79"/>
  <c r="R253" i="79"/>
  <c r="Q253" i="79"/>
  <c r="P253" i="79"/>
  <c r="O253" i="79"/>
  <c r="X250" i="79"/>
  <c r="W250" i="79"/>
  <c r="V250" i="79"/>
  <c r="U250" i="79"/>
  <c r="T250" i="79"/>
  <c r="S250" i="79"/>
  <c r="R250" i="79"/>
  <c r="Q250" i="79"/>
  <c r="P250" i="79"/>
  <c r="O250" i="79"/>
  <c r="X249" i="79"/>
  <c r="W249" i="79"/>
  <c r="V249" i="79"/>
  <c r="U249" i="79"/>
  <c r="T249" i="79"/>
  <c r="S249" i="79"/>
  <c r="R249" i="79"/>
  <c r="Q249" i="79"/>
  <c r="P249" i="79"/>
  <c r="O249" i="79"/>
  <c r="X247" i="79"/>
  <c r="W247" i="79"/>
  <c r="V247" i="79"/>
  <c r="U247" i="79"/>
  <c r="T247" i="79"/>
  <c r="S247" i="79"/>
  <c r="R247" i="79"/>
  <c r="Q247" i="79"/>
  <c r="P247" i="79"/>
  <c r="O247" i="79"/>
  <c r="X246" i="79"/>
  <c r="W246" i="79"/>
  <c r="V246" i="79"/>
  <c r="U246" i="79"/>
  <c r="T246" i="79"/>
  <c r="S246" i="79"/>
  <c r="R246" i="79"/>
  <c r="Q246" i="79"/>
  <c r="P246" i="79"/>
  <c r="O246" i="79"/>
  <c r="X244" i="79"/>
  <c r="W244" i="79"/>
  <c r="V244" i="79"/>
  <c r="U244" i="79"/>
  <c r="T244" i="79"/>
  <c r="S244" i="79"/>
  <c r="R244" i="79"/>
  <c r="Q244" i="79"/>
  <c r="P244" i="79"/>
  <c r="O244" i="79"/>
  <c r="X243" i="79"/>
  <c r="W243" i="79"/>
  <c r="V243" i="79"/>
  <c r="U243" i="79"/>
  <c r="T243" i="79"/>
  <c r="S243" i="79"/>
  <c r="R243" i="79"/>
  <c r="Q243" i="79"/>
  <c r="P243" i="79"/>
  <c r="O243" i="79"/>
  <c r="X241" i="79"/>
  <c r="W241" i="79"/>
  <c r="V241" i="79"/>
  <c r="U241" i="79"/>
  <c r="T241" i="79"/>
  <c r="S241" i="79"/>
  <c r="R241" i="79"/>
  <c r="Q241" i="79"/>
  <c r="P241" i="79"/>
  <c r="O241" i="79"/>
  <c r="X240" i="79"/>
  <c r="W240" i="79"/>
  <c r="V240" i="79"/>
  <c r="U240" i="79"/>
  <c r="T240" i="79"/>
  <c r="S240" i="79"/>
  <c r="R240" i="79"/>
  <c r="Q240" i="79"/>
  <c r="P240" i="79"/>
  <c r="O240" i="79"/>
  <c r="X238" i="79"/>
  <c r="W238" i="79"/>
  <c r="V238" i="79"/>
  <c r="U238" i="79"/>
  <c r="T238" i="79"/>
  <c r="S238" i="79"/>
  <c r="R238" i="79"/>
  <c r="Q238" i="79"/>
  <c r="P238" i="79"/>
  <c r="O238" i="79"/>
  <c r="X237" i="79"/>
  <c r="W237" i="79"/>
  <c r="V237" i="79"/>
  <c r="U237" i="79"/>
  <c r="T237" i="79"/>
  <c r="S237" i="79"/>
  <c r="R237" i="79"/>
  <c r="Q237" i="79"/>
  <c r="P237" i="79"/>
  <c r="O237" i="79"/>
  <c r="X234" i="79"/>
  <c r="W234" i="79"/>
  <c r="V234" i="79"/>
  <c r="U234" i="79"/>
  <c r="T234" i="79"/>
  <c r="S234" i="79"/>
  <c r="R234" i="79"/>
  <c r="Q234" i="79"/>
  <c r="P234" i="79"/>
  <c r="O234" i="79"/>
  <c r="X233" i="79"/>
  <c r="W233" i="79"/>
  <c r="V233" i="79"/>
  <c r="U233" i="79"/>
  <c r="T233" i="79"/>
  <c r="S233" i="79"/>
  <c r="R233" i="79"/>
  <c r="Q233" i="79"/>
  <c r="P233" i="79"/>
  <c r="O233" i="79"/>
  <c r="X231" i="79"/>
  <c r="W231" i="79"/>
  <c r="V231" i="79"/>
  <c r="U231" i="79"/>
  <c r="T231" i="79"/>
  <c r="S231" i="79"/>
  <c r="R231" i="79"/>
  <c r="Q231" i="79"/>
  <c r="P231" i="79"/>
  <c r="O231" i="79"/>
  <c r="X230" i="79"/>
  <c r="W230" i="79"/>
  <c r="V230" i="79"/>
  <c r="U230" i="79"/>
  <c r="T230" i="79"/>
  <c r="S230" i="79"/>
  <c r="R230" i="79"/>
  <c r="Q230" i="79"/>
  <c r="P230" i="79"/>
  <c r="O230" i="79"/>
  <c r="X228" i="79"/>
  <c r="W228" i="79"/>
  <c r="V228" i="79"/>
  <c r="U228" i="79"/>
  <c r="T228" i="79"/>
  <c r="S228" i="79"/>
  <c r="R228" i="79"/>
  <c r="Q228" i="79"/>
  <c r="P228" i="79"/>
  <c r="O228" i="79"/>
  <c r="X227" i="79"/>
  <c r="W227" i="79"/>
  <c r="V227" i="79"/>
  <c r="U227" i="79"/>
  <c r="T227" i="79"/>
  <c r="S227" i="79"/>
  <c r="R227" i="79"/>
  <c r="Q227" i="79"/>
  <c r="P227" i="79"/>
  <c r="O227" i="79"/>
  <c r="X225" i="79"/>
  <c r="W225" i="79"/>
  <c r="V225" i="79"/>
  <c r="U225" i="79"/>
  <c r="T225" i="79"/>
  <c r="S225" i="79"/>
  <c r="R225" i="79"/>
  <c r="Q225" i="79"/>
  <c r="P225" i="79"/>
  <c r="O225" i="79"/>
  <c r="X224" i="79"/>
  <c r="W224" i="79"/>
  <c r="V224" i="79"/>
  <c r="U224" i="79"/>
  <c r="T224" i="79"/>
  <c r="S224" i="79"/>
  <c r="R224" i="79"/>
  <c r="Q224" i="79"/>
  <c r="P224" i="79"/>
  <c r="O224" i="79"/>
  <c r="M330" i="79"/>
  <c r="L330" i="79"/>
  <c r="K330" i="79"/>
  <c r="J330" i="79"/>
  <c r="I330" i="79"/>
  <c r="H330" i="79"/>
  <c r="G330" i="79"/>
  <c r="F330" i="79"/>
  <c r="E330" i="79"/>
  <c r="D330" i="79"/>
  <c r="M329" i="79"/>
  <c r="L329" i="79"/>
  <c r="K329" i="79"/>
  <c r="J329" i="79"/>
  <c r="I329" i="79"/>
  <c r="H329" i="79"/>
  <c r="G329" i="79"/>
  <c r="F329" i="79"/>
  <c r="E329" i="79"/>
  <c r="D329" i="79"/>
  <c r="M327" i="79"/>
  <c r="L327" i="79"/>
  <c r="K327" i="79"/>
  <c r="J327" i="79"/>
  <c r="I327" i="79"/>
  <c r="H327" i="79"/>
  <c r="G327" i="79"/>
  <c r="F327" i="79"/>
  <c r="E327" i="79"/>
  <c r="D327" i="79"/>
  <c r="M326" i="79"/>
  <c r="L326" i="79"/>
  <c r="K326" i="79"/>
  <c r="J326" i="79"/>
  <c r="I326" i="79"/>
  <c r="H326" i="79"/>
  <c r="G326" i="79"/>
  <c r="F326" i="79"/>
  <c r="E326" i="79"/>
  <c r="D326" i="79"/>
  <c r="M323" i="79"/>
  <c r="L323" i="79"/>
  <c r="K323" i="79"/>
  <c r="J323" i="79"/>
  <c r="I323" i="79"/>
  <c r="H323" i="79"/>
  <c r="G323" i="79"/>
  <c r="F323" i="79"/>
  <c r="E323" i="79"/>
  <c r="D323" i="79"/>
  <c r="M322" i="79"/>
  <c r="L322" i="79"/>
  <c r="K322" i="79"/>
  <c r="J322" i="79"/>
  <c r="I322" i="79"/>
  <c r="H322" i="79"/>
  <c r="G322" i="79"/>
  <c r="F322" i="79"/>
  <c r="E322" i="79"/>
  <c r="D322" i="79"/>
  <c r="M320" i="79"/>
  <c r="L320" i="79"/>
  <c r="K320" i="79"/>
  <c r="J320" i="79"/>
  <c r="I320" i="79"/>
  <c r="H320" i="79"/>
  <c r="G320" i="79"/>
  <c r="F320" i="79"/>
  <c r="E320" i="79"/>
  <c r="D320" i="79"/>
  <c r="M319" i="79"/>
  <c r="L319" i="79"/>
  <c r="K319" i="79"/>
  <c r="J319" i="79"/>
  <c r="I319" i="79"/>
  <c r="H319" i="79"/>
  <c r="G319" i="79"/>
  <c r="F319" i="79"/>
  <c r="E319" i="79"/>
  <c r="D319" i="79"/>
  <c r="M317" i="79"/>
  <c r="L317" i="79"/>
  <c r="K317" i="79"/>
  <c r="J317" i="79"/>
  <c r="I317" i="79"/>
  <c r="H317" i="79"/>
  <c r="G317" i="79"/>
  <c r="F317" i="79"/>
  <c r="E317" i="79"/>
  <c r="D317" i="79"/>
  <c r="M316" i="79"/>
  <c r="L316" i="79"/>
  <c r="K316" i="79"/>
  <c r="J316" i="79"/>
  <c r="I316" i="79"/>
  <c r="H316" i="79"/>
  <c r="G316" i="79"/>
  <c r="F316" i="79"/>
  <c r="E316" i="79"/>
  <c r="D316" i="79"/>
  <c r="M314" i="79"/>
  <c r="L314" i="79"/>
  <c r="K314" i="79"/>
  <c r="J314" i="79"/>
  <c r="I314" i="79"/>
  <c r="H314" i="79"/>
  <c r="G314" i="79"/>
  <c r="F314" i="79"/>
  <c r="E314" i="79"/>
  <c r="D314" i="79"/>
  <c r="M313" i="79"/>
  <c r="L313" i="79"/>
  <c r="K313" i="79"/>
  <c r="J313" i="79"/>
  <c r="I313" i="79"/>
  <c r="H313" i="79"/>
  <c r="G313" i="79"/>
  <c r="F313" i="79"/>
  <c r="E313" i="79"/>
  <c r="D313" i="79"/>
  <c r="M311" i="79"/>
  <c r="L311" i="79"/>
  <c r="K311" i="79"/>
  <c r="J311" i="79"/>
  <c r="I311" i="79"/>
  <c r="H311" i="79"/>
  <c r="G311" i="79"/>
  <c r="F311" i="79"/>
  <c r="E311" i="79"/>
  <c r="D311" i="79"/>
  <c r="M310" i="79"/>
  <c r="L310" i="79"/>
  <c r="K310" i="79"/>
  <c r="J310" i="79"/>
  <c r="I310" i="79"/>
  <c r="H310" i="79"/>
  <c r="G310" i="79"/>
  <c r="F310" i="79"/>
  <c r="E310" i="79"/>
  <c r="D310" i="79"/>
  <c r="M308" i="79"/>
  <c r="L308" i="79"/>
  <c r="K308" i="79"/>
  <c r="J308" i="79"/>
  <c r="I308" i="79"/>
  <c r="H308" i="79"/>
  <c r="G308" i="79"/>
  <c r="F308" i="79"/>
  <c r="E308" i="79"/>
  <c r="D308" i="79"/>
  <c r="M307" i="79"/>
  <c r="L307" i="79"/>
  <c r="K307" i="79"/>
  <c r="J307" i="79"/>
  <c r="I307" i="79"/>
  <c r="H307" i="79"/>
  <c r="G307" i="79"/>
  <c r="F307" i="79"/>
  <c r="E307" i="79"/>
  <c r="D307" i="79"/>
  <c r="M305" i="79"/>
  <c r="L305" i="79"/>
  <c r="K305" i="79"/>
  <c r="J305" i="79"/>
  <c r="I305" i="79"/>
  <c r="H305" i="79"/>
  <c r="G305" i="79"/>
  <c r="F305" i="79"/>
  <c r="E305" i="79"/>
  <c r="D305" i="79"/>
  <c r="M304" i="79"/>
  <c r="L304" i="79"/>
  <c r="K304" i="79"/>
  <c r="J304" i="79"/>
  <c r="I304" i="79"/>
  <c r="H304" i="79"/>
  <c r="G304" i="79"/>
  <c r="F304" i="79"/>
  <c r="E304" i="79"/>
  <c r="D304" i="79"/>
  <c r="M302" i="79"/>
  <c r="L302" i="79"/>
  <c r="K302" i="79"/>
  <c r="J302" i="79"/>
  <c r="I302" i="79"/>
  <c r="H302" i="79"/>
  <c r="G302" i="79"/>
  <c r="F302" i="79"/>
  <c r="E302" i="79"/>
  <c r="D302" i="79"/>
  <c r="M301" i="79"/>
  <c r="L301" i="79"/>
  <c r="K301" i="79"/>
  <c r="J301" i="79"/>
  <c r="I301" i="79"/>
  <c r="H301" i="79"/>
  <c r="G301" i="79"/>
  <c r="F301" i="79"/>
  <c r="E301" i="79"/>
  <c r="D301" i="79"/>
  <c r="M298" i="79"/>
  <c r="L298" i="79"/>
  <c r="K298" i="79"/>
  <c r="J298" i="79"/>
  <c r="I298" i="79"/>
  <c r="H298" i="79"/>
  <c r="G298" i="79"/>
  <c r="F298" i="79"/>
  <c r="E298" i="79"/>
  <c r="D298" i="79"/>
  <c r="M297" i="79"/>
  <c r="L297" i="79"/>
  <c r="K297" i="79"/>
  <c r="J297" i="79"/>
  <c r="I297" i="79"/>
  <c r="H297" i="79"/>
  <c r="G297" i="79"/>
  <c r="F297" i="79"/>
  <c r="E297" i="79"/>
  <c r="D297" i="79"/>
  <c r="M295" i="79"/>
  <c r="L295" i="79"/>
  <c r="K295" i="79"/>
  <c r="J295" i="79"/>
  <c r="I295" i="79"/>
  <c r="H295" i="79"/>
  <c r="G295" i="79"/>
  <c r="F295" i="79"/>
  <c r="E295" i="79"/>
  <c r="D295" i="79"/>
  <c r="M294" i="79"/>
  <c r="L294" i="79"/>
  <c r="K294" i="79"/>
  <c r="J294" i="79"/>
  <c r="I294" i="79"/>
  <c r="H294" i="79"/>
  <c r="G294" i="79"/>
  <c r="F294" i="79"/>
  <c r="E294" i="79"/>
  <c r="D294" i="79"/>
  <c r="M292" i="79"/>
  <c r="L292" i="79"/>
  <c r="K292" i="79"/>
  <c r="J292" i="79"/>
  <c r="I292" i="79"/>
  <c r="H292" i="79"/>
  <c r="G292" i="79"/>
  <c r="F292" i="79"/>
  <c r="E292" i="79"/>
  <c r="D292" i="79"/>
  <c r="M291" i="79"/>
  <c r="L291" i="79"/>
  <c r="K291" i="79"/>
  <c r="J291" i="79"/>
  <c r="I291" i="79"/>
  <c r="H291" i="79"/>
  <c r="G291" i="79"/>
  <c r="F291" i="79"/>
  <c r="E291" i="79"/>
  <c r="D291" i="79"/>
  <c r="M289" i="79"/>
  <c r="L289" i="79"/>
  <c r="K289" i="79"/>
  <c r="J289" i="79"/>
  <c r="I289" i="79"/>
  <c r="H289" i="79"/>
  <c r="G289" i="79"/>
  <c r="F289" i="79"/>
  <c r="E289" i="79"/>
  <c r="D289" i="79"/>
  <c r="M288" i="79"/>
  <c r="L288" i="79"/>
  <c r="K288" i="79"/>
  <c r="J288" i="79"/>
  <c r="I288" i="79"/>
  <c r="H288" i="79"/>
  <c r="G288" i="79"/>
  <c r="F288" i="79"/>
  <c r="E288" i="79"/>
  <c r="D288" i="79"/>
  <c r="M284" i="79"/>
  <c r="L284" i="79"/>
  <c r="K284" i="79"/>
  <c r="J284" i="79"/>
  <c r="I284" i="79"/>
  <c r="H284" i="79"/>
  <c r="G284" i="79"/>
  <c r="F284" i="79"/>
  <c r="E284" i="79"/>
  <c r="D284" i="79"/>
  <c r="M283" i="79"/>
  <c r="L283" i="79"/>
  <c r="K283" i="79"/>
  <c r="J283" i="79"/>
  <c r="I283" i="79"/>
  <c r="H283" i="79"/>
  <c r="G283" i="79"/>
  <c r="F283" i="79"/>
  <c r="E283" i="79"/>
  <c r="D283" i="79"/>
  <c r="M281" i="79"/>
  <c r="L281" i="79"/>
  <c r="K281" i="79"/>
  <c r="J281" i="79"/>
  <c r="I281" i="79"/>
  <c r="H281" i="79"/>
  <c r="G281" i="79"/>
  <c r="F281" i="79"/>
  <c r="E281" i="79"/>
  <c r="D281" i="79"/>
  <c r="M280" i="79"/>
  <c r="L280" i="79"/>
  <c r="K280" i="79"/>
  <c r="J280" i="79"/>
  <c r="I280" i="79"/>
  <c r="H280" i="79"/>
  <c r="G280" i="79"/>
  <c r="F280" i="79"/>
  <c r="E280" i="79"/>
  <c r="D280" i="79"/>
  <c r="M278" i="79"/>
  <c r="L278" i="79"/>
  <c r="K278" i="79"/>
  <c r="J278" i="79"/>
  <c r="I278" i="79"/>
  <c r="H278" i="79"/>
  <c r="G278" i="79"/>
  <c r="F278" i="79"/>
  <c r="E278" i="79"/>
  <c r="D278" i="79"/>
  <c r="M277" i="79"/>
  <c r="L277" i="79"/>
  <c r="K277" i="79"/>
  <c r="J277" i="79"/>
  <c r="I277" i="79"/>
  <c r="H277" i="79"/>
  <c r="G277" i="79"/>
  <c r="F277" i="79"/>
  <c r="E277" i="79"/>
  <c r="D277" i="79"/>
  <c r="M275" i="79"/>
  <c r="L275" i="79"/>
  <c r="K275" i="79"/>
  <c r="J275" i="79"/>
  <c r="I275" i="79"/>
  <c r="H275" i="79"/>
  <c r="G275" i="79"/>
  <c r="F275" i="79"/>
  <c r="E275" i="79"/>
  <c r="D275" i="79"/>
  <c r="M274" i="79"/>
  <c r="L274" i="79"/>
  <c r="K274" i="79"/>
  <c r="J274" i="79"/>
  <c r="I274" i="79"/>
  <c r="H274" i="79"/>
  <c r="G274" i="79"/>
  <c r="F274" i="79"/>
  <c r="E274" i="79"/>
  <c r="D274" i="79"/>
  <c r="M271" i="79"/>
  <c r="L271" i="79"/>
  <c r="K271" i="79"/>
  <c r="J271" i="79"/>
  <c r="I271" i="79"/>
  <c r="H271" i="79"/>
  <c r="G271" i="79"/>
  <c r="F271" i="79"/>
  <c r="E271" i="79"/>
  <c r="D271" i="79"/>
  <c r="M270" i="79"/>
  <c r="L270" i="79"/>
  <c r="K270" i="79"/>
  <c r="J270" i="79"/>
  <c r="I270" i="79"/>
  <c r="H270" i="79"/>
  <c r="G270" i="79"/>
  <c r="F270" i="79"/>
  <c r="E270" i="79"/>
  <c r="D270" i="79"/>
  <c r="M268" i="79"/>
  <c r="L268" i="79"/>
  <c r="K268" i="79"/>
  <c r="J268" i="79"/>
  <c r="I268" i="79"/>
  <c r="H268" i="79"/>
  <c r="G268" i="79"/>
  <c r="F268" i="79"/>
  <c r="E268" i="79"/>
  <c r="D268" i="79"/>
  <c r="M267" i="79"/>
  <c r="L267" i="79"/>
  <c r="K267" i="79"/>
  <c r="J267" i="79"/>
  <c r="I267" i="79"/>
  <c r="H267" i="79"/>
  <c r="G267" i="79"/>
  <c r="F267" i="79"/>
  <c r="E267" i="79"/>
  <c r="D267" i="79"/>
  <c r="M264" i="79"/>
  <c r="L264" i="79"/>
  <c r="K264" i="79"/>
  <c r="J264" i="79"/>
  <c r="I264" i="79"/>
  <c r="H264" i="79"/>
  <c r="G264" i="79"/>
  <c r="F264" i="79"/>
  <c r="E264" i="79"/>
  <c r="D264" i="79"/>
  <c r="M263" i="79"/>
  <c r="L263" i="79"/>
  <c r="K263" i="79"/>
  <c r="J263" i="79"/>
  <c r="I263" i="79"/>
  <c r="H263" i="79"/>
  <c r="G263" i="79"/>
  <c r="F263" i="79"/>
  <c r="E263" i="79"/>
  <c r="D263" i="79"/>
  <c r="M260" i="79"/>
  <c r="L260" i="79"/>
  <c r="K260" i="79"/>
  <c r="J260" i="79"/>
  <c r="I260" i="79"/>
  <c r="H260" i="79"/>
  <c r="G260" i="79"/>
  <c r="F260" i="79"/>
  <c r="E260" i="79"/>
  <c r="D260" i="79"/>
  <c r="M259" i="79"/>
  <c r="L259" i="79"/>
  <c r="K259" i="79"/>
  <c r="J259" i="79"/>
  <c r="I259" i="79"/>
  <c r="H259" i="79"/>
  <c r="G259" i="79"/>
  <c r="F259" i="79"/>
  <c r="E259" i="79"/>
  <c r="D259" i="79"/>
  <c r="M257" i="79"/>
  <c r="L257" i="79"/>
  <c r="K257" i="79"/>
  <c r="J257" i="79"/>
  <c r="I257" i="79"/>
  <c r="H257" i="79"/>
  <c r="G257" i="79"/>
  <c r="F257" i="79"/>
  <c r="E257" i="79"/>
  <c r="D257" i="79"/>
  <c r="M256" i="79"/>
  <c r="L256" i="79"/>
  <c r="K256" i="79"/>
  <c r="J256" i="79"/>
  <c r="I256" i="79"/>
  <c r="H256" i="79"/>
  <c r="G256" i="79"/>
  <c r="F256" i="79"/>
  <c r="E256" i="79"/>
  <c r="D256" i="79"/>
  <c r="M254" i="79"/>
  <c r="L254" i="79"/>
  <c r="K254" i="79"/>
  <c r="J254" i="79"/>
  <c r="I254" i="79"/>
  <c r="H254" i="79"/>
  <c r="G254" i="79"/>
  <c r="F254" i="79"/>
  <c r="E254" i="79"/>
  <c r="D254" i="79"/>
  <c r="M253" i="79"/>
  <c r="L253" i="79"/>
  <c r="K253" i="79"/>
  <c r="J253" i="79"/>
  <c r="I253" i="79"/>
  <c r="H253" i="79"/>
  <c r="G253" i="79"/>
  <c r="F253" i="79"/>
  <c r="E253" i="79"/>
  <c r="D253" i="79"/>
  <c r="M250" i="79"/>
  <c r="L250" i="79"/>
  <c r="K250" i="79"/>
  <c r="J250" i="79"/>
  <c r="I250" i="79"/>
  <c r="H250" i="79"/>
  <c r="G250" i="79"/>
  <c r="F250" i="79"/>
  <c r="E250" i="79"/>
  <c r="D250" i="79"/>
  <c r="M249" i="79"/>
  <c r="L249" i="79"/>
  <c r="K249" i="79"/>
  <c r="J249" i="79"/>
  <c r="I249" i="79"/>
  <c r="H249" i="79"/>
  <c r="G249" i="79"/>
  <c r="F249" i="79"/>
  <c r="E249" i="79"/>
  <c r="D249" i="79"/>
  <c r="M247" i="79"/>
  <c r="L247" i="79"/>
  <c r="K247" i="79"/>
  <c r="J247" i="79"/>
  <c r="I247" i="79"/>
  <c r="H247" i="79"/>
  <c r="G247" i="79"/>
  <c r="F247" i="79"/>
  <c r="E247" i="79"/>
  <c r="D247" i="79"/>
  <c r="M246" i="79"/>
  <c r="L246" i="79"/>
  <c r="K246" i="79"/>
  <c r="J246" i="79"/>
  <c r="I246" i="79"/>
  <c r="H246" i="79"/>
  <c r="G246" i="79"/>
  <c r="F246" i="79"/>
  <c r="E246" i="79"/>
  <c r="D246" i="79"/>
  <c r="M244" i="79"/>
  <c r="L244" i="79"/>
  <c r="K244" i="79"/>
  <c r="J244" i="79"/>
  <c r="I244" i="79"/>
  <c r="H244" i="79"/>
  <c r="G244" i="79"/>
  <c r="F244" i="79"/>
  <c r="E244" i="79"/>
  <c r="D244" i="79"/>
  <c r="M243" i="79"/>
  <c r="L243" i="79"/>
  <c r="K243" i="79"/>
  <c r="J243" i="79"/>
  <c r="I243" i="79"/>
  <c r="H243" i="79"/>
  <c r="G243" i="79"/>
  <c r="F243" i="79"/>
  <c r="E243" i="79"/>
  <c r="D243" i="79"/>
  <c r="M241" i="79"/>
  <c r="L241" i="79"/>
  <c r="K241" i="79"/>
  <c r="J241" i="79"/>
  <c r="I241" i="79"/>
  <c r="H241" i="79"/>
  <c r="G241" i="79"/>
  <c r="F241" i="79"/>
  <c r="E241" i="79"/>
  <c r="D241" i="79"/>
  <c r="M240" i="79"/>
  <c r="L240" i="79"/>
  <c r="K240" i="79"/>
  <c r="J240" i="79"/>
  <c r="I240" i="79"/>
  <c r="H240" i="79"/>
  <c r="G240" i="79"/>
  <c r="F240" i="79"/>
  <c r="E240" i="79"/>
  <c r="D240" i="79"/>
  <c r="M238" i="79"/>
  <c r="L238" i="79"/>
  <c r="K238" i="79"/>
  <c r="J238" i="79"/>
  <c r="I238" i="79"/>
  <c r="H238" i="79"/>
  <c r="G238" i="79"/>
  <c r="F238" i="79"/>
  <c r="E238" i="79"/>
  <c r="D238" i="79"/>
  <c r="M237" i="79"/>
  <c r="L237" i="79"/>
  <c r="K237" i="79"/>
  <c r="J237" i="79"/>
  <c r="I237" i="79"/>
  <c r="H237" i="79"/>
  <c r="G237" i="79"/>
  <c r="F237" i="79"/>
  <c r="E237" i="79"/>
  <c r="D237" i="79"/>
  <c r="M234" i="79"/>
  <c r="L234" i="79"/>
  <c r="K234" i="79"/>
  <c r="J234" i="79"/>
  <c r="I234" i="79"/>
  <c r="H234" i="79"/>
  <c r="G234" i="79"/>
  <c r="F234" i="79"/>
  <c r="E234" i="79"/>
  <c r="D234" i="79"/>
  <c r="M233" i="79"/>
  <c r="L233" i="79"/>
  <c r="K233" i="79"/>
  <c r="J233" i="79"/>
  <c r="I233" i="79"/>
  <c r="H233" i="79"/>
  <c r="G233" i="79"/>
  <c r="F233" i="79"/>
  <c r="E233" i="79"/>
  <c r="D233" i="79"/>
  <c r="M231" i="79"/>
  <c r="L231" i="79"/>
  <c r="K231" i="79"/>
  <c r="J231" i="79"/>
  <c r="I231" i="79"/>
  <c r="H231" i="79"/>
  <c r="G231" i="79"/>
  <c r="F231" i="79"/>
  <c r="E231" i="79"/>
  <c r="D231" i="79"/>
  <c r="M230" i="79"/>
  <c r="L230" i="79"/>
  <c r="K230" i="79"/>
  <c r="J230" i="79"/>
  <c r="I230" i="79"/>
  <c r="H230" i="79"/>
  <c r="G230" i="79"/>
  <c r="F230" i="79"/>
  <c r="E230" i="79"/>
  <c r="D230" i="79"/>
  <c r="M228" i="79"/>
  <c r="L228" i="79"/>
  <c r="K228" i="79"/>
  <c r="J228" i="79"/>
  <c r="I228" i="79"/>
  <c r="H228" i="79"/>
  <c r="G228" i="79"/>
  <c r="F228" i="79"/>
  <c r="E228" i="79"/>
  <c r="D228" i="79"/>
  <c r="M227" i="79"/>
  <c r="L227" i="79"/>
  <c r="K227" i="79"/>
  <c r="J227" i="79"/>
  <c r="I227" i="79"/>
  <c r="H227" i="79"/>
  <c r="G227" i="79"/>
  <c r="F227" i="79"/>
  <c r="E227" i="79"/>
  <c r="D227" i="79"/>
  <c r="M225" i="79"/>
  <c r="L225" i="79"/>
  <c r="K225" i="79"/>
  <c r="J225" i="79"/>
  <c r="I225" i="79"/>
  <c r="H225" i="79"/>
  <c r="G225" i="79"/>
  <c r="F225" i="79"/>
  <c r="E225" i="79"/>
  <c r="D225" i="79"/>
  <c r="M224" i="79"/>
  <c r="L224" i="79"/>
  <c r="K224" i="79"/>
  <c r="J224" i="79"/>
  <c r="I224" i="79"/>
  <c r="H224" i="79"/>
  <c r="G224" i="79"/>
  <c r="F224" i="79"/>
  <c r="E224" i="79"/>
  <c r="D224" i="79"/>
  <c r="X222" i="79"/>
  <c r="W222" i="79"/>
  <c r="V222" i="79"/>
  <c r="U222" i="79"/>
  <c r="T222" i="79"/>
  <c r="S222" i="79"/>
  <c r="R222" i="79"/>
  <c r="Q222" i="79"/>
  <c r="P222" i="79"/>
  <c r="X221" i="79"/>
  <c r="W221" i="79"/>
  <c r="V221" i="79"/>
  <c r="U221" i="79"/>
  <c r="T221" i="79"/>
  <c r="S221" i="79"/>
  <c r="R221" i="79"/>
  <c r="Q221" i="79"/>
  <c r="P221" i="79"/>
  <c r="O222" i="79"/>
  <c r="O221" i="79"/>
  <c r="M222" i="79"/>
  <c r="L222" i="79"/>
  <c r="K222" i="79"/>
  <c r="J222" i="79"/>
  <c r="I222" i="79"/>
  <c r="H222" i="79"/>
  <c r="G222" i="79"/>
  <c r="F222" i="79"/>
  <c r="E222" i="79"/>
  <c r="M221" i="79"/>
  <c r="L221" i="79"/>
  <c r="K221" i="79"/>
  <c r="J221" i="79"/>
  <c r="I221" i="79"/>
  <c r="H221" i="79"/>
  <c r="G221" i="79"/>
  <c r="F221" i="79"/>
  <c r="E221" i="79"/>
  <c r="D222" i="79"/>
  <c r="D221" i="79"/>
  <c r="X190" i="79"/>
  <c r="W190" i="79"/>
  <c r="V190" i="79"/>
  <c r="U190" i="79"/>
  <c r="T190" i="79"/>
  <c r="S190" i="79"/>
  <c r="R190" i="79"/>
  <c r="Q190" i="79"/>
  <c r="P190" i="79"/>
  <c r="O190" i="79"/>
  <c r="X189" i="79"/>
  <c r="W189" i="79"/>
  <c r="V189" i="79"/>
  <c r="U189" i="79"/>
  <c r="T189" i="79"/>
  <c r="S189" i="79"/>
  <c r="R189" i="79"/>
  <c r="Q189" i="79"/>
  <c r="P189" i="79"/>
  <c r="O189" i="79"/>
  <c r="X187" i="79"/>
  <c r="W187" i="79"/>
  <c r="V187" i="79"/>
  <c r="U187" i="79"/>
  <c r="T187" i="79"/>
  <c r="S187" i="79"/>
  <c r="R187" i="79"/>
  <c r="Q187" i="79"/>
  <c r="P187" i="79"/>
  <c r="O187" i="79"/>
  <c r="X186" i="79"/>
  <c r="W186" i="79"/>
  <c r="V186" i="79"/>
  <c r="U186" i="79"/>
  <c r="T186" i="79"/>
  <c r="S186" i="79"/>
  <c r="R186" i="79"/>
  <c r="Q186" i="79"/>
  <c r="P186" i="79"/>
  <c r="O186" i="79"/>
  <c r="X184" i="79"/>
  <c r="W184" i="79"/>
  <c r="V184" i="79"/>
  <c r="U184" i="79"/>
  <c r="T184" i="79"/>
  <c r="S184" i="79"/>
  <c r="R184" i="79"/>
  <c r="Q184" i="79"/>
  <c r="P184" i="79"/>
  <c r="O184" i="79"/>
  <c r="X183" i="79"/>
  <c r="W183" i="79"/>
  <c r="V183" i="79"/>
  <c r="U183" i="79"/>
  <c r="T183" i="79"/>
  <c r="S183" i="79"/>
  <c r="R183" i="79"/>
  <c r="Q183" i="79"/>
  <c r="P183" i="79"/>
  <c r="O183" i="79"/>
  <c r="X181" i="79"/>
  <c r="W181" i="79"/>
  <c r="V181" i="79"/>
  <c r="U181" i="79"/>
  <c r="T181" i="79"/>
  <c r="S181" i="79"/>
  <c r="R181" i="79"/>
  <c r="Q181" i="79"/>
  <c r="P181" i="79"/>
  <c r="O181" i="79"/>
  <c r="X180" i="79"/>
  <c r="W180" i="79"/>
  <c r="V180" i="79"/>
  <c r="U180" i="79"/>
  <c r="T180" i="79"/>
  <c r="S180" i="79"/>
  <c r="R180" i="79"/>
  <c r="Q180" i="79"/>
  <c r="P180" i="79"/>
  <c r="O180" i="79"/>
  <c r="X178" i="79"/>
  <c r="W178" i="79"/>
  <c r="V178" i="79"/>
  <c r="U178" i="79"/>
  <c r="T178" i="79"/>
  <c r="S178" i="79"/>
  <c r="R178" i="79"/>
  <c r="Q178" i="79"/>
  <c r="P178" i="79"/>
  <c r="O178" i="79"/>
  <c r="X177" i="79"/>
  <c r="W177" i="79"/>
  <c r="V177" i="79"/>
  <c r="U177" i="79"/>
  <c r="T177" i="79"/>
  <c r="S177" i="79"/>
  <c r="R177" i="79"/>
  <c r="Q177" i="79"/>
  <c r="P177" i="79"/>
  <c r="O177" i="79"/>
  <c r="X175" i="79"/>
  <c r="W175" i="79"/>
  <c r="V175" i="79"/>
  <c r="U175" i="79"/>
  <c r="T175" i="79"/>
  <c r="S175" i="79"/>
  <c r="R175" i="79"/>
  <c r="Q175" i="79"/>
  <c r="P175" i="79"/>
  <c r="O175" i="79"/>
  <c r="X174" i="79"/>
  <c r="W174" i="79"/>
  <c r="V174" i="79"/>
  <c r="U174" i="79"/>
  <c r="T174" i="79"/>
  <c r="S174" i="79"/>
  <c r="R174" i="79"/>
  <c r="Q174" i="79"/>
  <c r="P174" i="79"/>
  <c r="O174" i="79"/>
  <c r="X172" i="79"/>
  <c r="W172" i="79"/>
  <c r="V172" i="79"/>
  <c r="U172" i="79"/>
  <c r="T172" i="79"/>
  <c r="S172" i="79"/>
  <c r="R172" i="79"/>
  <c r="Q172" i="79"/>
  <c r="P172" i="79"/>
  <c r="O172" i="79"/>
  <c r="X171" i="79"/>
  <c r="W171" i="79"/>
  <c r="V171" i="79"/>
  <c r="U171" i="79"/>
  <c r="T171" i="79"/>
  <c r="S171" i="79"/>
  <c r="R171" i="79"/>
  <c r="Q171" i="79"/>
  <c r="P171" i="79"/>
  <c r="O171" i="79"/>
  <c r="X169" i="79"/>
  <c r="W169" i="79"/>
  <c r="V169" i="79"/>
  <c r="U169" i="79"/>
  <c r="T169" i="79"/>
  <c r="S169" i="79"/>
  <c r="R169" i="79"/>
  <c r="Q169" i="79"/>
  <c r="P169" i="79"/>
  <c r="O169" i="79"/>
  <c r="X168" i="79"/>
  <c r="W168" i="79"/>
  <c r="V168" i="79"/>
  <c r="U168" i="79"/>
  <c r="T168" i="79"/>
  <c r="S168" i="79"/>
  <c r="R168" i="79"/>
  <c r="Q168" i="79"/>
  <c r="P168" i="79"/>
  <c r="O168" i="79"/>
  <c r="X166" i="79"/>
  <c r="W166" i="79"/>
  <c r="V166" i="79"/>
  <c r="U166" i="79"/>
  <c r="T166" i="79"/>
  <c r="S166" i="79"/>
  <c r="R166" i="79"/>
  <c r="Q166" i="79"/>
  <c r="P166" i="79"/>
  <c r="O166" i="79"/>
  <c r="X165" i="79"/>
  <c r="W165" i="79"/>
  <c r="V165" i="79"/>
  <c r="U165" i="79"/>
  <c r="T165" i="79"/>
  <c r="S165" i="79"/>
  <c r="R165" i="79"/>
  <c r="Q165" i="79"/>
  <c r="P165" i="79"/>
  <c r="O165" i="79"/>
  <c r="X163" i="79"/>
  <c r="W163" i="79"/>
  <c r="V163" i="79"/>
  <c r="U163" i="79"/>
  <c r="T163" i="79"/>
  <c r="S163" i="79"/>
  <c r="R163" i="79"/>
  <c r="Q163" i="79"/>
  <c r="P163" i="79"/>
  <c r="O163" i="79"/>
  <c r="X162" i="79"/>
  <c r="W162" i="79"/>
  <c r="V162" i="79"/>
  <c r="U162" i="79"/>
  <c r="T162" i="79"/>
  <c r="S162" i="79"/>
  <c r="R162" i="79"/>
  <c r="Q162" i="79"/>
  <c r="P162" i="79"/>
  <c r="O162" i="79"/>
  <c r="X160" i="79"/>
  <c r="W160" i="79"/>
  <c r="V160" i="79"/>
  <c r="U160" i="79"/>
  <c r="T160" i="79"/>
  <c r="S160" i="79"/>
  <c r="R160" i="79"/>
  <c r="Q160" i="79"/>
  <c r="P160" i="79"/>
  <c r="O160" i="79"/>
  <c r="X159" i="79"/>
  <c r="W159" i="79"/>
  <c r="V159" i="79"/>
  <c r="U159" i="79"/>
  <c r="T159" i="79"/>
  <c r="S159" i="79"/>
  <c r="R159" i="79"/>
  <c r="Q159" i="79"/>
  <c r="P159" i="79"/>
  <c r="O159" i="79"/>
  <c r="X157" i="79"/>
  <c r="W157" i="79"/>
  <c r="V157" i="79"/>
  <c r="U157" i="79"/>
  <c r="T157" i="79"/>
  <c r="S157" i="79"/>
  <c r="R157" i="79"/>
  <c r="Q157" i="79"/>
  <c r="P157" i="79"/>
  <c r="O157" i="79"/>
  <c r="X156" i="79"/>
  <c r="W156" i="79"/>
  <c r="V156" i="79"/>
  <c r="U156" i="79"/>
  <c r="T156" i="79"/>
  <c r="S156" i="79"/>
  <c r="R156" i="79"/>
  <c r="Q156" i="79"/>
  <c r="P156" i="79"/>
  <c r="O156" i="79"/>
  <c r="X154" i="79"/>
  <c r="W154" i="79"/>
  <c r="V154" i="79"/>
  <c r="U154" i="79"/>
  <c r="T154" i="79"/>
  <c r="S154" i="79"/>
  <c r="R154" i="79"/>
  <c r="Q154" i="79"/>
  <c r="P154" i="79"/>
  <c r="O154" i="79"/>
  <c r="X153" i="79"/>
  <c r="W153" i="79"/>
  <c r="V153" i="79"/>
  <c r="U153" i="79"/>
  <c r="T153" i="79"/>
  <c r="S153" i="79"/>
  <c r="R153" i="79"/>
  <c r="Q153" i="79"/>
  <c r="P153" i="79"/>
  <c r="O153" i="79"/>
  <c r="X150" i="79"/>
  <c r="W150" i="79"/>
  <c r="V150" i="79"/>
  <c r="U150" i="79"/>
  <c r="T150" i="79"/>
  <c r="S150" i="79"/>
  <c r="R150" i="79"/>
  <c r="Q150" i="79"/>
  <c r="P150" i="79"/>
  <c r="O150" i="79"/>
  <c r="X149" i="79"/>
  <c r="W149" i="79"/>
  <c r="V149" i="79"/>
  <c r="U149" i="79"/>
  <c r="T149" i="79"/>
  <c r="S149" i="79"/>
  <c r="R149" i="79"/>
  <c r="Q149" i="79"/>
  <c r="P149" i="79"/>
  <c r="O149" i="79"/>
  <c r="X147" i="79"/>
  <c r="W147" i="79"/>
  <c r="V147" i="79"/>
  <c r="U147" i="79"/>
  <c r="T147" i="79"/>
  <c r="S147" i="79"/>
  <c r="R147" i="79"/>
  <c r="Q147" i="79"/>
  <c r="P147" i="79"/>
  <c r="O147" i="79"/>
  <c r="X146" i="79"/>
  <c r="W146" i="79"/>
  <c r="V146" i="79"/>
  <c r="U146" i="79"/>
  <c r="T146" i="79"/>
  <c r="S146" i="79"/>
  <c r="R146" i="79"/>
  <c r="Q146" i="79"/>
  <c r="P146" i="79"/>
  <c r="O146" i="79"/>
  <c r="X144" i="79"/>
  <c r="W144" i="79"/>
  <c r="V144" i="79"/>
  <c r="U144" i="79"/>
  <c r="T144" i="79"/>
  <c r="S144" i="79"/>
  <c r="R144" i="79"/>
  <c r="Q144" i="79"/>
  <c r="P144" i="79"/>
  <c r="O144" i="79"/>
  <c r="X143" i="79"/>
  <c r="W143" i="79"/>
  <c r="V143" i="79"/>
  <c r="U143" i="79"/>
  <c r="T143" i="79"/>
  <c r="S143" i="79"/>
  <c r="R143" i="79"/>
  <c r="Q143" i="79"/>
  <c r="P143" i="79"/>
  <c r="O143" i="79"/>
  <c r="X140" i="79"/>
  <c r="W140" i="79"/>
  <c r="V140" i="79"/>
  <c r="U140" i="79"/>
  <c r="T140" i="79"/>
  <c r="S140" i="79"/>
  <c r="R140" i="79"/>
  <c r="Q140" i="79"/>
  <c r="P140" i="79"/>
  <c r="O140" i="79"/>
  <c r="X139" i="79"/>
  <c r="W139" i="79"/>
  <c r="V139" i="79"/>
  <c r="U139" i="79"/>
  <c r="T139" i="79"/>
  <c r="S139" i="79"/>
  <c r="R139" i="79"/>
  <c r="Q139" i="79"/>
  <c r="P139" i="79"/>
  <c r="O139" i="79"/>
  <c r="X137" i="79"/>
  <c r="W137" i="79"/>
  <c r="V137" i="79"/>
  <c r="U137" i="79"/>
  <c r="T137" i="79"/>
  <c r="S137" i="79"/>
  <c r="R137" i="79"/>
  <c r="Q137" i="79"/>
  <c r="P137" i="79"/>
  <c r="O137" i="79"/>
  <c r="X136" i="79"/>
  <c r="W136" i="79"/>
  <c r="V136" i="79"/>
  <c r="U136" i="79"/>
  <c r="T136" i="79"/>
  <c r="S136" i="79"/>
  <c r="R136" i="79"/>
  <c r="Q136" i="79"/>
  <c r="P136" i="79"/>
  <c r="O136" i="79"/>
  <c r="X134" i="79"/>
  <c r="W134" i="79"/>
  <c r="V134" i="79"/>
  <c r="U134" i="79"/>
  <c r="T134" i="79"/>
  <c r="S134" i="79"/>
  <c r="R134" i="79"/>
  <c r="Q134" i="79"/>
  <c r="P134" i="79"/>
  <c r="O134" i="79"/>
  <c r="X133" i="79"/>
  <c r="W133" i="79"/>
  <c r="V133" i="79"/>
  <c r="U133" i="79"/>
  <c r="T133" i="79"/>
  <c r="S133" i="79"/>
  <c r="R133" i="79"/>
  <c r="Q133" i="79"/>
  <c r="P133" i="79"/>
  <c r="O133" i="79"/>
  <c r="X131" i="79"/>
  <c r="W131" i="79"/>
  <c r="V131" i="79"/>
  <c r="U131" i="79"/>
  <c r="T131" i="79"/>
  <c r="S131" i="79"/>
  <c r="R131" i="79"/>
  <c r="Q131" i="79"/>
  <c r="P131" i="79"/>
  <c r="O131" i="79"/>
  <c r="X130" i="79"/>
  <c r="W130" i="79"/>
  <c r="V130" i="79"/>
  <c r="U130" i="79"/>
  <c r="T130" i="79"/>
  <c r="S130" i="79"/>
  <c r="R130" i="79"/>
  <c r="Q130" i="79"/>
  <c r="P130" i="79"/>
  <c r="O130" i="79"/>
  <c r="X128" i="79"/>
  <c r="W128" i="79"/>
  <c r="V128" i="79"/>
  <c r="U128" i="79"/>
  <c r="T128" i="79"/>
  <c r="S128" i="79"/>
  <c r="R128" i="79"/>
  <c r="Q128" i="79"/>
  <c r="P128" i="79"/>
  <c r="O128" i="79"/>
  <c r="X127" i="79"/>
  <c r="W127" i="79"/>
  <c r="V127" i="79"/>
  <c r="U127" i="79"/>
  <c r="T127" i="79"/>
  <c r="S127" i="79"/>
  <c r="R127" i="79"/>
  <c r="Q127" i="79"/>
  <c r="P127" i="79"/>
  <c r="O127" i="79"/>
  <c r="X125" i="79"/>
  <c r="W125" i="79"/>
  <c r="V125" i="79"/>
  <c r="U125" i="79"/>
  <c r="T125" i="79"/>
  <c r="S125" i="79"/>
  <c r="R125" i="79"/>
  <c r="Q125" i="79"/>
  <c r="P125" i="79"/>
  <c r="O125" i="79"/>
  <c r="X124" i="79"/>
  <c r="W124" i="79"/>
  <c r="V124" i="79"/>
  <c r="U124" i="79"/>
  <c r="T124" i="79"/>
  <c r="S124" i="79"/>
  <c r="R124" i="79"/>
  <c r="Q124" i="79"/>
  <c r="P124" i="79"/>
  <c r="O124" i="79"/>
  <c r="X122" i="79"/>
  <c r="W122" i="79"/>
  <c r="V122" i="79"/>
  <c r="U122" i="79"/>
  <c r="T122" i="79"/>
  <c r="S122" i="79"/>
  <c r="R122" i="79"/>
  <c r="Q122" i="79"/>
  <c r="P122" i="79"/>
  <c r="O122" i="79"/>
  <c r="X121" i="79"/>
  <c r="W121" i="79"/>
  <c r="V121" i="79"/>
  <c r="U121" i="79"/>
  <c r="T121" i="79"/>
  <c r="S121" i="79"/>
  <c r="R121" i="79"/>
  <c r="Q121" i="79"/>
  <c r="P121" i="79"/>
  <c r="O121" i="79"/>
  <c r="X119" i="79"/>
  <c r="W119" i="79"/>
  <c r="V119" i="79"/>
  <c r="U119" i="79"/>
  <c r="T119" i="79"/>
  <c r="S119" i="79"/>
  <c r="R119" i="79"/>
  <c r="Q119" i="79"/>
  <c r="P119" i="79"/>
  <c r="O119" i="79"/>
  <c r="X118" i="79"/>
  <c r="W118" i="79"/>
  <c r="V118" i="79"/>
  <c r="U118" i="79"/>
  <c r="T118" i="79"/>
  <c r="S118" i="79"/>
  <c r="R118" i="79"/>
  <c r="Q118" i="79"/>
  <c r="P118" i="79"/>
  <c r="O118" i="79"/>
  <c r="X115" i="79"/>
  <c r="W115" i="79"/>
  <c r="V115" i="79"/>
  <c r="U115" i="79"/>
  <c r="T115" i="79"/>
  <c r="S115" i="79"/>
  <c r="R115" i="79"/>
  <c r="Q115" i="79"/>
  <c r="P115" i="79"/>
  <c r="O115" i="79"/>
  <c r="X114" i="79"/>
  <c r="W114" i="79"/>
  <c r="V114" i="79"/>
  <c r="U114" i="79"/>
  <c r="T114" i="79"/>
  <c r="S114" i="79"/>
  <c r="R114" i="79"/>
  <c r="Q114" i="79"/>
  <c r="P114" i="79"/>
  <c r="O114" i="79"/>
  <c r="X112" i="79"/>
  <c r="W112" i="79"/>
  <c r="V112" i="79"/>
  <c r="U112" i="79"/>
  <c r="T112" i="79"/>
  <c r="S112" i="79"/>
  <c r="R112" i="79"/>
  <c r="Q112" i="79"/>
  <c r="P112" i="79"/>
  <c r="O112" i="79"/>
  <c r="X111" i="79"/>
  <c r="W111" i="79"/>
  <c r="V111" i="79"/>
  <c r="U111" i="79"/>
  <c r="T111" i="79"/>
  <c r="S111" i="79"/>
  <c r="R111" i="79"/>
  <c r="Q111" i="79"/>
  <c r="P111" i="79"/>
  <c r="O111" i="79"/>
  <c r="X109" i="79"/>
  <c r="W109" i="79"/>
  <c r="V109" i="79"/>
  <c r="U109" i="79"/>
  <c r="T109" i="79"/>
  <c r="S109" i="79"/>
  <c r="R109" i="79"/>
  <c r="Q109" i="79"/>
  <c r="P109" i="79"/>
  <c r="O109" i="79"/>
  <c r="X108" i="79"/>
  <c r="W108" i="79"/>
  <c r="V108" i="79"/>
  <c r="U108" i="79"/>
  <c r="T108" i="79"/>
  <c r="S108" i="79"/>
  <c r="R108" i="79"/>
  <c r="Q108" i="79"/>
  <c r="P108" i="79"/>
  <c r="O108" i="79"/>
  <c r="X106" i="79"/>
  <c r="W106" i="79"/>
  <c r="V106" i="79"/>
  <c r="U106" i="79"/>
  <c r="T106" i="79"/>
  <c r="S106" i="79"/>
  <c r="R106" i="79"/>
  <c r="Q106" i="79"/>
  <c r="P106" i="79"/>
  <c r="O106" i="79"/>
  <c r="X105" i="79"/>
  <c r="W105" i="79"/>
  <c r="V105" i="79"/>
  <c r="U105" i="79"/>
  <c r="T105" i="79"/>
  <c r="S105" i="79"/>
  <c r="R105" i="79"/>
  <c r="Q105" i="79"/>
  <c r="P105" i="79"/>
  <c r="O105" i="79"/>
  <c r="X101" i="79"/>
  <c r="W101" i="79"/>
  <c r="V101" i="79"/>
  <c r="U101" i="79"/>
  <c r="T101" i="79"/>
  <c r="S101" i="79"/>
  <c r="R101" i="79"/>
  <c r="Q101" i="79"/>
  <c r="P101" i="79"/>
  <c r="O101" i="79"/>
  <c r="X100" i="79"/>
  <c r="W100" i="79"/>
  <c r="V100" i="79"/>
  <c r="U100" i="79"/>
  <c r="T100" i="79"/>
  <c r="S100" i="79"/>
  <c r="R100" i="79"/>
  <c r="Q100" i="79"/>
  <c r="P100" i="79"/>
  <c r="O100" i="79"/>
  <c r="X98" i="79"/>
  <c r="W98" i="79"/>
  <c r="V98" i="79"/>
  <c r="U98" i="79"/>
  <c r="T98" i="79"/>
  <c r="S98" i="79"/>
  <c r="R98" i="79"/>
  <c r="Q98" i="79"/>
  <c r="P98" i="79"/>
  <c r="O98" i="79"/>
  <c r="X97" i="79"/>
  <c r="W97" i="79"/>
  <c r="V97" i="79"/>
  <c r="U97" i="79"/>
  <c r="T97" i="79"/>
  <c r="S97" i="79"/>
  <c r="R97" i="79"/>
  <c r="Q97" i="79"/>
  <c r="P97" i="79"/>
  <c r="O97" i="79"/>
  <c r="X95" i="79"/>
  <c r="W95" i="79"/>
  <c r="V95" i="79"/>
  <c r="U95" i="79"/>
  <c r="T95" i="79"/>
  <c r="S95" i="79"/>
  <c r="R95" i="79"/>
  <c r="Q95" i="79"/>
  <c r="P95" i="79"/>
  <c r="O95" i="79"/>
  <c r="X94" i="79"/>
  <c r="W94" i="79"/>
  <c r="V94" i="79"/>
  <c r="U94" i="79"/>
  <c r="T94" i="79"/>
  <c r="S94" i="79"/>
  <c r="R94" i="79"/>
  <c r="Q94" i="79"/>
  <c r="P94" i="79"/>
  <c r="O94" i="79"/>
  <c r="X92" i="79"/>
  <c r="W92" i="79"/>
  <c r="V92" i="79"/>
  <c r="U92" i="79"/>
  <c r="T92" i="79"/>
  <c r="S92" i="79"/>
  <c r="R92" i="79"/>
  <c r="Q92" i="79"/>
  <c r="P92" i="79"/>
  <c r="O92" i="79"/>
  <c r="X91" i="79"/>
  <c r="W91" i="79"/>
  <c r="V91" i="79"/>
  <c r="U91" i="79"/>
  <c r="T91" i="79"/>
  <c r="S91" i="79"/>
  <c r="R91" i="79"/>
  <c r="Q91" i="79"/>
  <c r="P91" i="79"/>
  <c r="O91" i="79"/>
  <c r="X88" i="79"/>
  <c r="W88" i="79"/>
  <c r="V88" i="79"/>
  <c r="U88" i="79"/>
  <c r="T88" i="79"/>
  <c r="S88" i="79"/>
  <c r="R88" i="79"/>
  <c r="Q88" i="79"/>
  <c r="P88" i="79"/>
  <c r="O88" i="79"/>
  <c r="X87" i="79"/>
  <c r="W87" i="79"/>
  <c r="V87" i="79"/>
  <c r="U87" i="79"/>
  <c r="T87" i="79"/>
  <c r="S87" i="79"/>
  <c r="R87" i="79"/>
  <c r="Q87" i="79"/>
  <c r="P87" i="79"/>
  <c r="O87" i="79"/>
  <c r="X85" i="79"/>
  <c r="W85" i="79"/>
  <c r="V85" i="79"/>
  <c r="U85" i="79"/>
  <c r="T85" i="79"/>
  <c r="S85" i="79"/>
  <c r="R85" i="79"/>
  <c r="Q85" i="79"/>
  <c r="P85" i="79"/>
  <c r="O85" i="79"/>
  <c r="X84" i="79"/>
  <c r="W84" i="79"/>
  <c r="V84" i="79"/>
  <c r="U84" i="79"/>
  <c r="T84" i="79"/>
  <c r="S84" i="79"/>
  <c r="R84" i="79"/>
  <c r="Q84" i="79"/>
  <c r="P84" i="79"/>
  <c r="O84" i="79"/>
  <c r="X81" i="79"/>
  <c r="W81" i="79"/>
  <c r="V81" i="79"/>
  <c r="U81" i="79"/>
  <c r="T81" i="79"/>
  <c r="S81" i="79"/>
  <c r="R81" i="79"/>
  <c r="Q81" i="79"/>
  <c r="P81" i="79"/>
  <c r="O81" i="79"/>
  <c r="X80" i="79"/>
  <c r="W80" i="79"/>
  <c r="V80" i="79"/>
  <c r="U80" i="79"/>
  <c r="T80" i="79"/>
  <c r="S80" i="79"/>
  <c r="R80" i="79"/>
  <c r="Q80" i="79"/>
  <c r="P80" i="79"/>
  <c r="O80" i="79"/>
  <c r="X77" i="79"/>
  <c r="W77" i="79"/>
  <c r="V77" i="79"/>
  <c r="U77" i="79"/>
  <c r="T77" i="79"/>
  <c r="S77" i="79"/>
  <c r="R77" i="79"/>
  <c r="Q77" i="79"/>
  <c r="P77" i="79"/>
  <c r="O77" i="79"/>
  <c r="X76" i="79"/>
  <c r="W76" i="79"/>
  <c r="V76" i="79"/>
  <c r="U76" i="79"/>
  <c r="T76" i="79"/>
  <c r="S76" i="79"/>
  <c r="R76" i="79"/>
  <c r="Q76" i="79"/>
  <c r="P76" i="79"/>
  <c r="O76" i="79"/>
  <c r="X74" i="79"/>
  <c r="W74" i="79"/>
  <c r="V74" i="79"/>
  <c r="U74" i="79"/>
  <c r="T74" i="79"/>
  <c r="S74" i="79"/>
  <c r="R74" i="79"/>
  <c r="Q74" i="79"/>
  <c r="P74" i="79"/>
  <c r="O74" i="79"/>
  <c r="X73" i="79"/>
  <c r="W73" i="79"/>
  <c r="V73" i="79"/>
  <c r="U73" i="79"/>
  <c r="T73" i="79"/>
  <c r="S73" i="79"/>
  <c r="R73" i="79"/>
  <c r="Q73" i="79"/>
  <c r="P73" i="79"/>
  <c r="O73" i="79"/>
  <c r="X71" i="79"/>
  <c r="W71" i="79"/>
  <c r="V71" i="79"/>
  <c r="U71" i="79"/>
  <c r="T71" i="79"/>
  <c r="S71" i="79"/>
  <c r="R71" i="79"/>
  <c r="Q71" i="79"/>
  <c r="P71" i="79"/>
  <c r="O71" i="79"/>
  <c r="X70" i="79"/>
  <c r="W70" i="79"/>
  <c r="V70" i="79"/>
  <c r="U70" i="79"/>
  <c r="T70" i="79"/>
  <c r="S70" i="79"/>
  <c r="R70" i="79"/>
  <c r="Q70" i="79"/>
  <c r="P70" i="79"/>
  <c r="O70" i="79"/>
  <c r="X67" i="79"/>
  <c r="W67" i="79"/>
  <c r="V67" i="79"/>
  <c r="U67" i="79"/>
  <c r="T67" i="79"/>
  <c r="S67" i="79"/>
  <c r="R67" i="79"/>
  <c r="Q67" i="79"/>
  <c r="P67" i="79"/>
  <c r="O67" i="79"/>
  <c r="X66" i="79"/>
  <c r="W66" i="79"/>
  <c r="V66" i="79"/>
  <c r="U66" i="79"/>
  <c r="T66" i="79"/>
  <c r="S66" i="79"/>
  <c r="R66" i="79"/>
  <c r="Q66" i="79"/>
  <c r="P66" i="79"/>
  <c r="O66" i="79"/>
  <c r="X64" i="79"/>
  <c r="W64" i="79"/>
  <c r="V64" i="79"/>
  <c r="U64" i="79"/>
  <c r="T64" i="79"/>
  <c r="S64" i="79"/>
  <c r="R64" i="79"/>
  <c r="Q64" i="79"/>
  <c r="P64" i="79"/>
  <c r="O64" i="79"/>
  <c r="X63" i="79"/>
  <c r="W63" i="79"/>
  <c r="V63" i="79"/>
  <c r="U63" i="79"/>
  <c r="T63" i="79"/>
  <c r="S63" i="79"/>
  <c r="R63" i="79"/>
  <c r="Q63" i="79"/>
  <c r="P63" i="79"/>
  <c r="O63" i="79"/>
  <c r="X61" i="79"/>
  <c r="W61" i="79"/>
  <c r="V61" i="79"/>
  <c r="U61" i="79"/>
  <c r="T61" i="79"/>
  <c r="S61" i="79"/>
  <c r="R61" i="79"/>
  <c r="Q61" i="79"/>
  <c r="P61" i="79"/>
  <c r="O61" i="79"/>
  <c r="X60" i="79"/>
  <c r="W60" i="79"/>
  <c r="V60" i="79"/>
  <c r="U60" i="79"/>
  <c r="T60" i="79"/>
  <c r="S60" i="79"/>
  <c r="R60" i="79"/>
  <c r="Q60" i="79"/>
  <c r="P60" i="79"/>
  <c r="O60" i="79"/>
  <c r="X58" i="79"/>
  <c r="W58" i="79"/>
  <c r="V58" i="79"/>
  <c r="U58" i="79"/>
  <c r="T58" i="79"/>
  <c r="S58" i="79"/>
  <c r="R58" i="79"/>
  <c r="Q58" i="79"/>
  <c r="P58" i="79"/>
  <c r="O58" i="79"/>
  <c r="X57" i="79"/>
  <c r="W57" i="79"/>
  <c r="V57" i="79"/>
  <c r="U57" i="79"/>
  <c r="T57" i="79"/>
  <c r="S57" i="79"/>
  <c r="R57" i="79"/>
  <c r="Q57" i="79"/>
  <c r="P57" i="79"/>
  <c r="O57" i="79"/>
  <c r="X55" i="79"/>
  <c r="W55" i="79"/>
  <c r="V55" i="79"/>
  <c r="U55" i="79"/>
  <c r="T55" i="79"/>
  <c r="S55" i="79"/>
  <c r="R55" i="79"/>
  <c r="Q55" i="79"/>
  <c r="P55" i="79"/>
  <c r="O55" i="79"/>
  <c r="X54" i="79"/>
  <c r="W54" i="79"/>
  <c r="V54" i="79"/>
  <c r="U54" i="79"/>
  <c r="T54" i="79"/>
  <c r="S54" i="79"/>
  <c r="R54" i="79"/>
  <c r="Q54" i="79"/>
  <c r="P54" i="79"/>
  <c r="O54" i="79"/>
  <c r="X51" i="79"/>
  <c r="W51" i="79"/>
  <c r="V51" i="79"/>
  <c r="U51" i="79"/>
  <c r="T51" i="79"/>
  <c r="S51" i="79"/>
  <c r="R51" i="79"/>
  <c r="Q51" i="79"/>
  <c r="P51" i="79"/>
  <c r="O51" i="79"/>
  <c r="X50" i="79"/>
  <c r="W50" i="79"/>
  <c r="V50" i="79"/>
  <c r="U50" i="79"/>
  <c r="T50" i="79"/>
  <c r="S50" i="79"/>
  <c r="R50" i="79"/>
  <c r="Q50" i="79"/>
  <c r="P50" i="79"/>
  <c r="O50" i="79"/>
  <c r="X48" i="79"/>
  <c r="W48" i="79"/>
  <c r="V48" i="79"/>
  <c r="U48" i="79"/>
  <c r="T48" i="79"/>
  <c r="S48" i="79"/>
  <c r="R48" i="79"/>
  <c r="Q48" i="79"/>
  <c r="P48" i="79"/>
  <c r="O48" i="79"/>
  <c r="X47" i="79"/>
  <c r="W47" i="79"/>
  <c r="V47" i="79"/>
  <c r="U47" i="79"/>
  <c r="T47" i="79"/>
  <c r="S47" i="79"/>
  <c r="R47" i="79"/>
  <c r="Q47" i="79"/>
  <c r="P47" i="79"/>
  <c r="O47" i="79"/>
  <c r="X45" i="79"/>
  <c r="W45" i="79"/>
  <c r="V45" i="79"/>
  <c r="U45" i="79"/>
  <c r="T45" i="79"/>
  <c r="S45" i="79"/>
  <c r="R45" i="79"/>
  <c r="Q45" i="79"/>
  <c r="P45" i="79"/>
  <c r="O45" i="79"/>
  <c r="X44" i="79"/>
  <c r="W44" i="79"/>
  <c r="V44" i="79"/>
  <c r="U44" i="79"/>
  <c r="T44" i="79"/>
  <c r="S44" i="79"/>
  <c r="R44" i="79"/>
  <c r="Q44" i="79"/>
  <c r="P44" i="79"/>
  <c r="O44" i="79"/>
  <c r="X42" i="79"/>
  <c r="W42" i="79"/>
  <c r="V42" i="79"/>
  <c r="U42" i="79"/>
  <c r="T42" i="79"/>
  <c r="S42" i="79"/>
  <c r="R42" i="79"/>
  <c r="Q42" i="79"/>
  <c r="P42" i="79"/>
  <c r="O42" i="79"/>
  <c r="X41" i="79"/>
  <c r="W41" i="79"/>
  <c r="V41" i="79"/>
  <c r="U41" i="79"/>
  <c r="T41" i="79"/>
  <c r="S41" i="79"/>
  <c r="R41" i="79"/>
  <c r="Q41" i="79"/>
  <c r="P41" i="79"/>
  <c r="O41" i="79"/>
  <c r="M190" i="79"/>
  <c r="L190" i="79"/>
  <c r="K190" i="79"/>
  <c r="J190" i="79"/>
  <c r="I190" i="79"/>
  <c r="H190" i="79"/>
  <c r="G190" i="79"/>
  <c r="F190" i="79"/>
  <c r="E190" i="79"/>
  <c r="D190" i="79"/>
  <c r="M189" i="79"/>
  <c r="L189" i="79"/>
  <c r="K189" i="79"/>
  <c r="J189" i="79"/>
  <c r="I189" i="79"/>
  <c r="H189" i="79"/>
  <c r="G189" i="79"/>
  <c r="F189" i="79"/>
  <c r="E189" i="79"/>
  <c r="D189" i="79"/>
  <c r="M187" i="79"/>
  <c r="L187" i="79"/>
  <c r="K187" i="79"/>
  <c r="J187" i="79"/>
  <c r="I187" i="79"/>
  <c r="H187" i="79"/>
  <c r="G187" i="79"/>
  <c r="F187" i="79"/>
  <c r="E187" i="79"/>
  <c r="D187" i="79"/>
  <c r="M186" i="79"/>
  <c r="L186" i="79"/>
  <c r="K186" i="79"/>
  <c r="J186" i="79"/>
  <c r="I186" i="79"/>
  <c r="H186" i="79"/>
  <c r="G186" i="79"/>
  <c r="F186" i="79"/>
  <c r="E186" i="79"/>
  <c r="D186" i="79"/>
  <c r="M184" i="79"/>
  <c r="L184" i="79"/>
  <c r="K184" i="79"/>
  <c r="J184" i="79"/>
  <c r="I184" i="79"/>
  <c r="H184" i="79"/>
  <c r="G184" i="79"/>
  <c r="F184" i="79"/>
  <c r="E184" i="79"/>
  <c r="D184" i="79"/>
  <c r="M183" i="79"/>
  <c r="L183" i="79"/>
  <c r="K183" i="79"/>
  <c r="J183" i="79"/>
  <c r="I183" i="79"/>
  <c r="H183" i="79"/>
  <c r="G183" i="79"/>
  <c r="F183" i="79"/>
  <c r="E183" i="79"/>
  <c r="D183" i="79"/>
  <c r="M181" i="79"/>
  <c r="L181" i="79"/>
  <c r="K181" i="79"/>
  <c r="J181" i="79"/>
  <c r="I181" i="79"/>
  <c r="H181" i="79"/>
  <c r="G181" i="79"/>
  <c r="F181" i="79"/>
  <c r="E181" i="79"/>
  <c r="D181" i="79"/>
  <c r="M180" i="79"/>
  <c r="L180" i="79"/>
  <c r="K180" i="79"/>
  <c r="J180" i="79"/>
  <c r="I180" i="79"/>
  <c r="H180" i="79"/>
  <c r="G180" i="79"/>
  <c r="F180" i="79"/>
  <c r="E180" i="79"/>
  <c r="D180" i="79"/>
  <c r="M178" i="79"/>
  <c r="L178" i="79"/>
  <c r="K178" i="79"/>
  <c r="J178" i="79"/>
  <c r="I178" i="79"/>
  <c r="H178" i="79"/>
  <c r="G178" i="79"/>
  <c r="F178" i="79"/>
  <c r="E178" i="79"/>
  <c r="D178" i="79"/>
  <c r="M177" i="79"/>
  <c r="L177" i="79"/>
  <c r="K177" i="79"/>
  <c r="J177" i="79"/>
  <c r="I177" i="79"/>
  <c r="H177" i="79"/>
  <c r="G177" i="79"/>
  <c r="F177" i="79"/>
  <c r="E177" i="79"/>
  <c r="D177" i="79"/>
  <c r="M175" i="79"/>
  <c r="L175" i="79"/>
  <c r="K175" i="79"/>
  <c r="J175" i="79"/>
  <c r="I175" i="79"/>
  <c r="H175" i="79"/>
  <c r="G175" i="79"/>
  <c r="F175" i="79"/>
  <c r="E175" i="79"/>
  <c r="D175" i="79"/>
  <c r="M174" i="79"/>
  <c r="L174" i="79"/>
  <c r="K174" i="79"/>
  <c r="J174" i="79"/>
  <c r="I174" i="79"/>
  <c r="H174" i="79"/>
  <c r="G174" i="79"/>
  <c r="F174" i="79"/>
  <c r="E174" i="79"/>
  <c r="D174" i="79"/>
  <c r="M172" i="79"/>
  <c r="L172" i="79"/>
  <c r="K172" i="79"/>
  <c r="J172" i="79"/>
  <c r="I172" i="79"/>
  <c r="H172" i="79"/>
  <c r="G172" i="79"/>
  <c r="F172" i="79"/>
  <c r="E172" i="79"/>
  <c r="D172" i="79"/>
  <c r="M171" i="79"/>
  <c r="L171" i="79"/>
  <c r="K171" i="79"/>
  <c r="J171" i="79"/>
  <c r="I171" i="79"/>
  <c r="H171" i="79"/>
  <c r="G171" i="79"/>
  <c r="F171" i="79"/>
  <c r="E171" i="79"/>
  <c r="D171" i="79"/>
  <c r="M169" i="79"/>
  <c r="L169" i="79"/>
  <c r="K169" i="79"/>
  <c r="J169" i="79"/>
  <c r="I169" i="79"/>
  <c r="H169" i="79"/>
  <c r="G169" i="79"/>
  <c r="F169" i="79"/>
  <c r="E169" i="79"/>
  <c r="D169" i="79"/>
  <c r="M168" i="79"/>
  <c r="L168" i="79"/>
  <c r="K168" i="79"/>
  <c r="J168" i="79"/>
  <c r="I168" i="79"/>
  <c r="H168" i="79"/>
  <c r="G168" i="79"/>
  <c r="F168" i="79"/>
  <c r="E168" i="79"/>
  <c r="D168" i="79"/>
  <c r="M166" i="79"/>
  <c r="L166" i="79"/>
  <c r="K166" i="79"/>
  <c r="J166" i="79"/>
  <c r="I166" i="79"/>
  <c r="H166" i="79"/>
  <c r="G166" i="79"/>
  <c r="F166" i="79"/>
  <c r="E166" i="79"/>
  <c r="D166" i="79"/>
  <c r="M165" i="79"/>
  <c r="L165" i="79"/>
  <c r="K165" i="79"/>
  <c r="J165" i="79"/>
  <c r="I165" i="79"/>
  <c r="H165" i="79"/>
  <c r="G165" i="79"/>
  <c r="F165" i="79"/>
  <c r="E165" i="79"/>
  <c r="D165" i="79"/>
  <c r="M163" i="79"/>
  <c r="L163" i="79"/>
  <c r="K163" i="79"/>
  <c r="J163" i="79"/>
  <c r="I163" i="79"/>
  <c r="H163" i="79"/>
  <c r="G163" i="79"/>
  <c r="F163" i="79"/>
  <c r="E163" i="79"/>
  <c r="D163" i="79"/>
  <c r="M162" i="79"/>
  <c r="L162" i="79"/>
  <c r="K162" i="79"/>
  <c r="J162" i="79"/>
  <c r="I162" i="79"/>
  <c r="H162" i="79"/>
  <c r="G162" i="79"/>
  <c r="F162" i="79"/>
  <c r="E162" i="79"/>
  <c r="D162" i="79"/>
  <c r="M160" i="79"/>
  <c r="L160" i="79"/>
  <c r="K160" i="79"/>
  <c r="J160" i="79"/>
  <c r="I160" i="79"/>
  <c r="H160" i="79"/>
  <c r="G160" i="79"/>
  <c r="F160" i="79"/>
  <c r="E160" i="79"/>
  <c r="D160" i="79"/>
  <c r="M159" i="79"/>
  <c r="L159" i="79"/>
  <c r="K159" i="79"/>
  <c r="J159" i="79"/>
  <c r="I159" i="79"/>
  <c r="H159" i="79"/>
  <c r="G159" i="79"/>
  <c r="F159" i="79"/>
  <c r="E159" i="79"/>
  <c r="D159" i="79"/>
  <c r="M157" i="79"/>
  <c r="L157" i="79"/>
  <c r="K157" i="79"/>
  <c r="J157" i="79"/>
  <c r="I157" i="79"/>
  <c r="H157" i="79"/>
  <c r="G157" i="79"/>
  <c r="F157" i="79"/>
  <c r="E157" i="79"/>
  <c r="D157" i="79"/>
  <c r="M156" i="79"/>
  <c r="L156" i="79"/>
  <c r="K156" i="79"/>
  <c r="J156" i="79"/>
  <c r="I156" i="79"/>
  <c r="H156" i="79"/>
  <c r="G156" i="79"/>
  <c r="F156" i="79"/>
  <c r="E156" i="79"/>
  <c r="D156" i="79"/>
  <c r="M154" i="79"/>
  <c r="L154" i="79"/>
  <c r="K154" i="79"/>
  <c r="J154" i="79"/>
  <c r="I154" i="79"/>
  <c r="H154" i="79"/>
  <c r="G154" i="79"/>
  <c r="F154" i="79"/>
  <c r="E154" i="79"/>
  <c r="D154" i="79"/>
  <c r="M153" i="79"/>
  <c r="L153" i="79"/>
  <c r="K153" i="79"/>
  <c r="J153" i="79"/>
  <c r="I153" i="79"/>
  <c r="H153" i="79"/>
  <c r="G153" i="79"/>
  <c r="F153" i="79"/>
  <c r="E153" i="79"/>
  <c r="D153" i="79"/>
  <c r="M150" i="79"/>
  <c r="L150" i="79"/>
  <c r="K150" i="79"/>
  <c r="J150" i="79"/>
  <c r="I150" i="79"/>
  <c r="H150" i="79"/>
  <c r="G150" i="79"/>
  <c r="F150" i="79"/>
  <c r="E150" i="79"/>
  <c r="D150" i="79"/>
  <c r="M149" i="79"/>
  <c r="L149" i="79"/>
  <c r="K149" i="79"/>
  <c r="J149" i="79"/>
  <c r="I149" i="79"/>
  <c r="H149" i="79"/>
  <c r="G149" i="79"/>
  <c r="F149" i="79"/>
  <c r="E149" i="79"/>
  <c r="D149" i="79"/>
  <c r="M147" i="79"/>
  <c r="L147" i="79"/>
  <c r="K147" i="79"/>
  <c r="J147" i="79"/>
  <c r="I147" i="79"/>
  <c r="H147" i="79"/>
  <c r="G147" i="79"/>
  <c r="F147" i="79"/>
  <c r="E147" i="79"/>
  <c r="D147" i="79"/>
  <c r="M146" i="79"/>
  <c r="L146" i="79"/>
  <c r="K146" i="79"/>
  <c r="J146" i="79"/>
  <c r="I146" i="79"/>
  <c r="H146" i="79"/>
  <c r="G146" i="79"/>
  <c r="F146" i="79"/>
  <c r="E146" i="79"/>
  <c r="D146" i="79"/>
  <c r="M144" i="79"/>
  <c r="L144" i="79"/>
  <c r="K144" i="79"/>
  <c r="J144" i="79"/>
  <c r="I144" i="79"/>
  <c r="H144" i="79"/>
  <c r="G144" i="79"/>
  <c r="F144" i="79"/>
  <c r="E144" i="79"/>
  <c r="D144" i="79"/>
  <c r="M143" i="79"/>
  <c r="L143" i="79"/>
  <c r="K143" i="79"/>
  <c r="J143" i="79"/>
  <c r="I143" i="79"/>
  <c r="H143" i="79"/>
  <c r="G143" i="79"/>
  <c r="F143" i="79"/>
  <c r="E143" i="79"/>
  <c r="D143" i="79"/>
  <c r="M140" i="79"/>
  <c r="L140" i="79"/>
  <c r="K140" i="79"/>
  <c r="J140" i="79"/>
  <c r="I140" i="79"/>
  <c r="H140" i="79"/>
  <c r="G140" i="79"/>
  <c r="F140" i="79"/>
  <c r="E140" i="79"/>
  <c r="D140" i="79"/>
  <c r="M139" i="79"/>
  <c r="L139" i="79"/>
  <c r="K139" i="79"/>
  <c r="J139" i="79"/>
  <c r="I139" i="79"/>
  <c r="H139" i="79"/>
  <c r="G139" i="79"/>
  <c r="F139" i="79"/>
  <c r="E139" i="79"/>
  <c r="D139" i="79"/>
  <c r="M137" i="79"/>
  <c r="L137" i="79"/>
  <c r="K137" i="79"/>
  <c r="J137" i="79"/>
  <c r="I137" i="79"/>
  <c r="H137" i="79"/>
  <c r="G137" i="79"/>
  <c r="F137" i="79"/>
  <c r="E137" i="79"/>
  <c r="D137" i="79"/>
  <c r="M136" i="79"/>
  <c r="L136" i="79"/>
  <c r="K136" i="79"/>
  <c r="J136" i="79"/>
  <c r="I136" i="79"/>
  <c r="H136" i="79"/>
  <c r="G136" i="79"/>
  <c r="F136" i="79"/>
  <c r="E136" i="79"/>
  <c r="D136" i="79"/>
  <c r="M134" i="79"/>
  <c r="L134" i="79"/>
  <c r="K134" i="79"/>
  <c r="J134" i="79"/>
  <c r="I134" i="79"/>
  <c r="H134" i="79"/>
  <c r="G134" i="79"/>
  <c r="F134" i="79"/>
  <c r="E134" i="79"/>
  <c r="D134" i="79"/>
  <c r="M133" i="79"/>
  <c r="L133" i="79"/>
  <c r="K133" i="79"/>
  <c r="J133" i="79"/>
  <c r="I133" i="79"/>
  <c r="H133" i="79"/>
  <c r="G133" i="79"/>
  <c r="F133" i="79"/>
  <c r="E133" i="79"/>
  <c r="D133" i="79"/>
  <c r="M131" i="79"/>
  <c r="L131" i="79"/>
  <c r="K131" i="79"/>
  <c r="J131" i="79"/>
  <c r="I131" i="79"/>
  <c r="H131" i="79"/>
  <c r="G131" i="79"/>
  <c r="F131" i="79"/>
  <c r="E131" i="79"/>
  <c r="D131" i="79"/>
  <c r="M130" i="79"/>
  <c r="L130" i="79"/>
  <c r="K130" i="79"/>
  <c r="J130" i="79"/>
  <c r="I130" i="79"/>
  <c r="H130" i="79"/>
  <c r="G130" i="79"/>
  <c r="F130" i="79"/>
  <c r="E130" i="79"/>
  <c r="D130" i="79"/>
  <c r="M128" i="79"/>
  <c r="L128" i="79"/>
  <c r="K128" i="79"/>
  <c r="J128" i="79"/>
  <c r="I128" i="79"/>
  <c r="H128" i="79"/>
  <c r="G128" i="79"/>
  <c r="F128" i="79"/>
  <c r="E128" i="79"/>
  <c r="D128" i="79"/>
  <c r="M127" i="79"/>
  <c r="L127" i="79"/>
  <c r="K127" i="79"/>
  <c r="J127" i="79"/>
  <c r="I127" i="79"/>
  <c r="H127" i="79"/>
  <c r="G127" i="79"/>
  <c r="F127" i="79"/>
  <c r="E127" i="79"/>
  <c r="D127" i="79"/>
  <c r="M125" i="79"/>
  <c r="L125" i="79"/>
  <c r="K125" i="79"/>
  <c r="J125" i="79"/>
  <c r="I125" i="79"/>
  <c r="H125" i="79"/>
  <c r="G125" i="79"/>
  <c r="F125" i="79"/>
  <c r="E125" i="79"/>
  <c r="D125" i="79"/>
  <c r="M124" i="79"/>
  <c r="L124" i="79"/>
  <c r="K124" i="79"/>
  <c r="J124" i="79"/>
  <c r="I124" i="79"/>
  <c r="H124" i="79"/>
  <c r="G124" i="79"/>
  <c r="F124" i="79"/>
  <c r="E124" i="79"/>
  <c r="D124" i="79"/>
  <c r="M122" i="79"/>
  <c r="L122" i="79"/>
  <c r="K122" i="79"/>
  <c r="J122" i="79"/>
  <c r="I122" i="79"/>
  <c r="H122" i="79"/>
  <c r="G122" i="79"/>
  <c r="F122" i="79"/>
  <c r="E122" i="79"/>
  <c r="D122" i="79"/>
  <c r="M121" i="79"/>
  <c r="L121" i="79"/>
  <c r="K121" i="79"/>
  <c r="J121" i="79"/>
  <c r="I121" i="79"/>
  <c r="H121" i="79"/>
  <c r="G121" i="79"/>
  <c r="F121" i="79"/>
  <c r="E121" i="79"/>
  <c r="D121" i="79"/>
  <c r="M119" i="79"/>
  <c r="L119" i="79"/>
  <c r="K119" i="79"/>
  <c r="J119" i="79"/>
  <c r="I119" i="79"/>
  <c r="H119" i="79"/>
  <c r="G119" i="79"/>
  <c r="F119" i="79"/>
  <c r="E119" i="79"/>
  <c r="D119" i="79"/>
  <c r="M118" i="79"/>
  <c r="L118" i="79"/>
  <c r="K118" i="79"/>
  <c r="J118" i="79"/>
  <c r="I118" i="79"/>
  <c r="H118" i="79"/>
  <c r="G118" i="79"/>
  <c r="F118" i="79"/>
  <c r="E118" i="79"/>
  <c r="D118" i="79"/>
  <c r="M115" i="79"/>
  <c r="L115" i="79"/>
  <c r="K115" i="79"/>
  <c r="J115" i="79"/>
  <c r="I115" i="79"/>
  <c r="H115" i="79"/>
  <c r="G115" i="79"/>
  <c r="F115" i="79"/>
  <c r="E115" i="79"/>
  <c r="D115" i="79"/>
  <c r="M114" i="79"/>
  <c r="L114" i="79"/>
  <c r="K114" i="79"/>
  <c r="J114" i="79"/>
  <c r="I114" i="79"/>
  <c r="H114" i="79"/>
  <c r="G114" i="79"/>
  <c r="F114" i="79"/>
  <c r="E114" i="79"/>
  <c r="D114" i="79"/>
  <c r="M112" i="79"/>
  <c r="L112" i="79"/>
  <c r="K112" i="79"/>
  <c r="J112" i="79"/>
  <c r="I112" i="79"/>
  <c r="H112" i="79"/>
  <c r="G112" i="79"/>
  <c r="F112" i="79"/>
  <c r="E112" i="79"/>
  <c r="D112" i="79"/>
  <c r="M111" i="79"/>
  <c r="L111" i="79"/>
  <c r="K111" i="79"/>
  <c r="J111" i="79"/>
  <c r="I111" i="79"/>
  <c r="H111" i="79"/>
  <c r="G111" i="79"/>
  <c r="F111" i="79"/>
  <c r="E111" i="79"/>
  <c r="D111" i="79"/>
  <c r="M109" i="79"/>
  <c r="L109" i="79"/>
  <c r="K109" i="79"/>
  <c r="J109" i="79"/>
  <c r="I109" i="79"/>
  <c r="H109" i="79"/>
  <c r="G109" i="79"/>
  <c r="F109" i="79"/>
  <c r="E109" i="79"/>
  <c r="D109" i="79"/>
  <c r="M108" i="79"/>
  <c r="L108" i="79"/>
  <c r="K108" i="79"/>
  <c r="J108" i="79"/>
  <c r="I108" i="79"/>
  <c r="H108" i="79"/>
  <c r="G108" i="79"/>
  <c r="F108" i="79"/>
  <c r="E108" i="79"/>
  <c r="D108" i="79"/>
  <c r="M106" i="79"/>
  <c r="L106" i="79"/>
  <c r="K106" i="79"/>
  <c r="J106" i="79"/>
  <c r="I106" i="79"/>
  <c r="H106" i="79"/>
  <c r="G106" i="79"/>
  <c r="F106" i="79"/>
  <c r="E106" i="79"/>
  <c r="D106" i="79"/>
  <c r="M105" i="79"/>
  <c r="L105" i="79"/>
  <c r="K105" i="79"/>
  <c r="J105" i="79"/>
  <c r="I105" i="79"/>
  <c r="H105" i="79"/>
  <c r="G105" i="79"/>
  <c r="F105" i="79"/>
  <c r="E105" i="79"/>
  <c r="D105" i="79"/>
  <c r="M101" i="79"/>
  <c r="L101" i="79"/>
  <c r="K101" i="79"/>
  <c r="J101" i="79"/>
  <c r="I101" i="79"/>
  <c r="H101" i="79"/>
  <c r="G101" i="79"/>
  <c r="F101" i="79"/>
  <c r="E101" i="79"/>
  <c r="D101" i="79"/>
  <c r="M100" i="79"/>
  <c r="L100" i="79"/>
  <c r="K100" i="79"/>
  <c r="J100" i="79"/>
  <c r="I100" i="79"/>
  <c r="H100" i="79"/>
  <c r="G100" i="79"/>
  <c r="F100" i="79"/>
  <c r="E100" i="79"/>
  <c r="D100" i="79"/>
  <c r="M98" i="79"/>
  <c r="L98" i="79"/>
  <c r="K98" i="79"/>
  <c r="J98" i="79"/>
  <c r="I98" i="79"/>
  <c r="H98" i="79"/>
  <c r="G98" i="79"/>
  <c r="F98" i="79"/>
  <c r="E98" i="79"/>
  <c r="D98" i="79"/>
  <c r="M97" i="79"/>
  <c r="L97" i="79"/>
  <c r="K97" i="79"/>
  <c r="J97" i="79"/>
  <c r="I97" i="79"/>
  <c r="H97" i="79"/>
  <c r="G97" i="79"/>
  <c r="F97" i="79"/>
  <c r="E97" i="79"/>
  <c r="D97" i="79"/>
  <c r="M95" i="79"/>
  <c r="L95" i="79"/>
  <c r="K95" i="79"/>
  <c r="J95" i="79"/>
  <c r="I95" i="79"/>
  <c r="H95" i="79"/>
  <c r="G95" i="79"/>
  <c r="F95" i="79"/>
  <c r="E95" i="79"/>
  <c r="D95" i="79"/>
  <c r="M94" i="79"/>
  <c r="L94" i="79"/>
  <c r="K94" i="79"/>
  <c r="J94" i="79"/>
  <c r="I94" i="79"/>
  <c r="H94" i="79"/>
  <c r="G94" i="79"/>
  <c r="F94" i="79"/>
  <c r="E94" i="79"/>
  <c r="D94" i="79"/>
  <c r="M92" i="79"/>
  <c r="L92" i="79"/>
  <c r="K92" i="79"/>
  <c r="J92" i="79"/>
  <c r="I92" i="79"/>
  <c r="H92" i="79"/>
  <c r="G92" i="79"/>
  <c r="F92" i="79"/>
  <c r="E92" i="79"/>
  <c r="D92" i="79"/>
  <c r="M91" i="79"/>
  <c r="L91" i="79"/>
  <c r="K91" i="79"/>
  <c r="J91" i="79"/>
  <c r="I91" i="79"/>
  <c r="H91" i="79"/>
  <c r="G91" i="79"/>
  <c r="F91" i="79"/>
  <c r="E91" i="79"/>
  <c r="D91" i="79"/>
  <c r="M88" i="79"/>
  <c r="L88" i="79"/>
  <c r="K88" i="79"/>
  <c r="J88" i="79"/>
  <c r="I88" i="79"/>
  <c r="H88" i="79"/>
  <c r="G88" i="79"/>
  <c r="F88" i="79"/>
  <c r="E88" i="79"/>
  <c r="D88" i="79"/>
  <c r="M87" i="79"/>
  <c r="L87" i="79"/>
  <c r="K87" i="79"/>
  <c r="J87" i="79"/>
  <c r="I87" i="79"/>
  <c r="H87" i="79"/>
  <c r="G87" i="79"/>
  <c r="F87" i="79"/>
  <c r="E87" i="79"/>
  <c r="D87" i="79"/>
  <c r="M85" i="79"/>
  <c r="L85" i="79"/>
  <c r="K85" i="79"/>
  <c r="J85" i="79"/>
  <c r="I85" i="79"/>
  <c r="H85" i="79"/>
  <c r="G85" i="79"/>
  <c r="F85" i="79"/>
  <c r="E85" i="79"/>
  <c r="D85" i="79"/>
  <c r="M84" i="79"/>
  <c r="L84" i="79"/>
  <c r="K84" i="79"/>
  <c r="J84" i="79"/>
  <c r="I84" i="79"/>
  <c r="H84" i="79"/>
  <c r="G84" i="79"/>
  <c r="F84" i="79"/>
  <c r="E84" i="79"/>
  <c r="D84" i="79"/>
  <c r="M81" i="79"/>
  <c r="L81" i="79"/>
  <c r="K81" i="79"/>
  <c r="J81" i="79"/>
  <c r="I81" i="79"/>
  <c r="H81" i="79"/>
  <c r="G81" i="79"/>
  <c r="F81" i="79"/>
  <c r="E81" i="79"/>
  <c r="D81" i="79"/>
  <c r="M80" i="79"/>
  <c r="L80" i="79"/>
  <c r="K80" i="79"/>
  <c r="J80" i="79"/>
  <c r="I80" i="79"/>
  <c r="H80" i="79"/>
  <c r="G80" i="79"/>
  <c r="F80" i="79"/>
  <c r="E80" i="79"/>
  <c r="D80" i="79"/>
  <c r="M77" i="79"/>
  <c r="L77" i="79"/>
  <c r="K77" i="79"/>
  <c r="J77" i="79"/>
  <c r="I77" i="79"/>
  <c r="H77" i="79"/>
  <c r="G77" i="79"/>
  <c r="F77" i="79"/>
  <c r="E77" i="79"/>
  <c r="D77" i="79"/>
  <c r="M76" i="79"/>
  <c r="L76" i="79"/>
  <c r="K76" i="79"/>
  <c r="J76" i="79"/>
  <c r="I76" i="79"/>
  <c r="H76" i="79"/>
  <c r="G76" i="79"/>
  <c r="F76" i="79"/>
  <c r="E76" i="79"/>
  <c r="D76" i="79"/>
  <c r="M74" i="79"/>
  <c r="L74" i="79"/>
  <c r="K74" i="79"/>
  <c r="J74" i="79"/>
  <c r="I74" i="79"/>
  <c r="H74" i="79"/>
  <c r="G74" i="79"/>
  <c r="F74" i="79"/>
  <c r="E74" i="79"/>
  <c r="D74" i="79"/>
  <c r="M73" i="79"/>
  <c r="L73" i="79"/>
  <c r="K73" i="79"/>
  <c r="J73" i="79"/>
  <c r="I73" i="79"/>
  <c r="H73" i="79"/>
  <c r="G73" i="79"/>
  <c r="F73" i="79"/>
  <c r="E73" i="79"/>
  <c r="D73" i="79"/>
  <c r="M71" i="79"/>
  <c r="L71" i="79"/>
  <c r="K71" i="79"/>
  <c r="J71" i="79"/>
  <c r="I71" i="79"/>
  <c r="H71" i="79"/>
  <c r="G71" i="79"/>
  <c r="F71" i="79"/>
  <c r="E71" i="79"/>
  <c r="D71" i="79"/>
  <c r="M70" i="79"/>
  <c r="L70" i="79"/>
  <c r="K70" i="79"/>
  <c r="J70" i="79"/>
  <c r="I70" i="79"/>
  <c r="H70" i="79"/>
  <c r="G70" i="79"/>
  <c r="F70" i="79"/>
  <c r="E70" i="79"/>
  <c r="D70" i="79"/>
  <c r="M67" i="79"/>
  <c r="L67" i="79"/>
  <c r="K67" i="79"/>
  <c r="J67" i="79"/>
  <c r="I67" i="79"/>
  <c r="H67" i="79"/>
  <c r="G67" i="79"/>
  <c r="F67" i="79"/>
  <c r="E67" i="79"/>
  <c r="D67" i="79"/>
  <c r="M66" i="79"/>
  <c r="L66" i="79"/>
  <c r="K66" i="79"/>
  <c r="J66" i="79"/>
  <c r="I66" i="79"/>
  <c r="H66" i="79"/>
  <c r="G66" i="79"/>
  <c r="F66" i="79"/>
  <c r="E66" i="79"/>
  <c r="D66" i="79"/>
  <c r="M64" i="79"/>
  <c r="L64" i="79"/>
  <c r="K64" i="79"/>
  <c r="J64" i="79"/>
  <c r="I64" i="79"/>
  <c r="H64" i="79"/>
  <c r="G64" i="79"/>
  <c r="F64" i="79"/>
  <c r="E64" i="79"/>
  <c r="D64" i="79"/>
  <c r="M63" i="79"/>
  <c r="L63" i="79"/>
  <c r="K63" i="79"/>
  <c r="J63" i="79"/>
  <c r="I63" i="79"/>
  <c r="H63" i="79"/>
  <c r="G63" i="79"/>
  <c r="F63" i="79"/>
  <c r="E63" i="79"/>
  <c r="D63" i="79"/>
  <c r="M61" i="79"/>
  <c r="L61" i="79"/>
  <c r="K61" i="79"/>
  <c r="J61" i="79"/>
  <c r="I61" i="79"/>
  <c r="H61" i="79"/>
  <c r="G61" i="79"/>
  <c r="F61" i="79"/>
  <c r="E61" i="79"/>
  <c r="D61" i="79"/>
  <c r="M60" i="79"/>
  <c r="L60" i="79"/>
  <c r="K60" i="79"/>
  <c r="J60" i="79"/>
  <c r="I60" i="79"/>
  <c r="H60" i="79"/>
  <c r="G60" i="79"/>
  <c r="F60" i="79"/>
  <c r="E60" i="79"/>
  <c r="D60" i="79"/>
  <c r="M58" i="79"/>
  <c r="L58" i="79"/>
  <c r="K58" i="79"/>
  <c r="J58" i="79"/>
  <c r="I58" i="79"/>
  <c r="H58" i="79"/>
  <c r="G58" i="79"/>
  <c r="F58" i="79"/>
  <c r="E58" i="79"/>
  <c r="D58" i="79"/>
  <c r="M57" i="79"/>
  <c r="L57" i="79"/>
  <c r="K57" i="79"/>
  <c r="J57" i="79"/>
  <c r="I57" i="79"/>
  <c r="H57" i="79"/>
  <c r="G57" i="79"/>
  <c r="F57" i="79"/>
  <c r="E57" i="79"/>
  <c r="D57" i="79"/>
  <c r="M55" i="79"/>
  <c r="L55" i="79"/>
  <c r="K55" i="79"/>
  <c r="J55" i="79"/>
  <c r="I55" i="79"/>
  <c r="H55" i="79"/>
  <c r="G55" i="79"/>
  <c r="F55" i="79"/>
  <c r="E55" i="79"/>
  <c r="D55" i="79"/>
  <c r="M54" i="79"/>
  <c r="L54" i="79"/>
  <c r="K54" i="79"/>
  <c r="J54" i="79"/>
  <c r="I54" i="79"/>
  <c r="H54" i="79"/>
  <c r="G54" i="79"/>
  <c r="F54" i="79"/>
  <c r="E54" i="79"/>
  <c r="D54" i="79"/>
  <c r="M51" i="79"/>
  <c r="L51" i="79"/>
  <c r="K51" i="79"/>
  <c r="J51" i="79"/>
  <c r="I51" i="79"/>
  <c r="H51" i="79"/>
  <c r="G51" i="79"/>
  <c r="F51" i="79"/>
  <c r="E51" i="79"/>
  <c r="D51" i="79"/>
  <c r="M50" i="79"/>
  <c r="L50" i="79"/>
  <c r="K50" i="79"/>
  <c r="J50" i="79"/>
  <c r="I50" i="79"/>
  <c r="H50" i="79"/>
  <c r="G50" i="79"/>
  <c r="F50" i="79"/>
  <c r="E50" i="79"/>
  <c r="D50" i="79"/>
  <c r="M48" i="79"/>
  <c r="L48" i="79"/>
  <c r="K48" i="79"/>
  <c r="J48" i="79"/>
  <c r="I48" i="79"/>
  <c r="H48" i="79"/>
  <c r="G48" i="79"/>
  <c r="F48" i="79"/>
  <c r="E48" i="79"/>
  <c r="D48" i="79"/>
  <c r="M47" i="79"/>
  <c r="L47" i="79"/>
  <c r="K47" i="79"/>
  <c r="J47" i="79"/>
  <c r="I47" i="79"/>
  <c r="H47" i="79"/>
  <c r="G47" i="79"/>
  <c r="F47" i="79"/>
  <c r="E47" i="79"/>
  <c r="D47" i="79"/>
  <c r="M45" i="79"/>
  <c r="L45" i="79"/>
  <c r="K45" i="79"/>
  <c r="J45" i="79"/>
  <c r="I45" i="79"/>
  <c r="H45" i="79"/>
  <c r="G45" i="79"/>
  <c r="F45" i="79"/>
  <c r="E45" i="79"/>
  <c r="D45" i="79"/>
  <c r="M44" i="79"/>
  <c r="L44" i="79"/>
  <c r="K44" i="79"/>
  <c r="J44" i="79"/>
  <c r="I44" i="79"/>
  <c r="H44" i="79"/>
  <c r="G44" i="79"/>
  <c r="F44" i="79"/>
  <c r="E44" i="79"/>
  <c r="D44" i="79"/>
  <c r="M42" i="79"/>
  <c r="L42" i="79"/>
  <c r="K42" i="79"/>
  <c r="J42" i="79"/>
  <c r="I42" i="79"/>
  <c r="H42" i="79"/>
  <c r="G42" i="79"/>
  <c r="F42" i="79"/>
  <c r="E42" i="79"/>
  <c r="D42" i="79"/>
  <c r="M41" i="79"/>
  <c r="L41" i="79"/>
  <c r="K41" i="79"/>
  <c r="J41" i="79"/>
  <c r="I41" i="79"/>
  <c r="H41" i="79"/>
  <c r="G41" i="79"/>
  <c r="F41" i="79"/>
  <c r="E41" i="79"/>
  <c r="D41" i="79"/>
  <c r="X39" i="79"/>
  <c r="W39" i="79"/>
  <c r="V39" i="79"/>
  <c r="U39" i="79"/>
  <c r="T39" i="79"/>
  <c r="S39" i="79"/>
  <c r="R39" i="79"/>
  <c r="Q39" i="79"/>
  <c r="P39" i="79"/>
  <c r="X38" i="79"/>
  <c r="W38" i="79"/>
  <c r="V38" i="79"/>
  <c r="U38" i="79"/>
  <c r="T38" i="79"/>
  <c r="S38" i="79"/>
  <c r="R38" i="79"/>
  <c r="Q38" i="79"/>
  <c r="P38" i="79"/>
  <c r="O39" i="79"/>
  <c r="O38" i="79"/>
  <c r="M39" i="79"/>
  <c r="L39" i="79"/>
  <c r="K39" i="79"/>
  <c r="J39" i="79"/>
  <c r="I39" i="79"/>
  <c r="H39" i="79"/>
  <c r="G39" i="79"/>
  <c r="F39" i="79"/>
  <c r="E39" i="79"/>
  <c r="M38" i="79"/>
  <c r="L38" i="79"/>
  <c r="K38" i="79"/>
  <c r="J38" i="79"/>
  <c r="I38" i="79"/>
  <c r="H38" i="79"/>
  <c r="G38" i="79"/>
  <c r="F38" i="79"/>
  <c r="E38" i="79"/>
  <c r="D38" i="79"/>
  <c r="D39" i="79"/>
  <c r="AD195" i="79" l="1"/>
  <c r="P49" i="85"/>
  <c r="K49" i="85" l="1"/>
  <c r="O375" i="79" l="1"/>
  <c r="I50" i="44"/>
  <c r="H50" i="44"/>
  <c r="G50" i="44"/>
  <c r="F41" i="85" l="1"/>
  <c r="P375" i="79"/>
  <c r="N184" i="79"/>
  <c r="F42" i="85" l="1"/>
  <c r="Q375" i="79"/>
  <c r="D22" i="45"/>
  <c r="F43" i="85" l="1"/>
  <c r="S375" i="79" s="1"/>
  <c r="R375" i="79"/>
  <c r="O927" i="79"/>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AA195" i="79" s="1"/>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E50"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F50" i="44" s="1"/>
  <c r="AA21" i="46"/>
  <c r="AA127" i="46" s="1"/>
  <c r="D29" i="44"/>
  <c r="D33" i="44" s="1"/>
  <c r="D50"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7" i="79" l="1"/>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209" i="79"/>
  <c r="AA211" i="79"/>
  <c r="AA212" i="79"/>
  <c r="AA927" i="79"/>
  <c r="AA944"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J516" i="46" s="1"/>
  <c r="AJ520" i="46" s="1"/>
  <c r="H130" i="45"/>
  <c r="C133" i="45"/>
  <c r="Y1113" i="79" s="1"/>
  <c r="N130" i="45"/>
  <c r="K125" i="45"/>
  <c r="K128" i="45"/>
  <c r="N127" i="45"/>
  <c r="K126" i="45"/>
  <c r="G129" i="45"/>
  <c r="E129" i="45"/>
  <c r="AA381" i="79" s="1"/>
  <c r="AA382" i="79" s="1"/>
  <c r="J125" i="45"/>
  <c r="AF258" i="46" s="1"/>
  <c r="Y258" i="46"/>
  <c r="Y259" i="46" s="1"/>
  <c r="F128" i="45"/>
  <c r="E130" i="45"/>
  <c r="L130" i="45"/>
  <c r="J128" i="45"/>
  <c r="K127" i="45"/>
  <c r="J124" i="45"/>
  <c r="AF130" i="46" s="1"/>
  <c r="AF131" i="46" s="1"/>
  <c r="K54" i="43" s="1"/>
  <c r="I129" i="45"/>
  <c r="K124" i="45"/>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AJ387" i="46"/>
  <c r="AJ389" i="46" s="1"/>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G516" i="46" l="1"/>
  <c r="AG520" i="46" s="1"/>
  <c r="AL516" i="46"/>
  <c r="AL520" i="46" s="1"/>
  <c r="AF516" i="46"/>
  <c r="AF520" i="46" s="1"/>
  <c r="AK516" i="46"/>
  <c r="AK520" i="46" s="1"/>
  <c r="AH516" i="46"/>
  <c r="AH519" i="46" s="1"/>
  <c r="AI516" i="46"/>
  <c r="AI517" i="46" s="1"/>
  <c r="AL387" i="46"/>
  <c r="AL389" i="46" s="1"/>
  <c r="AK258" i="46"/>
  <c r="AK262" i="46" s="1"/>
  <c r="P58" i="43" s="1"/>
  <c r="AJ258" i="46"/>
  <c r="AJ260" i="46" s="1"/>
  <c r="AI387" i="46"/>
  <c r="AI389" i="46" s="1"/>
  <c r="AL258" i="46"/>
  <c r="AL262" i="46" s="1"/>
  <c r="Q58" i="43" s="1"/>
  <c r="AI258" i="46"/>
  <c r="AI260" i="46" s="1"/>
  <c r="AH258" i="46"/>
  <c r="AH260" i="46" s="1"/>
  <c r="AJ130" i="46"/>
  <c r="AJ131" i="46" s="1"/>
  <c r="O54" i="43" s="1"/>
  <c r="AK130" i="46"/>
  <c r="AK131" i="46" s="1"/>
  <c r="P54" i="43" s="1"/>
  <c r="AI130" i="46"/>
  <c r="AI131" i="46" s="1"/>
  <c r="N54" i="43" s="1"/>
  <c r="AH130" i="46"/>
  <c r="AH131" i="46" s="1"/>
  <c r="M54" i="43" s="1"/>
  <c r="AG130" i="46"/>
  <c r="AG131" i="46" s="1"/>
  <c r="L54" i="43" s="1"/>
  <c r="AG387" i="46"/>
  <c r="AG389" i="46" s="1"/>
  <c r="AK564" i="79"/>
  <c r="AK570" i="79" s="1"/>
  <c r="AL130" i="46"/>
  <c r="AL131" i="46" s="1"/>
  <c r="Q54" i="43" s="1"/>
  <c r="AG258" i="46"/>
  <c r="AG259" i="46" s="1"/>
  <c r="Y522" i="46"/>
  <c r="D64" i="43" s="1"/>
  <c r="AD522" i="46"/>
  <c r="I64" i="43" s="1"/>
  <c r="Y1117" i="79"/>
  <c r="Y1123" i="79"/>
  <c r="AF518"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7" i="46"/>
  <c r="Y1118" i="79"/>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G518" i="46"/>
  <c r="AF262" i="46"/>
  <c r="K58" i="43" s="1"/>
  <c r="Y1125" i="79"/>
  <c r="AF517" i="46"/>
  <c r="AK387" i="46"/>
  <c r="AK389" i="46" s="1"/>
  <c r="AH387" i="46"/>
  <c r="AH392" i="46" s="1"/>
  <c r="M61" i="43" s="1"/>
  <c r="AA389" i="79"/>
  <c r="F70" i="43" s="1"/>
  <c r="AF522" i="46"/>
  <c r="K64" i="43" s="1"/>
  <c r="AF519" i="46"/>
  <c r="AI381" i="79"/>
  <c r="AI383" i="79" s="1"/>
  <c r="Y757" i="79"/>
  <c r="AJ390" i="46"/>
  <c r="Y202" i="79"/>
  <c r="Y200" i="79"/>
  <c r="Y201" i="79"/>
  <c r="AJ388" i="46"/>
  <c r="Y205" i="79"/>
  <c r="AJ132" i="46"/>
  <c r="O55" i="43" s="1"/>
  <c r="AJ262" i="46"/>
  <c r="O58" i="43" s="1"/>
  <c r="AA388" i="46"/>
  <c r="AA389" i="46"/>
  <c r="AC519" i="46"/>
  <c r="AC518" i="46"/>
  <c r="AE519" i="46"/>
  <c r="AE518" i="46"/>
  <c r="Z518" i="46"/>
  <c r="Z519" i="46"/>
  <c r="AB518" i="46"/>
  <c r="AB519" i="46"/>
  <c r="AA518" i="46"/>
  <c r="AA519" i="46"/>
  <c r="Y388" i="46"/>
  <c r="Y389" i="46"/>
  <c r="AD388" i="46"/>
  <c r="AD389" i="46"/>
  <c r="AD519" i="46"/>
  <c r="AD518" i="46"/>
  <c r="AL518" i="46"/>
  <c r="AL519" i="46"/>
  <c r="AL522" i="46"/>
  <c r="Q64" i="43" s="1"/>
  <c r="AL390" i="46"/>
  <c r="AL388" i="46"/>
  <c r="AL517" i="46"/>
  <c r="AL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I519" i="46" l="1"/>
  <c r="AI518" i="46"/>
  <c r="AI520" i="46"/>
  <c r="AI522" i="46"/>
  <c r="N64" i="43" s="1"/>
  <c r="Y573" i="79"/>
  <c r="Y569" i="79"/>
  <c r="AE389" i="79"/>
  <c r="AH520" i="46"/>
  <c r="AK522" i="46"/>
  <c r="P64" i="43" s="1"/>
  <c r="AK566" i="79"/>
  <c r="AI262" i="46"/>
  <c r="N58" i="43" s="1"/>
  <c r="AK260" i="46"/>
  <c r="AK517" i="46"/>
  <c r="AH522" i="46"/>
  <c r="M64" i="43" s="1"/>
  <c r="AH518" i="46"/>
  <c r="AK519" i="46"/>
  <c r="AG522" i="46"/>
  <c r="L64" i="43" s="1"/>
  <c r="AG519" i="46"/>
  <c r="AG517" i="46"/>
  <c r="AK567" i="79"/>
  <c r="AK259" i="46"/>
  <c r="AK518" i="46"/>
  <c r="AL132" i="46"/>
  <c r="Q55" i="43" s="1"/>
  <c r="V25" i="47" s="1"/>
  <c r="AH262" i="46"/>
  <c r="M58" i="43" s="1"/>
  <c r="AH259" i="46"/>
  <c r="AK565" i="79"/>
  <c r="AI259" i="46"/>
  <c r="AI261" i="46" s="1"/>
  <c r="N57" i="43" s="1"/>
  <c r="AK571" i="79"/>
  <c r="AJ259" i="46"/>
  <c r="AJ261" i="46" s="1"/>
  <c r="O57" i="43" s="1"/>
  <c r="T31" i="47" s="1"/>
  <c r="AI390" i="46"/>
  <c r="AG132" i="46"/>
  <c r="L55" i="43" s="1"/>
  <c r="Q15" i="47" s="1"/>
  <c r="AG262" i="46"/>
  <c r="L58" i="43" s="1"/>
  <c r="AI388" i="46"/>
  <c r="AG260" i="46"/>
  <c r="AG261" i="46" s="1"/>
  <c r="L57" i="43" s="1"/>
  <c r="AL259" i="46"/>
  <c r="AL261" i="46" s="1"/>
  <c r="Q57" i="43" s="1"/>
  <c r="V39" i="47" s="1"/>
  <c r="AK132" i="46"/>
  <c r="P55" i="43" s="1"/>
  <c r="U22" i="47" s="1"/>
  <c r="AG388" i="46"/>
  <c r="AG390" i="46"/>
  <c r="AG392" i="46"/>
  <c r="L61" i="43" s="1"/>
  <c r="AK569" i="79"/>
  <c r="AK568" i="79"/>
  <c r="AI132" i="46"/>
  <c r="N55" i="43" s="1"/>
  <c r="S16" i="47" s="1"/>
  <c r="AK573" i="79"/>
  <c r="P73" i="43" s="1"/>
  <c r="AH132" i="46"/>
  <c r="M55" i="43" s="1"/>
  <c r="R26" i="47" s="1"/>
  <c r="Y756" i="79"/>
  <c r="D75" i="43" s="1"/>
  <c r="T18" i="47"/>
  <c r="P20"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Z1125" i="79"/>
  <c r="E82" i="43" s="1"/>
  <c r="D70" i="43"/>
  <c r="AM131" i="46"/>
  <c r="C93" i="43" s="1"/>
  <c r="AM262" i="46"/>
  <c r="D104" i="43" s="1"/>
  <c r="D76" i="43"/>
  <c r="AM520" i="46"/>
  <c r="D67" i="43"/>
  <c r="AM517" i="46"/>
  <c r="AD568" i="79"/>
  <c r="AH569" i="79"/>
  <c r="AL569" i="79"/>
  <c r="AD565" i="79"/>
  <c r="AI569" i="79"/>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AC566" i="79"/>
  <c r="AD205" i="79"/>
  <c r="I67" i="43" s="1"/>
  <c r="AD203" i="79"/>
  <c r="AG203" i="79"/>
  <c r="Y937" i="79"/>
  <c r="AI521" i="46"/>
  <c r="N63" i="43" s="1"/>
  <c r="AG201" i="79"/>
  <c r="AH521" i="46"/>
  <c r="M63" i="43" s="1"/>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AE573" i="79"/>
  <c r="J73" i="43" s="1"/>
  <c r="AK200" i="79"/>
  <c r="AL571" i="79"/>
  <c r="Z389" i="79"/>
  <c r="E70" i="43" s="1"/>
  <c r="Z385" i="79"/>
  <c r="AC565" i="79"/>
  <c r="AC199" i="79"/>
  <c r="AC387" i="79"/>
  <c r="AF382" i="79"/>
  <c r="AE570" i="79"/>
  <c r="AD566" i="79"/>
  <c r="AC389" i="79"/>
  <c r="H70" i="43" s="1"/>
  <c r="AI571" i="79"/>
  <c r="AI568" i="79"/>
  <c r="AC386" i="79"/>
  <c r="Z205" i="79"/>
  <c r="E67" i="43" s="1"/>
  <c r="AL570" i="79"/>
  <c r="AC573" i="79"/>
  <c r="H73" i="43" s="1"/>
  <c r="Y565" i="79"/>
  <c r="Z382" i="79"/>
  <c r="AC203" i="79"/>
  <c r="AC382" i="79"/>
  <c r="AF385" i="79"/>
  <c r="AD567" i="79"/>
  <c r="Y939" i="79"/>
  <c r="AK199" i="79"/>
  <c r="AF389" i="79"/>
  <c r="K70"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D82" i="43"/>
  <c r="Y1124" i="79"/>
  <c r="D81" i="43" s="1"/>
  <c r="P17" i="47"/>
  <c r="P18" i="47"/>
  <c r="AJ202" i="79"/>
  <c r="AI200" i="79"/>
  <c r="P21" i="47"/>
  <c r="P24" i="47"/>
  <c r="AL200" i="79"/>
  <c r="AI202" i="79"/>
  <c r="AH389" i="46"/>
  <c r="E94" i="43" s="1"/>
  <c r="AH390" i="46"/>
  <c r="AH388" i="46"/>
  <c r="P19" i="47"/>
  <c r="AJ200" i="79"/>
  <c r="P22" i="47"/>
  <c r="AI203" i="79"/>
  <c r="P16" i="47"/>
  <c r="P25" i="47"/>
  <c r="P23" i="47"/>
  <c r="AL199" i="79"/>
  <c r="AJ199" i="79"/>
  <c r="AJ201" i="79"/>
  <c r="AI201" i="79"/>
  <c r="P26" i="47"/>
  <c r="AJ205" i="79"/>
  <c r="O67" i="43" s="1"/>
  <c r="AH203" i="79"/>
  <c r="AH201" i="79"/>
  <c r="AH199" i="79"/>
  <c r="AH200" i="79"/>
  <c r="AH202" i="79"/>
  <c r="T24" i="47"/>
  <c r="T17" i="47"/>
  <c r="T19" i="47"/>
  <c r="T16" i="47"/>
  <c r="T22" i="47"/>
  <c r="T21" i="47"/>
  <c r="T15" i="47"/>
  <c r="AJ391" i="46"/>
  <c r="O60" i="43" s="1"/>
  <c r="T26" i="47"/>
  <c r="T20" i="47"/>
  <c r="T23" i="47"/>
  <c r="T25" i="47"/>
  <c r="T33" i="47"/>
  <c r="V18" i="47"/>
  <c r="Y204" i="79"/>
  <c r="F94" i="43"/>
  <c r="V26" i="47"/>
  <c r="Y261" i="46"/>
  <c r="D57" i="43" s="1"/>
  <c r="F93" i="43"/>
  <c r="D58" i="43"/>
  <c r="T40" i="47"/>
  <c r="T36" i="47"/>
  <c r="T38" i="47"/>
  <c r="AL391" i="46"/>
  <c r="Q60"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1" i="47" l="1"/>
  <c r="U24" i="47"/>
  <c r="V22" i="47"/>
  <c r="V23" i="47"/>
  <c r="Q16" i="47"/>
  <c r="V17" i="47"/>
  <c r="V20" i="47"/>
  <c r="V19" i="47"/>
  <c r="V15" i="47"/>
  <c r="V16" i="47"/>
  <c r="Q22" i="47"/>
  <c r="V24" i="47"/>
  <c r="U15" i="47"/>
  <c r="R23" i="47"/>
  <c r="U19" i="47"/>
  <c r="U20" i="47"/>
  <c r="R30" i="47"/>
  <c r="R21" i="47"/>
  <c r="U26" i="47"/>
  <c r="U18" i="47"/>
  <c r="U16" i="47"/>
  <c r="R58" i="43"/>
  <c r="R24" i="47"/>
  <c r="R20" i="47"/>
  <c r="U21" i="47"/>
  <c r="U25" i="47"/>
  <c r="U23" i="47"/>
  <c r="R19" i="47"/>
  <c r="R22" i="47"/>
  <c r="R17" i="47"/>
  <c r="Q32" i="47"/>
  <c r="AK521" i="46"/>
  <c r="P63" i="43" s="1"/>
  <c r="AM519" i="46"/>
  <c r="R15" i="47"/>
  <c r="AK261" i="46"/>
  <c r="P57" i="43" s="1"/>
  <c r="U31" i="47" s="1"/>
  <c r="AM518" i="46"/>
  <c r="AM259" i="46"/>
  <c r="R64" i="43"/>
  <c r="AG521" i="46"/>
  <c r="L63" i="43" s="1"/>
  <c r="T30" i="47"/>
  <c r="T35" i="47"/>
  <c r="T37" i="47"/>
  <c r="T41" i="47"/>
  <c r="T32" i="47"/>
  <c r="T34" i="47"/>
  <c r="T39" i="47"/>
  <c r="AM522" i="46"/>
  <c r="F104" i="43" s="1"/>
  <c r="AI391" i="46"/>
  <c r="N60" i="43" s="1"/>
  <c r="S56" i="47" s="1"/>
  <c r="Q37" i="47"/>
  <c r="Q41" i="47"/>
  <c r="AK572" i="79"/>
  <c r="P72" i="43" s="1"/>
  <c r="AM260" i="46"/>
  <c r="D94" i="43"/>
  <c r="Q33" i="47"/>
  <c r="Q35" i="47"/>
  <c r="Q40" i="47"/>
  <c r="Q18" i="47"/>
  <c r="Q21" i="47"/>
  <c r="Q17" i="47"/>
  <c r="Q19" i="47"/>
  <c r="S32" i="47"/>
  <c r="Q39" i="47"/>
  <c r="Q30" i="47"/>
  <c r="Q34" i="47"/>
  <c r="D93" i="43"/>
  <c r="Q20" i="47"/>
  <c r="Q23" i="47"/>
  <c r="Q38" i="47"/>
  <c r="Q36" i="47"/>
  <c r="Q25" i="47"/>
  <c r="Q31" i="47"/>
  <c r="Q26" i="47"/>
  <c r="Q24" i="47"/>
  <c r="AG391" i="46"/>
  <c r="L60" i="43" s="1"/>
  <c r="S31" i="47"/>
  <c r="S21" i="47"/>
  <c r="S35" i="47"/>
  <c r="S41" i="47"/>
  <c r="S24" i="47"/>
  <c r="S20" i="47"/>
  <c r="S37" i="47"/>
  <c r="S40" i="47"/>
  <c r="S15" i="47"/>
  <c r="S17" i="47"/>
  <c r="AM383" i="79"/>
  <c r="S33" i="47"/>
  <c r="S36" i="47"/>
  <c r="S39" i="47"/>
  <c r="S22" i="47"/>
  <c r="S18" i="47"/>
  <c r="S26" i="47"/>
  <c r="R25" i="47"/>
  <c r="R16" i="47"/>
  <c r="R18" i="47"/>
  <c r="S38" i="47"/>
  <c r="S19" i="47"/>
  <c r="S23" i="47"/>
  <c r="S30" i="47"/>
  <c r="S25" i="47"/>
  <c r="S34" i="47"/>
  <c r="AM132" i="46"/>
  <c r="C104" i="43" s="1"/>
  <c r="R54" i="43"/>
  <c r="AM382" i="79"/>
  <c r="AM384" i="79"/>
  <c r="Y572" i="79"/>
  <c r="D72" i="43" s="1"/>
  <c r="Z756" i="79"/>
  <c r="E75" i="43" s="1"/>
  <c r="AM205" i="79"/>
  <c r="G104" i="43" s="1"/>
  <c r="AD572" i="79"/>
  <c r="I72" i="43" s="1"/>
  <c r="AJ572" i="79"/>
  <c r="O72" i="43" s="1"/>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569" i="79"/>
  <c r="AK391" i="46"/>
  <c r="P60" i="43" s="1"/>
  <c r="AM386" i="79"/>
  <c r="AM385" i="79"/>
  <c r="AM570" i="79"/>
  <c r="AM931" i="79"/>
  <c r="AM933" i="79"/>
  <c r="AM1125" i="79"/>
  <c r="L104" i="43" s="1"/>
  <c r="AM936" i="79"/>
  <c r="AM755" i="79"/>
  <c r="AM939" i="79"/>
  <c r="AM938" i="79"/>
  <c r="AM757" i="79"/>
  <c r="J104" i="43" s="1"/>
  <c r="D103" i="43"/>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P62" i="47"/>
  <c r="P66" i="47"/>
  <c r="P69" i="47"/>
  <c r="P67" i="47"/>
  <c r="P61" i="47"/>
  <c r="R31" i="47"/>
  <c r="P71" i="47"/>
  <c r="P70" i="47"/>
  <c r="R34" i="47"/>
  <c r="P68" i="47"/>
  <c r="P64" i="47"/>
  <c r="R38" i="47"/>
  <c r="T47" i="47"/>
  <c r="R37" i="47"/>
  <c r="P60" i="47"/>
  <c r="P63" i="47"/>
  <c r="R39" i="47"/>
  <c r="P65" i="47"/>
  <c r="AJ204" i="79"/>
  <c r="O66" i="43" s="1"/>
  <c r="T75" i="47" s="1"/>
  <c r="P27" i="47"/>
  <c r="P29" i="47" s="1"/>
  <c r="Q50" i="47"/>
  <c r="R40" i="47"/>
  <c r="R41" i="47"/>
  <c r="R33" i="47"/>
  <c r="AL204" i="79"/>
  <c r="Q66" i="43" s="1"/>
  <c r="Q47" i="47"/>
  <c r="Q52" i="47"/>
  <c r="R35" i="47"/>
  <c r="R32" i="47"/>
  <c r="R36" i="47"/>
  <c r="E93" i="43"/>
  <c r="Q45" i="47"/>
  <c r="Q62" i="47"/>
  <c r="G94" i="43"/>
  <c r="Q54" i="47"/>
  <c r="Q48" i="47"/>
  <c r="Q70" i="47"/>
  <c r="Q56" i="47"/>
  <c r="Q49" i="47"/>
  <c r="Q53" i="47"/>
  <c r="Q55" i="47"/>
  <c r="G95" i="43"/>
  <c r="Q51" i="47"/>
  <c r="Q46" i="47"/>
  <c r="R67" i="43"/>
  <c r="G96" i="43"/>
  <c r="AH204" i="79"/>
  <c r="M66" i="43" s="1"/>
  <c r="G93" i="43"/>
  <c r="S50" i="47"/>
  <c r="T71" i="47"/>
  <c r="T61" i="47"/>
  <c r="T66" i="47"/>
  <c r="S66" i="47"/>
  <c r="S64" i="47"/>
  <c r="S61" i="47"/>
  <c r="S53" i="47"/>
  <c r="T60" i="47"/>
  <c r="T54" i="47"/>
  <c r="T52" i="47"/>
  <c r="T56" i="47"/>
  <c r="T48" i="47"/>
  <c r="T27" i="47"/>
  <c r="T29" i="47" s="1"/>
  <c r="T53" i="47"/>
  <c r="T45" i="47"/>
  <c r="T62" i="47"/>
  <c r="T69" i="47"/>
  <c r="T70" i="47"/>
  <c r="T64" i="47"/>
  <c r="T55" i="47"/>
  <c r="T68" i="47"/>
  <c r="T46" i="47"/>
  <c r="T51" i="47"/>
  <c r="T65" i="47"/>
  <c r="T67" i="47"/>
  <c r="T49" i="47"/>
  <c r="T50" i="47"/>
  <c r="V27" i="47"/>
  <c r="V29" i="47" s="1"/>
  <c r="F96" i="43"/>
  <c r="F95" i="43"/>
  <c r="D63" i="43"/>
  <c r="R63" i="43" s="1"/>
  <c r="V30" i="47"/>
  <c r="V31" i="47"/>
  <c r="V33" i="47"/>
  <c r="V37" i="47"/>
  <c r="V34" i="47"/>
  <c r="V46" i="47"/>
  <c r="V38" i="47"/>
  <c r="V50" i="47"/>
  <c r="V71" i="47"/>
  <c r="V54" i="47"/>
  <c r="V52" i="47"/>
  <c r="V51" i="47"/>
  <c r="V53" i="47"/>
  <c r="V48" i="47"/>
  <c r="V55" i="47"/>
  <c r="V47" i="47"/>
  <c r="V45" i="47"/>
  <c r="V56" i="47"/>
  <c r="V49" i="47"/>
  <c r="V36" i="47"/>
  <c r="V35" i="47"/>
  <c r="V32" i="47"/>
  <c r="V40" i="47"/>
  <c r="V41"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AM261" i="46" l="1"/>
  <c r="AM263" i="46" s="1"/>
  <c r="E30" i="43"/>
  <c r="AM521" i="46"/>
  <c r="AM523" i="46" s="1"/>
  <c r="S47" i="47"/>
  <c r="S62" i="47"/>
  <c r="S70" i="47"/>
  <c r="S67" i="47"/>
  <c r="S55" i="47"/>
  <c r="S60" i="47"/>
  <c r="Q69" i="47"/>
  <c r="U27" i="47"/>
  <c r="U29" i="47" s="1"/>
  <c r="S54" i="47"/>
  <c r="S65" i="47"/>
  <c r="S45" i="47"/>
  <c r="S46" i="47"/>
  <c r="S71" i="47"/>
  <c r="S51" i="47"/>
  <c r="S52" i="47"/>
  <c r="S69" i="47"/>
  <c r="S68" i="47"/>
  <c r="S63" i="47"/>
  <c r="S49" i="47"/>
  <c r="S48" i="47"/>
  <c r="R57" i="43"/>
  <c r="U32" i="47"/>
  <c r="U35" i="47"/>
  <c r="U41" i="47"/>
  <c r="U30" i="47"/>
  <c r="U37" i="47"/>
  <c r="U36" i="47"/>
  <c r="Q67" i="47"/>
  <c r="U33" i="47"/>
  <c r="U38" i="47"/>
  <c r="U39" i="47"/>
  <c r="U40" i="47"/>
  <c r="Q71" i="47"/>
  <c r="U47" i="47"/>
  <c r="Q66" i="47"/>
  <c r="Q60" i="47"/>
  <c r="Q68" i="47"/>
  <c r="Q63" i="47"/>
  <c r="Q65" i="47"/>
  <c r="Q61" i="47"/>
  <c r="Q64" i="47"/>
  <c r="T42" i="47"/>
  <c r="T44" i="47" s="1"/>
  <c r="Q27" i="47"/>
  <c r="Q29" i="47" s="1"/>
  <c r="Q42" i="47" s="1"/>
  <c r="Q44" i="47" s="1"/>
  <c r="Q57" i="47" s="1"/>
  <c r="Q59" i="47" s="1"/>
  <c r="R27" i="47"/>
  <c r="R29" i="47" s="1"/>
  <c r="R42" i="47" s="1"/>
  <c r="R44" i="47" s="1"/>
  <c r="AM133" i="46"/>
  <c r="S27" i="47"/>
  <c r="S29" i="47" s="1"/>
  <c r="S42" i="47" s="1"/>
  <c r="S44" i="47" s="1"/>
  <c r="U83" i="47"/>
  <c r="AM204" i="79"/>
  <c r="AM206" i="79" s="1"/>
  <c r="E42" i="43"/>
  <c r="E29" i="43"/>
  <c r="E31" i="43"/>
  <c r="L81" i="47"/>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L120" i="47"/>
  <c r="L130" i="47"/>
  <c r="P100" i="47"/>
  <c r="P80" i="47"/>
  <c r="U78" i="47"/>
  <c r="N78" i="47"/>
  <c r="N85" i="47"/>
  <c r="N86" i="47"/>
  <c r="P101" i="47"/>
  <c r="P84" i="47"/>
  <c r="N77"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S95" i="47"/>
  <c r="U95" i="47"/>
  <c r="N155" i="47"/>
  <c r="U97" i="47"/>
  <c r="P94" i="47"/>
  <c r="P99" i="47"/>
  <c r="U90" i="47"/>
  <c r="U105" i="47"/>
  <c r="U106" i="47"/>
  <c r="U91" i="47"/>
  <c r="P116" i="47"/>
  <c r="P130" i="47"/>
  <c r="P111" i="47"/>
  <c r="P98" i="47"/>
  <c r="P81" i="47"/>
  <c r="P78" i="47"/>
  <c r="P82" i="47"/>
  <c r="U161" i="47"/>
  <c r="S77" i="47"/>
  <c r="S98" i="47"/>
  <c r="S84" i="47"/>
  <c r="S92" i="47"/>
  <c r="Q130" i="47"/>
  <c r="Q157" i="47"/>
  <c r="M116" i="47"/>
  <c r="M111" i="47"/>
  <c r="U114" i="47"/>
  <c r="U85" i="47"/>
  <c r="U80" i="47"/>
  <c r="U93" i="47"/>
  <c r="U86" i="47"/>
  <c r="U92" i="47"/>
  <c r="S76" i="47"/>
  <c r="S152" i="47"/>
  <c r="S107" i="47"/>
  <c r="S93" i="47"/>
  <c r="S75" i="47"/>
  <c r="R70" i="47"/>
  <c r="P14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P160" i="47"/>
  <c r="U125" i="47"/>
  <c r="N141" i="47"/>
  <c r="S79" i="47"/>
  <c r="S85" i="47"/>
  <c r="S86" i="47"/>
  <c r="Q126"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U120" i="47"/>
  <c r="U131" i="47"/>
  <c r="N135" i="47"/>
  <c r="L128" i="47"/>
  <c r="N115" i="47"/>
  <c r="N105" i="47"/>
  <c r="N136" i="47"/>
  <c r="M135" i="47"/>
  <c r="N94" i="47"/>
  <c r="N137" i="47"/>
  <c r="N96" i="47"/>
  <c r="U138" i="47"/>
  <c r="U130" i="47"/>
  <c r="S110" i="47"/>
  <c r="S154" i="47"/>
  <c r="S106" i="47"/>
  <c r="S139" i="47"/>
  <c r="S99" i="47"/>
  <c r="S112" i="47"/>
  <c r="Q137" i="47"/>
  <c r="Q140" i="47"/>
  <c r="L142" i="47"/>
  <c r="R78" i="43"/>
  <c r="Q153" i="47"/>
  <c r="R81" i="43"/>
  <c r="U154" i="47"/>
  <c r="U126" i="47"/>
  <c r="P155" i="47"/>
  <c r="L121" i="47"/>
  <c r="L125" i="47"/>
  <c r="L151" i="47"/>
  <c r="N108" i="47"/>
  <c r="N144" i="47"/>
  <c r="U128" i="47"/>
  <c r="U127" i="47"/>
  <c r="U129" i="47"/>
  <c r="U159" i="47"/>
  <c r="S115" i="47"/>
  <c r="S90" i="47"/>
  <c r="S105" i="47"/>
  <c r="E36" i="43"/>
  <c r="P150" i="47"/>
  <c r="S155" i="47"/>
  <c r="S151" i="47"/>
  <c r="L161" i="47"/>
  <c r="R64" i="47"/>
  <c r="P144" i="47"/>
  <c r="P153" i="47"/>
  <c r="R53" i="47"/>
  <c r="L140" i="47"/>
  <c r="N157" i="47"/>
  <c r="M136" i="47"/>
  <c r="N156" i="47"/>
  <c r="S142" i="47"/>
  <c r="R52" i="47"/>
  <c r="R51" i="47"/>
  <c r="P146" i="47"/>
  <c r="P129" i="47"/>
  <c r="P161" i="47"/>
  <c r="R62"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L144" i="47"/>
  <c r="L157" i="47"/>
  <c r="L145" i="47"/>
  <c r="N138" i="47"/>
  <c r="M130" i="47"/>
  <c r="M131" i="47"/>
  <c r="S144" i="47"/>
  <c r="R54" i="47"/>
  <c r="R46" i="47"/>
  <c r="P156" i="47"/>
  <c r="R66" i="47"/>
  <c r="P128"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L150" i="47"/>
  <c r="N160" i="47"/>
  <c r="M144" i="47"/>
  <c r="M138" i="47"/>
  <c r="M141" i="47"/>
  <c r="M129" i="47"/>
  <c r="N127" i="47"/>
  <c r="M160" i="47"/>
  <c r="S143" i="47"/>
  <c r="S136" i="47"/>
  <c r="R50" i="47"/>
  <c r="P143" i="47"/>
  <c r="P124" i="47"/>
  <c r="P151" i="47"/>
  <c r="R65"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N145" i="47"/>
  <c r="N150" i="47"/>
  <c r="M161" i="47"/>
  <c r="M125" i="47"/>
  <c r="E33" i="43"/>
  <c r="M128" i="47"/>
  <c r="M157" i="47"/>
  <c r="P126" i="47"/>
  <c r="P121"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R129" i="47"/>
  <c r="R92" i="47"/>
  <c r="R156" i="47"/>
  <c r="R124" i="47"/>
  <c r="R98" i="47"/>
  <c r="R145" i="47"/>
  <c r="R159" i="47"/>
  <c r="R137" i="47"/>
  <c r="R116" i="47"/>
  <c r="R161" i="47"/>
  <c r="R160" i="47"/>
  <c r="R151" i="47"/>
  <c r="R126" i="47"/>
  <c r="R130" i="47"/>
  <c r="R143" i="47"/>
  <c r="R96" i="47"/>
  <c r="R79" i="47"/>
  <c r="R131" i="47"/>
  <c r="R105" i="47"/>
  <c r="R76" i="47"/>
  <c r="R114" i="47"/>
  <c r="R77" i="47"/>
  <c r="W17" i="47"/>
  <c r="T57" i="47"/>
  <c r="T59" i="47" s="1"/>
  <c r="T72" i="47" s="1"/>
  <c r="T74" i="47" s="1"/>
  <c r="W25" i="47"/>
  <c r="V42" i="47"/>
  <c r="V44" i="47" s="1"/>
  <c r="V57" i="47" s="1"/>
  <c r="V59" i="47" s="1"/>
  <c r="V72" i="47" s="1"/>
  <c r="V7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J63" i="47"/>
  <c r="J32" i="47"/>
  <c r="W32" i="47" s="1"/>
  <c r="J30" i="47"/>
  <c r="W30" i="47" s="1"/>
  <c r="J39" i="47"/>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J70" i="43" l="1"/>
  <c r="AM389" i="79"/>
  <c r="H104" i="43" s="1"/>
  <c r="M104" i="43" s="1"/>
  <c r="W39" i="47"/>
  <c r="W36" i="47"/>
  <c r="W35" i="47"/>
  <c r="U42" i="47"/>
  <c r="U44" i="47" s="1"/>
  <c r="U57" i="47" s="1"/>
  <c r="U59" i="47" s="1"/>
  <c r="U72" i="47" s="1"/>
  <c r="U74" i="47" s="1"/>
  <c r="U87" i="47" s="1"/>
  <c r="U89" i="47" s="1"/>
  <c r="U102" i="47" s="1"/>
  <c r="S57" i="47"/>
  <c r="S59" i="47" s="1"/>
  <c r="S72" i="47" s="1"/>
  <c r="S74" i="47" s="1"/>
  <c r="S87" i="47" s="1"/>
  <c r="S89" i="47" s="1"/>
  <c r="S102" i="47" s="1"/>
  <c r="W40" i="47"/>
  <c r="Q72" i="47"/>
  <c r="Q74" i="47" s="1"/>
  <c r="Q87" i="47" s="1"/>
  <c r="Q89" i="47" s="1"/>
  <c r="Q102" i="47" s="1"/>
  <c r="H19" i="43"/>
  <c r="M103" i="43"/>
  <c r="W27" i="47"/>
  <c r="C105" i="43" s="1"/>
  <c r="P87" i="47"/>
  <c r="P89" i="47" s="1"/>
  <c r="P102" i="47" s="1"/>
  <c r="R57" i="47"/>
  <c r="R59" i="47" s="1"/>
  <c r="R72" i="47" s="1"/>
  <c r="R74" i="47" s="1"/>
  <c r="R87" i="47" s="1"/>
  <c r="R89" i="47" s="1"/>
  <c r="R102" i="47" s="1"/>
  <c r="V87" i="47"/>
  <c r="V89" i="47" s="1"/>
  <c r="V102" i="47" s="1"/>
  <c r="T87" i="47"/>
  <c r="T89" i="47" s="1"/>
  <c r="T102" i="47" s="1"/>
  <c r="W64" i="47"/>
  <c r="W55" i="47"/>
  <c r="W46" i="47"/>
  <c r="W48" i="47"/>
  <c r="W66" i="47"/>
  <c r="W82" i="47"/>
  <c r="W56" i="47"/>
  <c r="W61" i="47"/>
  <c r="W76" i="47"/>
  <c r="W85" i="47"/>
  <c r="W83" i="47"/>
  <c r="W45" i="47"/>
  <c r="W50" i="47"/>
  <c r="W51" i="47"/>
  <c r="W69" i="47"/>
  <c r="W79" i="47"/>
  <c r="W77" i="47"/>
  <c r="W47" i="47"/>
  <c r="W54" i="47"/>
  <c r="W68" i="47"/>
  <c r="W71" i="47"/>
  <c r="W52" i="47"/>
  <c r="W67" i="47"/>
  <c r="W49" i="47"/>
  <c r="W80" i="47"/>
  <c r="W70" i="47"/>
  <c r="W78" i="47"/>
  <c r="W81" i="47"/>
  <c r="W84" i="47"/>
  <c r="W86" i="47"/>
  <c r="W53"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E35" i="43" l="1"/>
  <c r="E43" i="43" s="1"/>
  <c r="R70" i="43"/>
  <c r="H20" i="43" s="1"/>
  <c r="O98" i="47"/>
  <c r="W98" i="47" s="1"/>
  <c r="O141" i="47"/>
  <c r="W141" i="47" s="1"/>
  <c r="O108" i="47"/>
  <c r="W108" i="47" s="1"/>
  <c r="O111" i="47"/>
  <c r="W111" i="47" s="1"/>
  <c r="O112" i="47"/>
  <c r="W112" i="47" s="1"/>
  <c r="O135" i="47"/>
  <c r="W135" i="47" s="1"/>
  <c r="O126" i="47"/>
  <c r="W126" i="47" s="1"/>
  <c r="O105" i="47"/>
  <c r="W105" i="47" s="1"/>
  <c r="O122" i="47"/>
  <c r="W122" i="47" s="1"/>
  <c r="O155" i="47"/>
  <c r="W155" i="47" s="1"/>
  <c r="O157" i="47"/>
  <c r="W157" i="47" s="1"/>
  <c r="O161" i="47"/>
  <c r="W161" i="47" s="1"/>
  <c r="O159" i="47"/>
  <c r="W159" i="47" s="1"/>
  <c r="O146" i="47"/>
  <c r="W146" i="47" s="1"/>
  <c r="O152" i="47"/>
  <c r="W152" i="47" s="1"/>
  <c r="O154" i="47"/>
  <c r="W154" i="47" s="1"/>
  <c r="O136" i="47"/>
  <c r="W136" i="47" s="1"/>
  <c r="O92" i="47"/>
  <c r="W92" i="47" s="1"/>
  <c r="O91" i="47"/>
  <c r="W91" i="47" s="1"/>
  <c r="O110" i="47"/>
  <c r="W110" i="47" s="1"/>
  <c r="O137" i="47"/>
  <c r="W137" i="47" s="1"/>
  <c r="O120" i="47"/>
  <c r="W120" i="47" s="1"/>
  <c r="O115" i="47"/>
  <c r="W115" i="47" s="1"/>
  <c r="O127" i="47"/>
  <c r="W127" i="47" s="1"/>
  <c r="O160" i="47"/>
  <c r="W160" i="47" s="1"/>
  <c r="O150" i="47"/>
  <c r="W150" i="47" s="1"/>
  <c r="O151" i="47"/>
  <c r="W151" i="47" s="1"/>
  <c r="O138" i="47"/>
  <c r="W138" i="47" s="1"/>
  <c r="O130" i="47"/>
  <c r="W130" i="47" s="1"/>
  <c r="O99" i="47"/>
  <c r="W99" i="47" s="1"/>
  <c r="O114" i="47"/>
  <c r="W114" i="47" s="1"/>
  <c r="O116" i="47"/>
  <c r="W116" i="47" s="1"/>
  <c r="O113" i="47"/>
  <c r="W113" i="47" s="1"/>
  <c r="O128" i="47"/>
  <c r="W128" i="47" s="1"/>
  <c r="O100" i="47"/>
  <c r="W100" i="47" s="1"/>
  <c r="O96" i="47"/>
  <c r="W96" i="47" s="1"/>
  <c r="O106" i="47"/>
  <c r="W106" i="47" s="1"/>
  <c r="O95" i="47"/>
  <c r="W95" i="47" s="1"/>
  <c r="O123" i="47"/>
  <c r="W123" i="47" s="1"/>
  <c r="O145" i="47"/>
  <c r="W145" i="47" s="1"/>
  <c r="O121" i="47"/>
  <c r="W121" i="47" s="1"/>
  <c r="O143" i="47"/>
  <c r="W143" i="47" s="1"/>
  <c r="O153" i="47"/>
  <c r="W153" i="47" s="1"/>
  <c r="O158" i="47"/>
  <c r="W158" i="47" s="1"/>
  <c r="O94" i="47"/>
  <c r="W94" i="47" s="1"/>
  <c r="O101" i="47"/>
  <c r="W101" i="47" s="1"/>
  <c r="O97" i="47"/>
  <c r="W97" i="47" s="1"/>
  <c r="O107" i="47"/>
  <c r="W107" i="47" s="1"/>
  <c r="O93" i="47"/>
  <c r="W93" i="47" s="1"/>
  <c r="O109" i="47"/>
  <c r="W109" i="47" s="1"/>
  <c r="O124" i="47"/>
  <c r="W124" i="47" s="1"/>
  <c r="O90" i="47"/>
  <c r="W90" i="47" s="1"/>
  <c r="O131" i="47"/>
  <c r="W131" i="47" s="1"/>
  <c r="O139" i="47"/>
  <c r="W139" i="47" s="1"/>
  <c r="O140" i="47"/>
  <c r="W140" i="47" s="1"/>
  <c r="O142" i="47"/>
  <c r="W142" i="47" s="1"/>
  <c r="O144" i="47"/>
  <c r="W144" i="47" s="1"/>
  <c r="O129" i="47"/>
  <c r="W129" i="47" s="1"/>
  <c r="O125" i="47"/>
  <c r="W125" i="47" s="1"/>
  <c r="O156" i="47"/>
  <c r="W156" i="47" s="1"/>
  <c r="AM390" i="79"/>
  <c r="V104" i="47"/>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L44" i="47"/>
  <c r="L57" i="47" s="1"/>
  <c r="L59" i="47" s="1"/>
  <c r="O102" i="47" l="1"/>
  <c r="O104" i="47" s="1"/>
  <c r="O117" i="47" s="1"/>
  <c r="O119" i="47" s="1"/>
  <c r="O132" i="47" s="1"/>
  <c r="O134" i="47" s="1"/>
  <c r="O147" i="47" s="1"/>
  <c r="O149" i="47" s="1"/>
  <c r="O162" i="47" s="1"/>
  <c r="J84" i="43" s="1"/>
  <c r="J85" i="43" s="1"/>
  <c r="F38" i="43"/>
  <c r="G38" i="43" s="1"/>
  <c r="F36" i="43"/>
  <c r="G36" i="43" s="1"/>
  <c r="F42" i="43"/>
  <c r="G42" i="43" s="1"/>
  <c r="F41" i="43"/>
  <c r="G41" i="43" s="1"/>
  <c r="F39" i="43"/>
  <c r="G39"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aprilb</author>
  </authors>
  <commentList>
    <comment ref="D28" authorId="0">
      <text>
        <r>
          <rPr>
            <sz val="9"/>
            <color indexed="81"/>
            <rFont val="Tahoma"/>
            <family val="2"/>
          </rPr>
          <t xml:space="preserve">
Loblaw P4P Conservation Fund Pilot Program to Loblaws Pilot</t>
        </r>
      </text>
    </comment>
    <comment ref="D52" authorId="0">
      <text>
        <r>
          <rPr>
            <sz val="9"/>
            <color indexed="81"/>
            <rFont val="Tahoma"/>
            <family val="2"/>
          </rPr>
          <t>Changed 
Save on Energy Heating &amp; Cooling Program
to
Save on Energy Heating and Cooling Program</t>
        </r>
      </text>
    </comment>
    <comment ref="D59" authorId="0">
      <text>
        <r>
          <rPr>
            <sz val="9"/>
            <color indexed="81"/>
            <rFont val="Tahoma"/>
            <family val="2"/>
          </rPr>
          <t>Changed 
Save on Energy Heating &amp; Cooling Program
to
Save on Energy Heating and Cooling Program</t>
        </r>
      </text>
    </comment>
    <comment ref="D68" authorId="0">
      <text>
        <r>
          <rPr>
            <sz val="9"/>
            <color indexed="81"/>
            <rFont val="Tahoma"/>
            <family val="2"/>
          </rPr>
          <t>Changed 
Save on Energy Heating &amp; Cooling Program
to
Save on Energy Heating and Cooling Program</t>
        </r>
      </text>
    </comment>
    <comment ref="D85" authorId="0">
      <text>
        <r>
          <rPr>
            <sz val="9"/>
            <color indexed="81"/>
            <rFont val="Tahoma"/>
            <family val="2"/>
          </rPr>
          <t>Changed 
Save on Energy Heating &amp; Cooling Program
to
Save on Energy Heating and Cooling Program</t>
        </r>
      </text>
    </comment>
    <comment ref="D88" authorId="0">
      <text>
        <r>
          <rPr>
            <sz val="9"/>
            <color indexed="81"/>
            <rFont val="Tahoma"/>
            <family val="2"/>
          </rPr>
          <t>Changed 
Save on Energy Heating &amp; Cooling Program
to
Save on Energy Heating and Cooling Program</t>
        </r>
      </text>
    </comment>
    <comment ref="D90" authorId="0">
      <text>
        <r>
          <rPr>
            <sz val="9"/>
            <color indexed="81"/>
            <rFont val="Tahoma"/>
            <family val="2"/>
          </rPr>
          <t>Changed
Save on Energy Smart Thermostat Program
To
Hydro Ottawa Limited - Residential Demand Response Wi-Fi Thermostat Pilot</t>
        </r>
      </text>
    </comment>
  </commentList>
</comments>
</file>

<file path=xl/sharedStrings.xml><?xml version="1.0" encoding="utf-8"?>
<sst xmlns="http://schemas.openxmlformats.org/spreadsheetml/2006/main" count="3507" uniqueCount="807">
  <si>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</si>
  <si>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</si>
  <si>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</si>
  <si>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</si>
  <si>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</si>
  <si>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</si>
  <si>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</si>
  <si>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</si>
  <si>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</si>
  <si>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</si>
  <si>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</si>
  <si>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</si>
  <si>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</si>
  <si>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</si>
  <si>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</si>
  <si>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</si>
  <si>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</si>
  <si>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</si>
  <si>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</si>
  <si>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</si>
  <si>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</si>
  <si>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</si>
  <si>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</si>
  <si>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</si>
  <si>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</si>
  <si>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</si>
  <si>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</si>
  <si>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</si>
  <si>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</si>
  <si>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</si>
  <si>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</si>
  <si>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</si>
  <si>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</si>
  <si>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</si>
  <si>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</si>
  <si>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</si>
  <si>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</si>
  <si>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</si>
  <si>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</si>
  <si>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</si>
  <si>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</si>
  <si>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</si>
  <si>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</si>
  <si>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</si>
  <si>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</si>
  <si>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</si>
  <si>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</si>
  <si>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</si>
  <si>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</si>
  <si>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</si>
  <si>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</si>
  <si>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</si>
  <si>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</si>
  <si>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</si>
  <si>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</si>
  <si>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</si>
  <si>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</si>
  <si>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</si>
  <si>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</si>
  <si>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</si>
  <si>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</si>
  <si>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</si>
  <si>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</si>
  <si>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</si>
  <si>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</si>
  <si>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</si>
  <si>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</si>
  <si>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</si>
  <si>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</si>
  <si>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</si>
  <si>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</si>
  <si>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</si>
  <si>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</si>
  <si>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</si>
  <si>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</si>
  <si>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</si>
  <si>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</si>
  <si>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</si>
  <si>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</si>
  <si>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</si>
  <si>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</si>
  <si>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</si>
  <si>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</si>
  <si>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</si>
  <si>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</si>
  <si>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</si>
  <si>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</si>
  <si>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</si>
  <si>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</si>
  <si>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</si>
  <si>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</si>
  <si>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</si>
  <si>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</si>
  <si>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</si>
  <si>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</si>
  <si>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</si>
  <si>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</si>
  <si>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</si>
  <si>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</si>
  <si>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</si>
  <si>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</si>
  <si>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</si>
  <si>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</si>
  <si>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</si>
  <si>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</si>
  <si>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</si>
  <si>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</si>
  <si>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</si>
  <si>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</si>
  <si>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</si>
  <si>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</si>
  <si>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</si>
  <si>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</si>
  <si>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</si>
  <si>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</si>
  <si>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</si>
  <si>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</si>
  <si>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</si>
  <si>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</si>
  <si>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</si>
  <si>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</si>
  <si>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</si>
  <si>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</si>
  <si>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</si>
  <si>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</si>
  <si>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</si>
  <si>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</si>
  <si>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</si>
  <si>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</si>
  <si>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</si>
  <si>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</si>
  <si>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</si>
  <si>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</si>
  <si>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</si>
  <si>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</si>
  <si>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</si>
  <si>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</si>
  <si>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</si>
  <si>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</si>
  <si>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</si>
  <si>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</si>
  <si>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</si>
  <si>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</si>
  <si>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</si>
  <si>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</si>
  <si>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</si>
  <si>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</si>
  <si>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</si>
  <si>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</si>
  <si>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</si>
  <si>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</si>
  <si>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</si>
  <si>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</si>
  <si>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</si>
  <si>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</si>
  <si>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</si>
  <si>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</si>
  <si>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</si>
  <si>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</si>
  <si>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</si>
  <si>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</si>
  <si>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</si>
  <si>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</si>
  <si>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</si>
  <si>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</si>
  <si>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</si>
  <si>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</si>
  <si>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</si>
  <si>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</si>
  <si>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</si>
  <si>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</si>
  <si>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</si>
  <si>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</si>
  <si>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</si>
  <si>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</si>
  <si>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</si>
  <si>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</si>
  <si>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</si>
  <si>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</si>
  <si>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</si>
  <si>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</si>
  <si>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</si>
  <si>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</si>
  <si>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</si>
  <si>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</si>
  <si>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</si>
  <si>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</si>
  <si>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</si>
  <si>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</si>
  <si>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</si>
  <si>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</si>
  <si>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</si>
  <si>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</si>
  <si>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</si>
  <si>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</si>
  <si>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</si>
  <si>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</si>
  <si>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</si>
  <si>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</si>
  <si>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</si>
  <si>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</si>
  <si>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</si>
  <si>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</si>
  <si>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</si>
  <si>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</si>
  <si>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</si>
  <si>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</si>
  <si>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</si>
  <si>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</si>
  <si>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</si>
  <si>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</si>
  <si>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</si>
  <si>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</si>
  <si>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</si>
  <si>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</si>
  <si>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</si>
  <si>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</si>
  <si>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</si>
  <si>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</si>
  <si>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</si>
  <si>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</si>
  <si>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</si>
  <si>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</si>
  <si>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</si>
  <si>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</si>
  <si>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</si>
  <si>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</si>
  <si>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</si>
  <si>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</si>
  <si>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</si>
  <si>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</si>
  <si>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</si>
  <si>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</si>
  <si>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</si>
  <si>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</si>
  <si>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</si>
  <si>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</si>
  <si>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</si>
  <si>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</si>
  <si>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</si>
  <si>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</si>
  <si>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</si>
  <si>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</si>
  <si>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</si>
  <si>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</si>
  <si>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</si>
  <si>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</si>
  <si>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</si>
  <si>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</si>
  <si>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</si>
  <si>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</si>
  <si>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</si>
  <si>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</si>
  <si>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</si>
  <si>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</si>
  <si>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</si>
  <si>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</si>
  <si>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</si>
  <si>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</si>
  <si>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</si>
  <si>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</si>
  <si>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</si>
  <si>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</si>
  <si>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</si>
  <si>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</si>
  <si>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</si>
  <si>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</si>
  <si>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</si>
  <si>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</si>
  <si>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</si>
  <si>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</si>
  <si>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</si>
  <si>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</si>
  <si>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</si>
  <si>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</si>
  <si>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</si>
  <si>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</si>
  <si>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</si>
  <si>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</si>
  <si>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</si>
  <si>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</si>
  <si>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</si>
  <si>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</si>
  <si>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</si>
  <si>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</si>
  <si>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</si>
  <si>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</si>
  <si>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</si>
  <si>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</si>
  <si>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</si>
  <si>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</si>
  <si>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</si>
  <si>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</si>
  <si>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</si>
  <si>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</si>
  <si>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</si>
  <si>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</si>
  <si>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</si>
  <si>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</si>
  <si>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</si>
  <si>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</si>
  <si>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</si>
  <si>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</si>
  <si>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</si>
  <si>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</si>
  <si>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</si>
  <si>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</si>
  <si>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</si>
  <si>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</si>
  <si>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</si>
  <si>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</si>
  <si>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</si>
  <si>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</si>
  <si>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</si>
  <si>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</si>
  <si>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</si>
  <si>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</si>
  <si>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</si>
  <si>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</si>
  <si>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</si>
  <si>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</si>
  <si>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</si>
  <si>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</si>
  <si>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</si>
  <si>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</si>
  <si>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</si>
  <si>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</si>
  <si>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</si>
  <si>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</si>
  <si>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</si>
  <si>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</si>
  <si>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</si>
  <si>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</si>
  <si>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</si>
  <si>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</si>
  <si>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</si>
  <si>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</si>
  <si>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</si>
  <si>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</si>
  <si>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</si>
  <si>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</si>
  <si>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</si>
  <si>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</si>
  <si>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</si>
  <si>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</si>
  <si>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</si>
  <si>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</si>
  <si>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</si>
  <si>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</si>
  <si>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</si>
  <si>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</si>
  <si>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</si>
  <si>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</si>
  <si>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</si>
  <si>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</si>
  <si>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</si>
  <si>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</si>
  <si>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</si>
  <si>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</si>
  <si>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</si>
  <si>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</si>
  <si>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</si>
  <si>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</si>
  <si>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</si>
  <si>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</si>
  <si>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</si>
  <si>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</si>
  <si>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</si>
  <si>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</si>
  <si>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</si>
  <si>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</si>
  <si>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</si>
  <si>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</si>
  <si>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</si>
  <si>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</si>
  <si>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</si>
  <si>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</si>
  <si>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</si>
  <si>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</si>
  <si>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</si>
  <si>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</si>
  <si>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</si>
  <si>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</si>
  <si>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</si>
  <si>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</si>
  <si>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</si>
  <si>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</si>
  <si>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</si>
  <si>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</si>
  <si>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</si>
  <si>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</si>
  <si>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</si>
  <si>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</si>
  <si>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</si>
  <si>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</si>
  <si>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</si>
  <si>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</si>
  <si>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</si>
  <si>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</si>
  <si>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</si>
  <si>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</si>
  <si>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</si>
  <si>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</si>
  <si>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</si>
  <si>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</si>
  <si>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</si>
  <si>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</si>
  <si>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</si>
  <si>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</si>
  <si>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</si>
  <si>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</si>
  <si>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</si>
  <si>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</si>
  <si>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</si>
  <si>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</si>
  <si>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</si>
  <si>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</si>
  <si>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</si>
  <si>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</si>
  <si>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</si>
  <si>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</si>
  <si>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</si>
  <si>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</si>
  <si>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</si>
  <si>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</si>
  <si>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</si>
  <si>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</si>
  <si>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</si>
  <si>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</si>
  <si>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</si>
  <si>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</si>
  <si>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</si>
  <si>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</si>
  <si>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</si>
  <si>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</si>
  <si>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</si>
  <si>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</si>
  <si>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</si>
  <si>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</si>
  <si>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</si>
  <si>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</si>
  <si>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</si>
  <si>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</si>
  <si>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</si>
  <si>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</si>
  <si>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</si>
  <si>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</si>
  <si>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</si>
  <si>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</si>
  <si>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</si>
  <si>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</si>
  <si>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</si>
  <si>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</si>
  <si>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</si>
  <si>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</si>
  <si>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</si>
  <si>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</si>
  <si>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</si>
  <si>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</si>
  <si>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</si>
  <si>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</si>
  <si>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</si>
  <si>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</si>
  <si>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</si>
  <si>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</si>
  <si>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</si>
  <si>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</si>
  <si>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</si>
  <si>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</si>
  <si>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</si>
  <si>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</si>
  <si>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</si>
  <si>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</si>
  <si>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</si>
  <si>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</si>
  <si>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</si>
  <si>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</si>
  <si>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</si>
  <si>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</si>
  <si>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</si>
  <si>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</si>
  <si>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</si>
  <si>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</si>
  <si>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</si>
  <si>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</si>
  <si>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</si>
  <si>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</si>
  <si>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</si>
  <si>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</si>
  <si>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</si>
  <si>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</si>
  <si>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</si>
  <si>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</si>
  <si>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</si>
  <si>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</si>
  <si>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</si>
  <si>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</si>
  <si>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</si>
  <si>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</si>
  <si>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</si>
  <si>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</si>
  <si>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</si>
  <si>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</si>
  <si>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</si>
  <si>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</si>
  <si>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</si>
  <si>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</si>
  <si>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</si>
  <si>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</si>
  <si>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</si>
  <si>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</si>
  <si>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</si>
  <si>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</si>
  <si>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</si>
  <si>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</si>
  <si>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</si>
  <si>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</si>
  <si>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</si>
  <si>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</si>
  <si>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</si>
  <si>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</si>
  <si>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</si>
  <si>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</si>
  <si>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</si>
  <si>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</si>
  <si>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</si>
  <si>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</si>
  <si>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</si>
  <si>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</si>
  <si>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</si>
  <si>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</si>
  <si>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</si>
  <si>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</si>
  <si>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</si>
  <si>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</si>
  <si>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</si>
  <si>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</si>
  <si>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</si>
  <si>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</si>
  <si>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</si>
  <si>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</si>
  <si>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</si>
  <si>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</si>
  <si>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</si>
  <si>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</si>
  <si>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</si>
  <si>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</si>
  <si>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</si>
  <si>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</si>
  <si>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</si>
  <si>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</si>
  <si>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</si>
  <si>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</si>
  <si>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</si>
  <si>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</si>
  <si>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</si>
  <si>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</si>
  <si>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</si>
  <si>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</si>
  <si>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</si>
  <si>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</si>
  <si>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</si>
  <si>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</si>
  <si>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</si>
  <si>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</si>
  <si>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</si>
  <si>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</si>
  <si>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</si>
  <si>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</si>
  <si>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</si>
  <si>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</si>
  <si>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</si>
  <si>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</si>
  <si>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</si>
  <si>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</si>
  <si>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</si>
  <si>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</si>
  <si>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</si>
  <si>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</si>
  <si>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</si>
  <si>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</si>
  <si>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</si>
  <si>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</si>
  <si>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</si>
  <si>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</si>
  <si>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</si>
  <si>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</si>
  <si>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</si>
  <si>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</si>
  <si>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</si>
  <si>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</si>
  <si>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</si>
  <si>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</si>
  <si>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</si>
  <si>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</si>
  <si>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</si>
  <si>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</si>
  <si>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</si>
  <si>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</si>
  <si>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</si>
  <si>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</si>
  <si>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</si>
  <si>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</si>
  <si>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</si>
  <si>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</si>
  <si>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</si>
  <si>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</si>
  <si>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</si>
  <si>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</si>
  <si>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</si>
  <si>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</si>
  <si>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</si>
  <si>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</si>
  <si>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</si>
  <si>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</si>
  <si>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</si>
  <si>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</si>
  <si>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</si>
  <si>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</si>
  <si>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</si>
  <si>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</si>
  <si>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</si>
  <si>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</si>
  <si>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</si>
  <si>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</si>
  <si>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</si>
  <si>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</si>
  <si>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</si>
  <si>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</si>
  <si>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</si>
  <si>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</si>
  <si>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</si>
  <si>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</si>
  <si>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</si>
  <si>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</si>
  <si>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</si>
  <si>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</si>
  <si>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</si>
  <si>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</si>
  <si>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</si>
  <si>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</si>
  <si>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</si>
  <si>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</si>
  <si>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</si>
  <si>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</si>
  <si>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</si>
  <si>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</si>
  <si>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</si>
  <si>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</si>
  <si>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</si>
  <si>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</si>
  <si>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</si>
  <si>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</si>
  <si>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</si>
  <si>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</si>
  <si>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</si>
  <si>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</si>
  <si>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</si>
  <si>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</si>
  <si>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</si>
  <si>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</si>
  <si>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</si>
  <si>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</si>
  <si>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</si>
  <si>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</si>
  <si>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</si>
  <si>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</si>
  <si>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</si>
  <si>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</si>
  <si>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</si>
  <si>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</si>
  <si>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</si>
  <si>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</si>
  <si>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</si>
  <si>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</si>
  <si>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</si>
  <si>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</si>
  <si>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</si>
  <si>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</si>
  <si>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</si>
  <si>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</si>
  <si>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</si>
  <si>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</si>
  <si>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</si>
  <si>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</si>
  <si>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</si>
  <si>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</si>
  <si>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</si>
  <si>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</si>
  <si>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</si>
  <si>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</si>
  <si>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</si>
  <si>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</si>
  <si>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</si>
  <si>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</si>
  <si>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</si>
  <si>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</si>
  <si>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</si>
  <si>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</si>
  <si>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</si>
  <si>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</si>
  <si>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</si>
  <si>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</si>
  <si>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</si>
  <si>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</si>
  <si>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</si>
  <si>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</si>
  <si>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</si>
  <si>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</si>
  <si>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</si>
  <si>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</si>
  <si>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</si>
  <si>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Home Depot Home Appliance Market Uplift Conservation Fund Pilot Program</t>
  </si>
  <si>
    <t>Save on Energy Instant Discount Program</t>
  </si>
  <si>
    <t>Pool Saver Local Program</t>
  </si>
  <si>
    <t>Save on Energy Energy Performance Program for Multi-Site Customers</t>
  </si>
  <si>
    <t>Whole Home Pilot Program</t>
  </si>
  <si>
    <t>Conservation Voltage Reduction Conservation Fund Pilot Program</t>
  </si>
  <si>
    <t>Hydro Ottawa Limited</t>
  </si>
  <si>
    <t>To have look-up work from Tab 5. to Tab 7.</t>
  </si>
  <si>
    <t>EB-2016-0084</t>
  </si>
  <si>
    <t>GS 50 TO 1,499 KW</t>
  </si>
  <si>
    <t>GS 1,500 TO 4,999</t>
  </si>
  <si>
    <t>Large User</t>
  </si>
  <si>
    <t>EB-2015-0004</t>
  </si>
  <si>
    <t>EB-2014-0085</t>
  </si>
  <si>
    <t>2016-2020 Settlement Agreement, p. 57 &amp; 58</t>
  </si>
  <si>
    <t>Changed Save on Energy Heating &amp; Cooling Program to Save on Energy Heating and Cooling Program</t>
  </si>
  <si>
    <t>Correct demand values shown as CDM saving in Settlement Chart</t>
  </si>
  <si>
    <t>Program missing</t>
  </si>
  <si>
    <t>On Tab 5, replaced item 37 with Home Depot Home Appliance Market Uplift Conservation Fund Pilot Program</t>
  </si>
  <si>
    <t>On Tab 5, replaced item 36 with Save on Energy Instant Discount Program</t>
  </si>
  <si>
    <t>Swimming Pool Efficiency Program</t>
  </si>
  <si>
    <t>On Tab 5, replaced item 43 with Swimming Pool Efficiency Program</t>
  </si>
  <si>
    <t>LED Exterior Area Lights</t>
  </si>
  <si>
    <t>May</t>
  </si>
  <si>
    <t>Jul</t>
  </si>
  <si>
    <t>Aug</t>
  </si>
  <si>
    <t>Sept</t>
  </si>
  <si>
    <t>Persistence in 2017</t>
  </si>
  <si>
    <t>Persistence in 2018</t>
  </si>
  <si>
    <t>Persistence in 2019</t>
  </si>
  <si>
    <t>Persistence in 2020</t>
  </si>
  <si>
    <t>Above represents 2440 lights</t>
  </si>
  <si>
    <t>Above represents 4043 lights</t>
  </si>
  <si>
    <t>Summary of Project #2016</t>
  </si>
  <si>
    <t>Summary of Project #2017</t>
  </si>
  <si>
    <t>Persistence in 2021</t>
  </si>
  <si>
    <t>On Tab 5, replaced item 43 with Street Lighting</t>
  </si>
  <si>
    <t>to bring the Street Lighting savings in</t>
  </si>
  <si>
    <t>Oct</t>
  </si>
  <si>
    <t>Nov</t>
  </si>
  <si>
    <t>Dec</t>
  </si>
  <si>
    <t>2016 COS/IRM Application</t>
  </si>
  <si>
    <t>EB-2019-0261</t>
  </si>
  <si>
    <t>2021-2025  CIR</t>
  </si>
  <si>
    <t>2014-2016</t>
  </si>
  <si>
    <t>This information is provided in UPDATED Exhibit 4-5-2: LRAM Variance Account</t>
  </si>
  <si>
    <t>Column B</t>
  </si>
  <si>
    <t>Column D</t>
  </si>
  <si>
    <t>Change program name from persistence report to match tables on Tab 5. - Loblaw P4P Conservation Fund Pilot Program to Loblaws Pilot</t>
  </si>
  <si>
    <t>Month Converted</t>
  </si>
  <si>
    <t>Months in Service</t>
  </si>
  <si>
    <t>Quantity of Lights</t>
  </si>
  <si>
    <t>Application numbers</t>
  </si>
  <si>
    <t>Lights converted in 2016</t>
  </si>
  <si>
    <t>Remaining lights converted in 2017</t>
  </si>
  <si>
    <t>Lights Converted</t>
  </si>
  <si>
    <t>KW Change</t>
  </si>
  <si>
    <t>Converted Light Type</t>
  </si>
  <si>
    <t>Original Light Type</t>
  </si>
  <si>
    <t>Light KW Change</t>
  </si>
  <si>
    <t>Total KW Change</t>
  </si>
  <si>
    <t>100WLED</t>
  </si>
  <si>
    <t>250WHPS</t>
  </si>
  <si>
    <t>400WHPS</t>
  </si>
  <si>
    <t>OTHEROTHER</t>
  </si>
  <si>
    <t>110WLED</t>
  </si>
  <si>
    <t>100WHPS</t>
  </si>
  <si>
    <t>70WHPS</t>
  </si>
  <si>
    <t>120WLED</t>
  </si>
  <si>
    <t>130WLED</t>
  </si>
  <si>
    <t>200WHPS</t>
  </si>
  <si>
    <t>30WLED</t>
  </si>
  <si>
    <t>40WLED</t>
  </si>
  <si>
    <t>150WHPS</t>
  </si>
  <si>
    <t>50WLED</t>
  </si>
  <si>
    <t>60WLED</t>
  </si>
  <si>
    <t>90WLED</t>
  </si>
  <si>
    <t>70WLED</t>
  </si>
  <si>
    <t>80WLED</t>
  </si>
  <si>
    <t>Grand Total</t>
  </si>
  <si>
    <t>LIGHT_TYPE</t>
  </si>
  <si>
    <t>OLD_LIGHT_TYPE</t>
  </si>
  <si>
    <t>TOTAL_WATTS</t>
  </si>
  <si>
    <t>OLD_TOTAL_WATTS</t>
  </si>
  <si>
    <t>KW</t>
  </si>
  <si>
    <t>UNKNOWNUNKNOWN</t>
  </si>
  <si>
    <t>125WMV</t>
  </si>
  <si>
    <t>170WLED</t>
  </si>
  <si>
    <t>0WLED</t>
  </si>
  <si>
    <t>125WLED</t>
  </si>
  <si>
    <t>10WLED</t>
  </si>
  <si>
    <t>150WLED</t>
  </si>
  <si>
    <t>140WLED</t>
  </si>
  <si>
    <t>Original  WATTS</t>
  </si>
  <si>
    <t>Converted WATTS</t>
  </si>
</sst>
</file>

<file path=xl/styles.xml><?xml version="1.0" encoding="utf-8"?>
<styleSheet xmlns="http://schemas.openxmlformats.org/spreadsheetml/2006/main" xmlns:mc="http://schemas.openxmlformats.org/markup-compatibility/2006" xmlns:x14ac="http://schemas.microsoft.com/office/spreadsheetml/2009/9/ac" mc:Ignorable="x14ac">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 #,##0.000_-;\-* #,##0.000_-;_-* &quot;-&quot;??_-;_-@_-"/>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FF0000"/>
      <name val="Calibri"/>
      <family val="2"/>
      <scheme val="minor"/>
    </font>
    <font>
      <b/>
      <sz val="11"/>
      <color indexed="8"/>
      <name val="Calibri"/>
      <family val="2"/>
      <scheme val="minor"/>
    </font>
  </fonts>
  <fills count="95">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77">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72" fillId="26" borderId="35" xfId="5151" applyNumberFormat="1" applyFont="1" applyFill="1" applyBorder="1" applyAlignment="1">
      <alignment horizontal="center" vertical="center" wrapText="1"/>
    </xf>
    <xf numFmtId="176" fontId="45" fillId="28" borderId="35" xfId="70" applyNumberFormat="1" applyFont="1" applyFill="1" applyBorder="1" applyAlignment="1" applyProtection="1">
      <alignment horizontal="center" wrapText="1"/>
      <protection locked="0"/>
    </xf>
    <xf numFmtId="166" fontId="5" fillId="28" borderId="35" xfId="71" applyFont="1" applyFill="1" applyBorder="1" applyProtection="1">
      <protection locked="0"/>
    </xf>
    <xf numFmtId="166" fontId="5" fillId="28" borderId="35" xfId="71" quotePrefix="1" applyFont="1" applyFill="1" applyBorder="1" applyProtection="1">
      <protection locked="0"/>
    </xf>
    <xf numFmtId="177" fontId="4" fillId="28" borderId="35" xfId="71" quotePrefix="1" applyNumberFormat="1" applyFont="1" applyFill="1" applyBorder="1" applyProtection="1">
      <protection locked="0"/>
    </xf>
    <xf numFmtId="43" fontId="5" fillId="28" borderId="35" xfId="0" applyNumberFormat="1" applyFont="1" applyFill="1" applyBorder="1" applyProtection="1">
      <protection locked="0"/>
    </xf>
    <xf numFmtId="166" fontId="5" fillId="28" borderId="35" xfId="0" applyNumberFormat="1" applyFont="1" applyFill="1" applyBorder="1" applyProtection="1">
      <protection locked="0"/>
    </xf>
    <xf numFmtId="169" fontId="207" fillId="2" borderId="0" xfId="0" applyNumberFormat="1" applyFont="1" applyFill="1" applyBorder="1" applyAlignment="1" applyProtection="1">
      <alignment horizontal="center" vertical="center"/>
      <protection locked="0"/>
    </xf>
    <xf numFmtId="177" fontId="246" fillId="28" borderId="35" xfId="71" quotePrefix="1" applyNumberFormat="1" applyFont="1" applyFill="1" applyBorder="1" applyProtection="1">
      <protection locked="0"/>
    </xf>
    <xf numFmtId="0" fontId="5" fillId="28" borderId="36" xfId="0" applyFont="1" applyFill="1" applyBorder="1" applyProtection="1">
      <protection locked="0"/>
    </xf>
    <xf numFmtId="0" fontId="5" fillId="28" borderId="116" xfId="0" applyFont="1" applyFill="1" applyBorder="1" applyProtection="1">
      <protection locked="0"/>
    </xf>
    <xf numFmtId="0" fontId="209" fillId="28" borderId="35" xfId="0" applyFont="1" applyFill="1" applyBorder="1" applyProtection="1">
      <protection locked="0"/>
    </xf>
    <xf numFmtId="0" fontId="247" fillId="94" borderId="143" xfId="0" applyFont="1" applyFill="1" applyBorder="1"/>
    <xf numFmtId="0" fontId="0" fillId="94" borderId="144" xfId="0" applyFill="1" applyBorder="1"/>
    <xf numFmtId="0" fontId="0" fillId="94" borderId="145" xfId="0" applyFill="1" applyBorder="1"/>
    <xf numFmtId="0" fontId="247" fillId="94" borderId="144" xfId="0" applyFont="1" applyFill="1" applyBorder="1"/>
    <xf numFmtId="0" fontId="247" fillId="94" borderId="145" xfId="0" applyFont="1" applyFill="1" applyBorder="1"/>
    <xf numFmtId="0" fontId="0" fillId="0" borderId="147" xfId="0" applyBorder="1"/>
    <xf numFmtId="0" fontId="0" fillId="0" borderId="0" xfId="0" applyBorder="1"/>
    <xf numFmtId="0" fontId="0" fillId="0" borderId="148" xfId="0" applyBorder="1"/>
    <xf numFmtId="0" fontId="0" fillId="0" borderId="149" xfId="0" applyBorder="1"/>
    <xf numFmtId="174" fontId="0" fillId="0" borderId="148" xfId="71" applyNumberFormat="1" applyFont="1" applyBorder="1"/>
    <xf numFmtId="174" fontId="0" fillId="0" borderId="149" xfId="71" applyNumberFormat="1" applyFont="1" applyBorder="1"/>
    <xf numFmtId="0" fontId="247" fillId="0" borderId="143" xfId="0" applyFont="1" applyBorder="1"/>
    <xf numFmtId="0" fontId="247" fillId="0" borderId="144" xfId="0" applyFont="1" applyBorder="1"/>
    <xf numFmtId="0" fontId="247" fillId="0" borderId="146" xfId="0" applyFont="1" applyBorder="1"/>
    <xf numFmtId="174" fontId="247" fillId="0" borderId="145" xfId="0" applyNumberFormat="1" applyFont="1" applyBorder="1"/>
    <xf numFmtId="285" fontId="247" fillId="0" borderId="143" xfId="0" applyNumberFormat="1" applyFont="1" applyBorder="1"/>
    <xf numFmtId="285" fontId="247" fillId="0" borderId="144" xfId="0" applyNumberFormat="1" applyFont="1" applyBorder="1"/>
    <xf numFmtId="285" fontId="247" fillId="0" borderId="145" xfId="0" applyNumberFormat="1" applyFont="1" applyBorder="1"/>
    <xf numFmtId="285" fontId="247" fillId="0" borderId="146" xfId="0" applyNumberFormat="1" applyFont="1" applyBorder="1"/>
    <xf numFmtId="0" fontId="0" fillId="0" borderId="150" xfId="0" applyBorder="1"/>
    <xf numFmtId="0" fontId="0" fillId="0" borderId="151" xfId="0" applyBorder="1"/>
    <xf numFmtId="0" fontId="0" fillId="0" borderId="152" xfId="0" applyBorder="1"/>
    <xf numFmtId="174" fontId="0" fillId="0" borderId="152" xfId="71" applyNumberFormat="1" applyFont="1" applyBorder="1"/>
    <xf numFmtId="285" fontId="0" fillId="0" borderId="148" xfId="71" applyNumberFormat="1" applyFont="1" applyBorder="1"/>
    <xf numFmtId="0" fontId="0" fillId="0" borderId="153" xfId="0" applyBorder="1"/>
    <xf numFmtId="0" fontId="0" fillId="0" borderId="154" xfId="0" applyBorder="1"/>
    <xf numFmtId="0" fontId="0" fillId="0" borderId="155" xfId="0" applyBorder="1"/>
    <xf numFmtId="285" fontId="0" fillId="0" borderId="155" xfId="71" applyNumberFormat="1" applyFont="1" applyBorder="1"/>
    <xf numFmtId="174" fontId="0" fillId="0" borderId="155" xfId="71" applyNumberFormat="1" applyFont="1" applyBorder="1"/>
    <xf numFmtId="0" fontId="0" fillId="0" borderId="143" xfId="0" applyBorder="1"/>
    <xf numFmtId="0" fontId="0" fillId="0" borderId="144" xfId="0" applyBorder="1"/>
    <xf numFmtId="0" fontId="0" fillId="0" borderId="145" xfId="0" applyBorder="1"/>
    <xf numFmtId="0" fontId="0" fillId="0" borderId="146" xfId="0" applyBorder="1"/>
    <xf numFmtId="285" fontId="5" fillId="28" borderId="35" xfId="0" applyNumberFormat="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7" fillId="28" borderId="122" xfId="0" applyFont="1" applyFill="1" applyBorder="1" applyAlignment="1">
      <alignment horizontal="left" wrapText="1"/>
    </xf>
    <xf numFmtId="0" fontId="7" fillId="28" borderId="134" xfId="0" applyFont="1"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247" fillId="94" borderId="143" xfId="0" applyFont="1" applyFill="1" applyBorder="1" applyAlignment="1">
      <alignment horizontal="center" wrapText="1"/>
    </xf>
    <xf numFmtId="0" fontId="247" fillId="94" borderId="144" xfId="0" applyFont="1" applyFill="1" applyBorder="1" applyAlignment="1">
      <alignment horizontal="center" wrapText="1"/>
    </xf>
    <xf numFmtId="0" fontId="247" fillId="94" borderId="145" xfId="0" applyFont="1" applyFill="1" applyBorder="1" applyAlignment="1">
      <alignment horizontal="center" wrapText="1"/>
    </xf>
    <xf numFmtId="0" fontId="247" fillId="94" borderId="146" xfId="0" applyFont="1" applyFill="1" applyBorder="1" applyAlignment="1">
      <alignment horizontal="center" wrapText="1"/>
    </xf>
    <xf numFmtId="0" fontId="0" fillId="0" borderId="0" xfId="0" applyFill="1" applyBorder="1"/>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3">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4801" y="134471"/>
          <a:ext cx="20634324"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12732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0112"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1" t="s">
        <v>174</v>
      </c>
      <c r="C3" s="801"/>
    </row>
    <row r="4" spans="1:3" ht="11.25" customHeight="1"/>
    <row r="5" spans="1:3" s="30" customFormat="1" ht="25.5" customHeight="1">
      <c r="B5" s="60" t="s">
        <v>419</v>
      </c>
      <c r="C5" s="60" t="s">
        <v>173</v>
      </c>
    </row>
    <row r="6" spans="1:3" s="176" customFormat="1" ht="48" customHeight="1">
      <c r="A6" s="241"/>
      <c r="B6" s="618" t="s">
        <v>170</v>
      </c>
      <c r="C6" s="671" t="s">
        <v>604</v>
      </c>
    </row>
    <row r="7" spans="1:3" s="176" customFormat="1" ht="21" customHeight="1">
      <c r="A7" s="241"/>
      <c r="B7" s="612" t="s">
        <v>551</v>
      </c>
      <c r="C7" s="672" t="s">
        <v>617</v>
      </c>
    </row>
    <row r="8" spans="1:3" s="176" customFormat="1" ht="32.25" customHeight="1">
      <c r="B8" s="612" t="s">
        <v>367</v>
      </c>
      <c r="C8" s="673" t="s">
        <v>605</v>
      </c>
    </row>
    <row r="9" spans="1:3" s="176" customFormat="1" ht="27.75" customHeight="1">
      <c r="B9" s="612" t="s">
        <v>169</v>
      </c>
      <c r="C9" s="673" t="s">
        <v>606</v>
      </c>
    </row>
    <row r="10" spans="1:3" s="176" customFormat="1" ht="33" customHeight="1">
      <c r="B10" s="612" t="s">
        <v>602</v>
      </c>
      <c r="C10" s="672" t="s">
        <v>610</v>
      </c>
    </row>
    <row r="11" spans="1:3" s="176" customFormat="1" ht="26.25" customHeight="1">
      <c r="B11" s="627" t="s">
        <v>368</v>
      </c>
      <c r="C11" s="675" t="s">
        <v>607</v>
      </c>
    </row>
    <row r="12" spans="1:3" s="176" customFormat="1" ht="39.75" customHeight="1">
      <c r="B12" s="612" t="s">
        <v>369</v>
      </c>
      <c r="C12" s="673" t="s">
        <v>608</v>
      </c>
    </row>
    <row r="13" spans="1:3" s="176" customFormat="1" ht="18" customHeight="1">
      <c r="B13" s="612" t="s">
        <v>370</v>
      </c>
      <c r="C13" s="673" t="s">
        <v>609</v>
      </c>
    </row>
    <row r="14" spans="1:3" s="176" customFormat="1" ht="13.5" customHeight="1">
      <c r="B14" s="612"/>
      <c r="C14" s="674"/>
    </row>
    <row r="15" spans="1:3" s="176" customFormat="1" ht="18" customHeight="1">
      <c r="B15" s="612" t="s">
        <v>673</v>
      </c>
      <c r="C15" s="672" t="s">
        <v>671</v>
      </c>
    </row>
    <row r="16" spans="1:3" s="176" customFormat="1" ht="8.25" customHeight="1">
      <c r="B16" s="612"/>
      <c r="C16" s="674"/>
    </row>
    <row r="17" spans="2:3" s="176" customFormat="1" ht="33" customHeight="1">
      <c r="B17" s="676" t="s">
        <v>603</v>
      </c>
      <c r="C17" s="677" t="s">
        <v>672</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10"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80" zoomScalePageLayoutView="85" workbookViewId="0">
      <selection activeCell="A21" sqref="A21"/>
    </sheetView>
  </sheetViews>
  <sheetFormatPr defaultColWidth="9.140625"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6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48" t="s">
        <v>550</v>
      </c>
      <c r="D5" s="84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6" t="s">
        <v>504</v>
      </c>
      <c r="C7" s="865" t="s">
        <v>636</v>
      </c>
      <c r="D7" s="865"/>
      <c r="E7" s="865"/>
      <c r="F7" s="865"/>
      <c r="G7" s="865"/>
      <c r="H7" s="865"/>
      <c r="I7" s="865"/>
      <c r="J7" s="865"/>
      <c r="K7" s="865"/>
      <c r="L7" s="865"/>
      <c r="M7" s="865"/>
      <c r="N7" s="865"/>
      <c r="O7" s="865"/>
      <c r="P7" s="865"/>
      <c r="Q7" s="865"/>
      <c r="R7" s="865"/>
      <c r="S7" s="865"/>
      <c r="T7" s="865"/>
      <c r="U7" s="865"/>
      <c r="V7" s="865"/>
      <c r="W7" s="865"/>
      <c r="X7" s="865"/>
      <c r="Y7" s="606"/>
      <c r="Z7" s="606"/>
      <c r="AA7" s="606"/>
      <c r="AB7" s="606"/>
      <c r="AC7" s="606"/>
      <c r="AD7" s="606"/>
      <c r="AE7" s="270"/>
      <c r="AF7" s="270"/>
      <c r="AG7" s="270"/>
      <c r="AH7" s="270"/>
      <c r="AI7" s="270"/>
      <c r="AJ7" s="270"/>
      <c r="AK7" s="270"/>
      <c r="AL7" s="270"/>
    </row>
    <row r="8" spans="1:39" s="271" customFormat="1" ht="58.5" customHeight="1">
      <c r="A8" s="509"/>
      <c r="B8" s="866"/>
      <c r="C8" s="865" t="s">
        <v>574</v>
      </c>
      <c r="D8" s="865"/>
      <c r="E8" s="865"/>
      <c r="F8" s="865"/>
      <c r="G8" s="865"/>
      <c r="H8" s="865"/>
      <c r="I8" s="865"/>
      <c r="J8" s="865"/>
      <c r="K8" s="865"/>
      <c r="L8" s="865"/>
      <c r="M8" s="865"/>
      <c r="N8" s="865"/>
      <c r="O8" s="865"/>
      <c r="P8" s="865"/>
      <c r="Q8" s="865"/>
      <c r="R8" s="865"/>
      <c r="S8" s="865"/>
      <c r="T8" s="865"/>
      <c r="U8" s="865"/>
      <c r="V8" s="865"/>
      <c r="W8" s="865"/>
      <c r="X8" s="865"/>
      <c r="Y8" s="606"/>
      <c r="Z8" s="606"/>
      <c r="AA8" s="606"/>
      <c r="AB8" s="606"/>
      <c r="AC8" s="606"/>
      <c r="AD8" s="606"/>
      <c r="AE8" s="272"/>
      <c r="AF8" s="255"/>
      <c r="AG8" s="255"/>
      <c r="AH8" s="255"/>
      <c r="AI8" s="255"/>
      <c r="AJ8" s="255"/>
      <c r="AK8" s="255"/>
      <c r="AL8" s="255"/>
      <c r="AM8" s="256"/>
    </row>
    <row r="9" spans="1:39" s="271" customFormat="1" ht="57.75" customHeight="1">
      <c r="A9" s="509"/>
      <c r="B9" s="273"/>
      <c r="C9" s="865" t="s">
        <v>573</v>
      </c>
      <c r="D9" s="865"/>
      <c r="E9" s="865"/>
      <c r="F9" s="865"/>
      <c r="G9" s="865"/>
      <c r="H9" s="865"/>
      <c r="I9" s="865"/>
      <c r="J9" s="865"/>
      <c r="K9" s="865"/>
      <c r="L9" s="865"/>
      <c r="M9" s="865"/>
      <c r="N9" s="865"/>
      <c r="O9" s="865"/>
      <c r="P9" s="865"/>
      <c r="Q9" s="865"/>
      <c r="R9" s="865"/>
      <c r="S9" s="865"/>
      <c r="T9" s="865"/>
      <c r="U9" s="865"/>
      <c r="V9" s="865"/>
      <c r="W9" s="865"/>
      <c r="X9" s="865"/>
      <c r="Y9" s="606"/>
      <c r="Z9" s="606"/>
      <c r="AA9" s="606"/>
      <c r="AB9" s="606"/>
      <c r="AC9" s="606"/>
      <c r="AD9" s="606"/>
      <c r="AE9" s="272"/>
      <c r="AF9" s="255"/>
      <c r="AG9" s="255"/>
      <c r="AH9" s="255"/>
      <c r="AI9" s="255"/>
      <c r="AJ9" s="255"/>
      <c r="AK9" s="255"/>
      <c r="AL9" s="255"/>
      <c r="AM9" s="256"/>
    </row>
    <row r="10" spans="1:39" ht="41.25" customHeight="1">
      <c r="B10" s="275"/>
      <c r="C10" s="865" t="s">
        <v>639</v>
      </c>
      <c r="D10" s="865"/>
      <c r="E10" s="865"/>
      <c r="F10" s="865"/>
      <c r="G10" s="865"/>
      <c r="H10" s="865"/>
      <c r="I10" s="865"/>
      <c r="J10" s="865"/>
      <c r="K10" s="865"/>
      <c r="L10" s="865"/>
      <c r="M10" s="865"/>
      <c r="N10" s="865"/>
      <c r="O10" s="865"/>
      <c r="P10" s="865"/>
      <c r="Q10" s="865"/>
      <c r="R10" s="865"/>
      <c r="S10" s="865"/>
      <c r="T10" s="865"/>
      <c r="U10" s="865"/>
      <c r="V10" s="865"/>
      <c r="W10" s="865"/>
      <c r="X10" s="865"/>
      <c r="Y10" s="606"/>
      <c r="Z10" s="606"/>
      <c r="AA10" s="606"/>
      <c r="AB10" s="606"/>
      <c r="AC10" s="606"/>
      <c r="AD10" s="606"/>
      <c r="AE10" s="272"/>
      <c r="AF10" s="276"/>
      <c r="AG10" s="276"/>
      <c r="AH10" s="276"/>
      <c r="AI10" s="276"/>
      <c r="AJ10" s="276"/>
      <c r="AK10" s="276"/>
      <c r="AL10" s="276"/>
    </row>
    <row r="11" spans="1:39" ht="53.25" customHeight="1">
      <c r="C11" s="865" t="s">
        <v>624</v>
      </c>
      <c r="D11" s="865"/>
      <c r="E11" s="865"/>
      <c r="F11" s="865"/>
      <c r="G11" s="865"/>
      <c r="H11" s="865"/>
      <c r="I11" s="865"/>
      <c r="J11" s="865"/>
      <c r="K11" s="865"/>
      <c r="L11" s="865"/>
      <c r="M11" s="865"/>
      <c r="N11" s="865"/>
      <c r="O11" s="865"/>
      <c r="P11" s="865"/>
      <c r="Q11" s="865"/>
      <c r="R11" s="865"/>
      <c r="S11" s="865"/>
      <c r="T11" s="865"/>
      <c r="U11" s="865"/>
      <c r="V11" s="865"/>
      <c r="W11" s="865"/>
      <c r="X11" s="86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6"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66"/>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56" t="s">
        <v>211</v>
      </c>
      <c r="C19" s="858" t="s">
        <v>33</v>
      </c>
      <c r="D19" s="284" t="s">
        <v>421</v>
      </c>
      <c r="E19" s="860" t="s">
        <v>209</v>
      </c>
      <c r="F19" s="861"/>
      <c r="G19" s="861"/>
      <c r="H19" s="861"/>
      <c r="I19" s="861"/>
      <c r="J19" s="861"/>
      <c r="K19" s="861"/>
      <c r="L19" s="861"/>
      <c r="M19" s="862"/>
      <c r="N19" s="863" t="s">
        <v>213</v>
      </c>
      <c r="O19" s="284" t="s">
        <v>422</v>
      </c>
      <c r="P19" s="860" t="s">
        <v>212</v>
      </c>
      <c r="Q19" s="861"/>
      <c r="R19" s="861"/>
      <c r="S19" s="861"/>
      <c r="T19" s="861"/>
      <c r="U19" s="861"/>
      <c r="V19" s="861"/>
      <c r="W19" s="861"/>
      <c r="X19" s="862"/>
      <c r="Y19" s="853" t="s">
        <v>243</v>
      </c>
      <c r="Z19" s="854"/>
      <c r="AA19" s="854"/>
      <c r="AB19" s="854"/>
      <c r="AC19" s="854"/>
      <c r="AD19" s="854"/>
      <c r="AE19" s="854"/>
      <c r="AF19" s="854"/>
      <c r="AG19" s="854"/>
      <c r="AH19" s="854"/>
      <c r="AI19" s="854"/>
      <c r="AJ19" s="854"/>
      <c r="AK19" s="854"/>
      <c r="AL19" s="854"/>
      <c r="AM19" s="855"/>
    </row>
    <row r="20" spans="1:39" s="283" customFormat="1" ht="59.25" customHeight="1">
      <c r="A20" s="509"/>
      <c r="B20" s="857"/>
      <c r="C20" s="859"/>
      <c r="D20" s="285">
        <v>2011</v>
      </c>
      <c r="E20" s="285">
        <v>2012</v>
      </c>
      <c r="F20" s="285">
        <v>2013</v>
      </c>
      <c r="G20" s="285">
        <v>2014</v>
      </c>
      <c r="H20" s="285">
        <v>2015</v>
      </c>
      <c r="I20" s="285">
        <v>2016</v>
      </c>
      <c r="J20" s="285">
        <v>2017</v>
      </c>
      <c r="K20" s="285">
        <v>2018</v>
      </c>
      <c r="L20" s="285">
        <v>2019</v>
      </c>
      <c r="M20" s="285">
        <v>2020</v>
      </c>
      <c r="N20" s="86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1,499 KW</v>
      </c>
      <c r="AB20" s="286" t="str">
        <f>'1.  LRAMVA Summary'!G52</f>
        <v>GS 1,500 TO 4,999</v>
      </c>
      <c r="AC20" s="286" t="str">
        <f>'1.  LRAMVA Summary'!H52</f>
        <v>Large User</v>
      </c>
      <c r="AD20" s="286" t="str">
        <f>'1.  LRAMVA Summary'!I52</f>
        <v>Unmetered Scattered Load</v>
      </c>
      <c r="AE20" s="286" t="str">
        <f>'1.  LRAMVA Summary'!J52</f>
        <v>Street Lighting</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kWh</v>
      </c>
      <c r="AE21" s="291" t="str">
        <f>'1.  LRAMVA Summary'!J53</f>
        <v>kW</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592</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56" t="s">
        <v>211</v>
      </c>
      <c r="C147" s="858" t="s">
        <v>33</v>
      </c>
      <c r="D147" s="284" t="s">
        <v>421</v>
      </c>
      <c r="E147" s="860" t="s">
        <v>209</v>
      </c>
      <c r="F147" s="861"/>
      <c r="G147" s="861"/>
      <c r="H147" s="861"/>
      <c r="I147" s="861"/>
      <c r="J147" s="861"/>
      <c r="K147" s="861"/>
      <c r="L147" s="861"/>
      <c r="M147" s="862"/>
      <c r="N147" s="863" t="s">
        <v>213</v>
      </c>
      <c r="O147" s="284" t="s">
        <v>422</v>
      </c>
      <c r="P147" s="860" t="s">
        <v>212</v>
      </c>
      <c r="Q147" s="861"/>
      <c r="R147" s="861"/>
      <c r="S147" s="861"/>
      <c r="T147" s="861"/>
      <c r="U147" s="861"/>
      <c r="V147" s="861"/>
      <c r="W147" s="861"/>
      <c r="X147" s="862"/>
      <c r="Y147" s="853" t="s">
        <v>243</v>
      </c>
      <c r="Z147" s="854"/>
      <c r="AA147" s="854"/>
      <c r="AB147" s="854"/>
      <c r="AC147" s="854"/>
      <c r="AD147" s="854"/>
      <c r="AE147" s="854"/>
      <c r="AF147" s="854"/>
      <c r="AG147" s="854"/>
      <c r="AH147" s="854"/>
      <c r="AI147" s="854"/>
      <c r="AJ147" s="854"/>
      <c r="AK147" s="854"/>
      <c r="AL147" s="854"/>
      <c r="AM147" s="855"/>
    </row>
    <row r="148" spans="1:39" ht="60.75" customHeight="1">
      <c r="B148" s="857"/>
      <c r="C148" s="859"/>
      <c r="D148" s="285">
        <v>2012</v>
      </c>
      <c r="E148" s="285">
        <v>2013</v>
      </c>
      <c r="F148" s="285">
        <v>2014</v>
      </c>
      <c r="G148" s="285">
        <v>2015</v>
      </c>
      <c r="H148" s="285">
        <v>2016</v>
      </c>
      <c r="I148" s="285">
        <v>2017</v>
      </c>
      <c r="J148" s="285">
        <v>2018</v>
      </c>
      <c r="K148" s="285">
        <v>2019</v>
      </c>
      <c r="L148" s="285">
        <v>2020</v>
      </c>
      <c r="M148" s="285">
        <v>2021</v>
      </c>
      <c r="N148" s="86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1,499 KW</v>
      </c>
      <c r="AB148" s="285" t="str">
        <f>'1.  LRAMVA Summary'!G52</f>
        <v>GS 1,500 TO 4,999</v>
      </c>
      <c r="AC148" s="285" t="str">
        <f>'1.  LRAMVA Summary'!H52</f>
        <v>Large User</v>
      </c>
      <c r="AD148" s="285" t="str">
        <f>'1.  LRAMVA Summary'!I52</f>
        <v>Unmetered Scattered Load</v>
      </c>
      <c r="AE148" s="285" t="str">
        <f>'1.  LRAMVA Summary'!J52</f>
        <v>Street Lighting</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kWh</v>
      </c>
      <c r="AE149" s="291" t="str">
        <f>'1.  LRAMVA Summary'!J53</f>
        <v>kW</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592</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56" t="s">
        <v>211</v>
      </c>
      <c r="C276" s="858" t="s">
        <v>33</v>
      </c>
      <c r="D276" s="284" t="s">
        <v>421</v>
      </c>
      <c r="E276" s="860" t="s">
        <v>209</v>
      </c>
      <c r="F276" s="861"/>
      <c r="G276" s="861"/>
      <c r="H276" s="861"/>
      <c r="I276" s="861"/>
      <c r="J276" s="861"/>
      <c r="K276" s="861"/>
      <c r="L276" s="861"/>
      <c r="M276" s="862"/>
      <c r="N276" s="863" t="s">
        <v>213</v>
      </c>
      <c r="O276" s="284" t="s">
        <v>422</v>
      </c>
      <c r="P276" s="860" t="s">
        <v>212</v>
      </c>
      <c r="Q276" s="861"/>
      <c r="R276" s="861"/>
      <c r="S276" s="861"/>
      <c r="T276" s="861"/>
      <c r="U276" s="861"/>
      <c r="V276" s="861"/>
      <c r="W276" s="861"/>
      <c r="X276" s="862"/>
      <c r="Y276" s="853" t="s">
        <v>243</v>
      </c>
      <c r="Z276" s="854"/>
      <c r="AA276" s="854"/>
      <c r="AB276" s="854"/>
      <c r="AC276" s="854"/>
      <c r="AD276" s="854"/>
      <c r="AE276" s="854"/>
      <c r="AF276" s="854"/>
      <c r="AG276" s="854"/>
      <c r="AH276" s="854"/>
      <c r="AI276" s="854"/>
      <c r="AJ276" s="854"/>
      <c r="AK276" s="854"/>
      <c r="AL276" s="854"/>
      <c r="AM276" s="855"/>
    </row>
    <row r="277" spans="1:39" ht="60.75" customHeight="1">
      <c r="B277" s="857"/>
      <c r="C277" s="859"/>
      <c r="D277" s="285">
        <v>2013</v>
      </c>
      <c r="E277" s="285">
        <v>2014</v>
      </c>
      <c r="F277" s="285">
        <v>2015</v>
      </c>
      <c r="G277" s="285">
        <v>2016</v>
      </c>
      <c r="H277" s="285">
        <v>2017</v>
      </c>
      <c r="I277" s="285">
        <v>2018</v>
      </c>
      <c r="J277" s="285">
        <v>2019</v>
      </c>
      <c r="K277" s="285">
        <v>2020</v>
      </c>
      <c r="L277" s="285">
        <v>2021</v>
      </c>
      <c r="M277" s="285">
        <v>2022</v>
      </c>
      <c r="N277" s="86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1,499 KW</v>
      </c>
      <c r="AB277" s="285" t="str">
        <f>'1.  LRAMVA Summary'!G52</f>
        <v>GS 1,500 TO 4,999</v>
      </c>
      <c r="AC277" s="285" t="str">
        <f>'1.  LRAMVA Summary'!H52</f>
        <v>Large User</v>
      </c>
      <c r="AD277" s="285" t="str">
        <f>'1.  LRAMVA Summary'!I52</f>
        <v>Unmetered Scattered Load</v>
      </c>
      <c r="AE277" s="285" t="str">
        <f>'1.  LRAMVA Summary'!J52</f>
        <v>Street Lighting</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kWh</v>
      </c>
      <c r="AE278" s="291" t="str">
        <f>'1.  LRAMVA Summary'!J53</f>
        <v>kW</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592</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56" t="s">
        <v>211</v>
      </c>
      <c r="C405" s="858" t="s">
        <v>33</v>
      </c>
      <c r="D405" s="284" t="s">
        <v>421</v>
      </c>
      <c r="E405" s="860" t="s">
        <v>209</v>
      </c>
      <c r="F405" s="861"/>
      <c r="G405" s="861"/>
      <c r="H405" s="861"/>
      <c r="I405" s="861"/>
      <c r="J405" s="861"/>
      <c r="K405" s="861"/>
      <c r="L405" s="861"/>
      <c r="M405" s="862"/>
      <c r="N405" s="863" t="s">
        <v>213</v>
      </c>
      <c r="O405" s="284" t="s">
        <v>422</v>
      </c>
      <c r="P405" s="860" t="s">
        <v>212</v>
      </c>
      <c r="Q405" s="861"/>
      <c r="R405" s="861"/>
      <c r="S405" s="861"/>
      <c r="T405" s="861"/>
      <c r="U405" s="861"/>
      <c r="V405" s="861"/>
      <c r="W405" s="861"/>
      <c r="X405" s="862"/>
      <c r="Y405" s="853" t="s">
        <v>243</v>
      </c>
      <c r="Z405" s="854"/>
      <c r="AA405" s="854"/>
      <c r="AB405" s="854"/>
      <c r="AC405" s="854"/>
      <c r="AD405" s="854"/>
      <c r="AE405" s="854"/>
      <c r="AF405" s="854"/>
      <c r="AG405" s="854"/>
      <c r="AH405" s="854"/>
      <c r="AI405" s="854"/>
      <c r="AJ405" s="854"/>
      <c r="AK405" s="854"/>
      <c r="AL405" s="854"/>
      <c r="AM405" s="855"/>
    </row>
    <row r="406" spans="1:40" ht="45.75" customHeight="1">
      <c r="B406" s="857"/>
      <c r="C406" s="859"/>
      <c r="D406" s="285">
        <v>2014</v>
      </c>
      <c r="E406" s="285">
        <v>2015</v>
      </c>
      <c r="F406" s="285">
        <v>2016</v>
      </c>
      <c r="G406" s="285">
        <v>2017</v>
      </c>
      <c r="H406" s="285">
        <v>2018</v>
      </c>
      <c r="I406" s="285">
        <v>2019</v>
      </c>
      <c r="J406" s="285">
        <v>2020</v>
      </c>
      <c r="K406" s="285">
        <v>2021</v>
      </c>
      <c r="L406" s="285">
        <v>2022</v>
      </c>
      <c r="M406" s="285">
        <v>2023</v>
      </c>
      <c r="N406" s="86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1,499 KW</v>
      </c>
      <c r="AB406" s="285" t="str">
        <f>'1.  LRAMVA Summary'!G52</f>
        <v>GS 1,500 TO 4,999</v>
      </c>
      <c r="AC406" s="285" t="str">
        <f>'1.  LRAMVA Summary'!H52</f>
        <v>Large User</v>
      </c>
      <c r="AD406" s="285" t="str">
        <f>'1.  LRAMVA Summary'!I52</f>
        <v>Unmetered Scattered Load</v>
      </c>
      <c r="AE406" s="285" t="str">
        <f>'1.  LRAMVA Summary'!J52</f>
        <v>Street Lighting</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kWh</v>
      </c>
      <c r="AE407" s="291" t="str">
        <f>'1.  LRAMVA Summary'!J53</f>
        <v>kW</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592</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0"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22" zoomScaleNormal="100" workbookViewId="0">
      <pane xSplit="2" topLeftCell="C1" activePane="topRight" state="frozen"/>
      <selection pane="topRight" activeCell="B52" sqref="B52"/>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13" width="12.85546875" style="427" customWidth="1" outlineLevel="1"/>
    <col min="14" max="14" width="13.5703125" style="427" customWidth="1" outlineLevel="1"/>
    <col min="15" max="15" width="15.7109375" style="427" customWidth="1"/>
    <col min="16" max="24" width="9.140625" style="427" customWidth="1" outlineLevel="1"/>
    <col min="25" max="25" width="16.5703125" style="427" customWidth="1"/>
    <col min="26" max="27" width="15" style="427"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5703125" style="427" customWidth="1"/>
    <col min="40" max="40" width="11.7109375" style="427" customWidth="1"/>
    <col min="41" max="16384" width="9.140625" style="427"/>
  </cols>
  <sheetData>
    <row r="13" spans="2:39" ht="15.75" thickBot="1"/>
    <row r="14" spans="2:39" ht="26.25" customHeight="1" thickBot="1">
      <c r="B14" s="86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6"/>
      <c r="C16" s="848" t="s">
        <v>550</v>
      </c>
      <c r="D16" s="84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6" t="s">
        <v>504</v>
      </c>
      <c r="C18" s="865" t="s">
        <v>696</v>
      </c>
      <c r="D18" s="865"/>
      <c r="E18" s="865"/>
      <c r="F18" s="865"/>
      <c r="G18" s="865"/>
      <c r="H18" s="865"/>
      <c r="I18" s="865"/>
      <c r="J18" s="865"/>
      <c r="K18" s="865"/>
      <c r="L18" s="865"/>
      <c r="M18" s="865"/>
      <c r="N18" s="865"/>
      <c r="O18" s="865"/>
      <c r="P18" s="865"/>
      <c r="Q18" s="865"/>
      <c r="R18" s="865"/>
      <c r="S18" s="865"/>
      <c r="T18" s="865"/>
      <c r="U18" s="865"/>
      <c r="V18" s="865"/>
      <c r="W18" s="865"/>
      <c r="X18" s="865"/>
      <c r="Y18" s="606"/>
      <c r="Z18" s="606"/>
      <c r="AA18" s="606"/>
      <c r="AB18" s="606"/>
      <c r="AC18" s="606"/>
      <c r="AD18" s="606"/>
      <c r="AE18" s="270"/>
      <c r="AF18" s="265"/>
      <c r="AG18" s="265"/>
      <c r="AH18" s="265"/>
      <c r="AI18" s="265"/>
      <c r="AJ18" s="265"/>
      <c r="AK18" s="265"/>
      <c r="AL18" s="265"/>
      <c r="AM18" s="265"/>
    </row>
    <row r="19" spans="2:39" ht="45.75" customHeight="1">
      <c r="B19" s="866"/>
      <c r="C19" s="865" t="s">
        <v>575</v>
      </c>
      <c r="D19" s="865"/>
      <c r="E19" s="865"/>
      <c r="F19" s="865"/>
      <c r="G19" s="865"/>
      <c r="H19" s="865"/>
      <c r="I19" s="865"/>
      <c r="J19" s="865"/>
      <c r="K19" s="865"/>
      <c r="L19" s="865"/>
      <c r="M19" s="865"/>
      <c r="N19" s="865"/>
      <c r="O19" s="865"/>
      <c r="P19" s="865"/>
      <c r="Q19" s="865"/>
      <c r="R19" s="865"/>
      <c r="S19" s="865"/>
      <c r="T19" s="865"/>
      <c r="U19" s="865"/>
      <c r="V19" s="865"/>
      <c r="W19" s="865"/>
      <c r="X19" s="865"/>
      <c r="Y19" s="606"/>
      <c r="Z19" s="606"/>
      <c r="AA19" s="606"/>
      <c r="AB19" s="606"/>
      <c r="AC19" s="606"/>
      <c r="AD19" s="606"/>
      <c r="AE19" s="270"/>
      <c r="AF19" s="265"/>
      <c r="AG19" s="265"/>
      <c r="AH19" s="265"/>
      <c r="AI19" s="265"/>
      <c r="AJ19" s="265"/>
      <c r="AK19" s="265"/>
      <c r="AL19" s="265"/>
      <c r="AM19" s="265"/>
    </row>
    <row r="20" spans="2:39" ht="62.25" customHeight="1">
      <c r="B20" s="273"/>
      <c r="C20" s="865" t="s">
        <v>573</v>
      </c>
      <c r="D20" s="865"/>
      <c r="E20" s="865"/>
      <c r="F20" s="865"/>
      <c r="G20" s="865"/>
      <c r="H20" s="865"/>
      <c r="I20" s="865"/>
      <c r="J20" s="865"/>
      <c r="K20" s="865"/>
      <c r="L20" s="865"/>
      <c r="M20" s="865"/>
      <c r="N20" s="865"/>
      <c r="O20" s="865"/>
      <c r="P20" s="865"/>
      <c r="Q20" s="865"/>
      <c r="R20" s="865"/>
      <c r="S20" s="865"/>
      <c r="T20" s="865"/>
      <c r="U20" s="865"/>
      <c r="V20" s="865"/>
      <c r="W20" s="865"/>
      <c r="X20" s="865"/>
      <c r="Y20" s="606"/>
      <c r="Z20" s="606"/>
      <c r="AA20" s="606"/>
      <c r="AB20" s="606"/>
      <c r="AC20" s="606"/>
      <c r="AD20" s="606"/>
      <c r="AE20" s="428"/>
      <c r="AF20" s="265"/>
      <c r="AG20" s="265"/>
      <c r="AH20" s="265"/>
      <c r="AI20" s="265"/>
      <c r="AJ20" s="265"/>
      <c r="AK20" s="265"/>
      <c r="AL20" s="265"/>
      <c r="AM20" s="265"/>
    </row>
    <row r="21" spans="2:39" ht="37.5" customHeight="1">
      <c r="B21" s="273"/>
      <c r="C21" s="865" t="s">
        <v>639</v>
      </c>
      <c r="D21" s="865"/>
      <c r="E21" s="865"/>
      <c r="F21" s="865"/>
      <c r="G21" s="865"/>
      <c r="H21" s="865"/>
      <c r="I21" s="865"/>
      <c r="J21" s="865"/>
      <c r="K21" s="865"/>
      <c r="L21" s="865"/>
      <c r="M21" s="865"/>
      <c r="N21" s="865"/>
      <c r="O21" s="865"/>
      <c r="P21" s="865"/>
      <c r="Q21" s="865"/>
      <c r="R21" s="865"/>
      <c r="S21" s="865"/>
      <c r="T21" s="865"/>
      <c r="U21" s="865"/>
      <c r="V21" s="865"/>
      <c r="W21" s="865"/>
      <c r="X21" s="865"/>
      <c r="Y21" s="606"/>
      <c r="Z21" s="606"/>
      <c r="AA21" s="606"/>
      <c r="AB21" s="606"/>
      <c r="AC21" s="606"/>
      <c r="AD21" s="606"/>
      <c r="AE21" s="276"/>
      <c r="AF21" s="265"/>
      <c r="AG21" s="265"/>
      <c r="AH21" s="265"/>
      <c r="AI21" s="265"/>
      <c r="AJ21" s="265"/>
      <c r="AK21" s="265"/>
      <c r="AL21" s="265"/>
      <c r="AM21" s="265"/>
    </row>
    <row r="22" spans="2:39" ht="54.75" customHeight="1">
      <c r="B22" s="273"/>
      <c r="C22" s="865" t="s">
        <v>623</v>
      </c>
      <c r="D22" s="865"/>
      <c r="E22" s="865"/>
      <c r="F22" s="865"/>
      <c r="G22" s="865"/>
      <c r="H22" s="865"/>
      <c r="I22" s="865"/>
      <c r="J22" s="865"/>
      <c r="K22" s="865"/>
      <c r="L22" s="865"/>
      <c r="M22" s="865"/>
      <c r="N22" s="865"/>
      <c r="O22" s="865"/>
      <c r="P22" s="865"/>
      <c r="Q22" s="865"/>
      <c r="R22" s="865"/>
      <c r="S22" s="865"/>
      <c r="T22" s="865"/>
      <c r="U22" s="865"/>
      <c r="V22" s="865"/>
      <c r="W22" s="865"/>
      <c r="X22" s="865"/>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66"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66"/>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6" t="s">
        <v>211</v>
      </c>
      <c r="C34" s="858" t="s">
        <v>33</v>
      </c>
      <c r="D34" s="284" t="s">
        <v>421</v>
      </c>
      <c r="E34" s="860" t="s">
        <v>209</v>
      </c>
      <c r="F34" s="861"/>
      <c r="G34" s="861"/>
      <c r="H34" s="861"/>
      <c r="I34" s="861"/>
      <c r="J34" s="861"/>
      <c r="K34" s="861"/>
      <c r="L34" s="861"/>
      <c r="M34" s="862"/>
      <c r="N34" s="863" t="s">
        <v>213</v>
      </c>
      <c r="O34" s="284" t="s">
        <v>422</v>
      </c>
      <c r="P34" s="860" t="s">
        <v>212</v>
      </c>
      <c r="Q34" s="861"/>
      <c r="R34" s="861"/>
      <c r="S34" s="861"/>
      <c r="T34" s="861"/>
      <c r="U34" s="861"/>
      <c r="V34" s="861"/>
      <c r="W34" s="861"/>
      <c r="X34" s="862"/>
      <c r="Y34" s="853" t="s">
        <v>243</v>
      </c>
      <c r="Z34" s="854"/>
      <c r="AA34" s="854"/>
      <c r="AB34" s="854"/>
      <c r="AC34" s="854"/>
      <c r="AD34" s="854"/>
      <c r="AE34" s="854"/>
      <c r="AF34" s="854"/>
      <c r="AG34" s="854"/>
      <c r="AH34" s="854"/>
      <c r="AI34" s="854"/>
      <c r="AJ34" s="854"/>
      <c r="AK34" s="854"/>
      <c r="AL34" s="854"/>
      <c r="AM34" s="855"/>
    </row>
    <row r="35" spans="1:39" ht="65.25" customHeight="1">
      <c r="B35" s="857"/>
      <c r="C35" s="859"/>
      <c r="D35" s="285">
        <v>2015</v>
      </c>
      <c r="E35" s="285">
        <v>2016</v>
      </c>
      <c r="F35" s="285">
        <v>2017</v>
      </c>
      <c r="G35" s="285">
        <v>2018</v>
      </c>
      <c r="H35" s="285">
        <v>2019</v>
      </c>
      <c r="I35" s="285">
        <v>2020</v>
      </c>
      <c r="J35" s="285">
        <v>2021</v>
      </c>
      <c r="K35" s="285">
        <v>2022</v>
      </c>
      <c r="L35" s="285">
        <v>2023</v>
      </c>
      <c r="M35" s="429">
        <v>2024</v>
      </c>
      <c r="N35" s="86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1,499 KW</v>
      </c>
      <c r="AB35" s="285" t="str">
        <f>'1.  LRAMVA Summary'!G52</f>
        <v>GS 1,500 TO 4,999</v>
      </c>
      <c r="AC35" s="285" t="str">
        <f>'1.  LRAMVA Summary'!H52</f>
        <v>Large User</v>
      </c>
      <c r="AD35" s="285" t="str">
        <f>'1.  LRAMVA Summary'!I52</f>
        <v>Unmetered Scattered Load</v>
      </c>
      <c r="AE35" s="285" t="str">
        <f>'1.  LRAMVA Summary'!J52</f>
        <v>Street Lighting</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kWh</v>
      </c>
      <c r="AE36" s="291" t="str">
        <f>'1.  LRAMVA Summary'!J53</f>
        <v>kW</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SUMIFS('7.  Persistence Report'!AU$27:AU$500,'7.  Persistence Report'!$D$27:$D$500,$B38,'7.  Persistence Report'!$J$27:$J$500,"Current year savings",'7.  Persistence Report'!$H$27:$H$500,"2015")</f>
        <v>4706527</v>
      </c>
      <c r="E38" s="295">
        <f>SUMIFS('7.  Persistence Report'!AV$27:AV$500,'7.  Persistence Report'!$D$27:$D$500,$B38,'7.  Persistence Report'!$J$27:$J$500,"Current year savings",'7.  Persistence Report'!$H$27:$H$500,"2015")</f>
        <v>4669408</v>
      </c>
      <c r="F38" s="295">
        <f>SUMIFS('7.  Persistence Report'!AW$27:AW$500,'7.  Persistence Report'!$D$27:$D$500,$B38,'7.  Persistence Report'!$J$27:$J$500,"Current year savings",'7.  Persistence Report'!$H$27:$H$500,"2015")</f>
        <v>4669408</v>
      </c>
      <c r="G38" s="295">
        <f>SUMIFS('7.  Persistence Report'!AX$27:AX$500,'7.  Persistence Report'!$D$27:$D$500,$B38,'7.  Persistence Report'!$J$27:$J$500,"Current year savings",'7.  Persistence Report'!$H$27:$H$500,"2015")</f>
        <v>4669408</v>
      </c>
      <c r="H38" s="295">
        <f>SUMIFS('7.  Persistence Report'!AY$27:AY$500,'7.  Persistence Report'!$D$27:$D$500,$B38,'7.  Persistence Report'!$J$27:$J$500,"Current year savings",'7.  Persistence Report'!$H$27:$H$500,"2015")</f>
        <v>4669408</v>
      </c>
      <c r="I38" s="295">
        <f>SUMIFS('7.  Persistence Report'!AZ$27:AZ$500,'7.  Persistence Report'!$D$27:$D$500,$B38,'7.  Persistence Report'!$J$27:$J$500,"Current year savings",'7.  Persistence Report'!$H$27:$H$500,"2015")</f>
        <v>4669408</v>
      </c>
      <c r="J38" s="295">
        <f>SUMIFS('7.  Persistence Report'!BA$27:BA$500,'7.  Persistence Report'!$D$27:$D$500,$B38,'7.  Persistence Report'!$J$27:$J$500,"Current year savings",'7.  Persistence Report'!$H$27:$H$500,"2015")</f>
        <v>4669408</v>
      </c>
      <c r="K38" s="295">
        <f>SUMIFS('7.  Persistence Report'!BB$27:BB$500,'7.  Persistence Report'!$D$27:$D$500,$B38,'7.  Persistence Report'!$J$27:$J$500,"Current year savings",'7.  Persistence Report'!$H$27:$H$500,"2015")</f>
        <v>4667743</v>
      </c>
      <c r="L38" s="295">
        <f>SUMIFS('7.  Persistence Report'!BC$27:BC$500,'7.  Persistence Report'!$D$27:$D$500,$B38,'7.  Persistence Report'!$J$27:$J$500,"Current year savings",'7.  Persistence Report'!$H$27:$H$500,"2015")</f>
        <v>4667743</v>
      </c>
      <c r="M38" s="295">
        <f>SUMIFS('7.  Persistence Report'!BD$27:BD$500,'7.  Persistence Report'!$D$27:$D$500,$B38,'7.  Persistence Report'!$J$27:$J$500,"Current year savings",'7.  Persistence Report'!$H$27:$H$500,"2015")</f>
        <v>4667743</v>
      </c>
      <c r="N38" s="291"/>
      <c r="O38" s="295">
        <f>SUMIFS('7.  Persistence Report'!P$27:P$500,'7.  Persistence Report'!$D$27:$D$500,$B38,'7.  Persistence Report'!$J$27:$J$500,"Current year savings",'7.  Persistence Report'!$H$27:$H$500,"2015")</f>
        <v>303</v>
      </c>
      <c r="P38" s="295">
        <f>SUMIFS('7.  Persistence Report'!Q$27:Q$500,'7.  Persistence Report'!$D$27:$D$500,$B38,'7.  Persistence Report'!$J$27:$J$500,"Current year savings",'7.  Persistence Report'!$H$27:$H$500,"2015")</f>
        <v>301</v>
      </c>
      <c r="Q38" s="295">
        <f>SUMIFS('7.  Persistence Report'!R$27:R$500,'7.  Persistence Report'!$D$27:$D$500,$B38,'7.  Persistence Report'!$J$27:$J$500,"Current year savings",'7.  Persistence Report'!$H$27:$H$500,"2015")</f>
        <v>301</v>
      </c>
      <c r="R38" s="295">
        <f>SUMIFS('7.  Persistence Report'!S$27:S$500,'7.  Persistence Report'!$D$27:$D$500,$B38,'7.  Persistence Report'!$J$27:$J$500,"Current year savings",'7.  Persistence Report'!$H$27:$H$500,"2015")</f>
        <v>301</v>
      </c>
      <c r="S38" s="295">
        <f>SUMIFS('7.  Persistence Report'!T$27:T$500,'7.  Persistence Report'!$D$27:$D$500,$B38,'7.  Persistence Report'!$J$27:$J$500,"Current year savings",'7.  Persistence Report'!$H$27:$H$500,"2015")</f>
        <v>301</v>
      </c>
      <c r="T38" s="295">
        <f>SUMIFS('7.  Persistence Report'!U$27:U$500,'7.  Persistence Report'!$D$27:$D$500,$B38,'7.  Persistence Report'!$J$27:$J$500,"Current year savings",'7.  Persistence Report'!$H$27:$H$500,"2015")</f>
        <v>301</v>
      </c>
      <c r="U38" s="295">
        <f>SUMIFS('7.  Persistence Report'!V$27:V$500,'7.  Persistence Report'!$D$27:$D$500,$B38,'7.  Persistence Report'!$J$27:$J$500,"Current year savings",'7.  Persistence Report'!$H$27:$H$500,"2015")</f>
        <v>301</v>
      </c>
      <c r="V38" s="295">
        <f>SUMIFS('7.  Persistence Report'!W$27:W$500,'7.  Persistence Report'!$D$27:$D$500,$B38,'7.  Persistence Report'!$J$27:$J$500,"Current year savings",'7.  Persistence Report'!$H$27:$H$500,"2015")</f>
        <v>301</v>
      </c>
      <c r="W38" s="295">
        <f>SUMIFS('7.  Persistence Report'!X$27:X$500,'7.  Persistence Report'!$D$27:$D$500,$B38,'7.  Persistence Report'!$J$27:$J$500,"Current year savings",'7.  Persistence Report'!$H$27:$H$500,"2015")</f>
        <v>301</v>
      </c>
      <c r="X38" s="295">
        <f>SUMIFS('7.  Persistence Report'!Y$27:Y$500,'7.  Persistence Report'!$D$27:$D$500,$B38,'7.  Persistence Report'!$J$27:$J$500,"Current year savings",'7.  Persistence Report'!$H$27:$H$500,"2015")</f>
        <v>301</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f>SUMIFS('7.  Persistence Report'!AU$27:AU$500,'7.  Persistence Report'!$D$27:$D$500,$B38,'7.  Persistence Report'!$J$27:$J$500,"Adjustment",'7.  Persistence Report'!$H$27:$H$500,"2015")</f>
        <v>777931</v>
      </c>
      <c r="E39" s="295">
        <f>SUMIFS('7.  Persistence Report'!AV$27:AV$500,'7.  Persistence Report'!$D$27:$D$500,$B38,'7.  Persistence Report'!$J$27:$J$500,"Adjustment",'7.  Persistence Report'!$H$27:$H$500,"2015")</f>
        <v>769046</v>
      </c>
      <c r="F39" s="295">
        <f>SUMIFS('7.  Persistence Report'!AW$27:AW$500,'7.  Persistence Report'!$D$27:$D$500,$B38,'7.  Persistence Report'!$J$27:$J$500,"Adjustment",'7.  Persistence Report'!$H$27:$H$500,"2015")</f>
        <v>769046</v>
      </c>
      <c r="G39" s="295">
        <f>SUMIFS('7.  Persistence Report'!AX$27:AX$500,'7.  Persistence Report'!$D$27:$D$500,$B38,'7.  Persistence Report'!$J$27:$J$500,"Adjustment",'7.  Persistence Report'!$H$27:$H$500,"2015")</f>
        <v>769046</v>
      </c>
      <c r="H39" s="295">
        <f>SUMIFS('7.  Persistence Report'!AY$27:AY$500,'7.  Persistence Report'!$D$27:$D$500,$B38,'7.  Persistence Report'!$J$27:$J$500,"Adjustment",'7.  Persistence Report'!$H$27:$H$500,"2015")</f>
        <v>769046</v>
      </c>
      <c r="I39" s="295">
        <f>SUMIFS('7.  Persistence Report'!AZ$27:AZ$500,'7.  Persistence Report'!$D$27:$D$500,$B38,'7.  Persistence Report'!$J$27:$J$500,"Adjustment",'7.  Persistence Report'!$H$27:$H$500,"2015")</f>
        <v>769046</v>
      </c>
      <c r="J39" s="295">
        <f>SUMIFS('7.  Persistence Report'!BA$27:BA$500,'7.  Persistence Report'!$D$27:$D$500,$B38,'7.  Persistence Report'!$J$27:$J$500,"Adjustment",'7.  Persistence Report'!$H$27:$H$500,"2015")</f>
        <v>769046</v>
      </c>
      <c r="K39" s="295">
        <f>SUMIFS('7.  Persistence Report'!BB$27:BB$500,'7.  Persistence Report'!$D$27:$D$500,$B38,'7.  Persistence Report'!$J$27:$J$500,"Adjustment",'7.  Persistence Report'!$H$27:$H$500,"2015")</f>
        <v>767904</v>
      </c>
      <c r="L39" s="295">
        <f>SUMIFS('7.  Persistence Report'!BC$27:BC$500,'7.  Persistence Report'!$D$27:$D$500,$B38,'7.  Persistence Report'!$J$27:$J$500,"Adjustment",'7.  Persistence Report'!$H$27:$H$500,"2015")</f>
        <v>767904</v>
      </c>
      <c r="M39" s="295">
        <f>SUMIFS('7.  Persistence Report'!BD$27:BD$500,'7.  Persistence Report'!$D$27:$D$500,$B38,'7.  Persistence Report'!$J$27:$J$500,"Adjustment",'7.  Persistence Report'!$H$27:$H$500,"2015")</f>
        <v>767904</v>
      </c>
      <c r="N39" s="468"/>
      <c r="O39" s="295">
        <f>SUMIFS('7.  Persistence Report'!P$27:P$500,'7.  Persistence Report'!$D$27:$D$500,$B38,'7.  Persistence Report'!$J$27:$J$500,"Adjustment",'7.  Persistence Report'!$H$27:$H$500,"2015")</f>
        <v>49</v>
      </c>
      <c r="P39" s="295">
        <f>SUMIFS('7.  Persistence Report'!Q$27:Q$500,'7.  Persistence Report'!$D$27:$D$500,$B38,'7.  Persistence Report'!$J$27:$J$500,"Adjustment",'7.  Persistence Report'!$H$27:$H$500,"2015")</f>
        <v>49</v>
      </c>
      <c r="Q39" s="295">
        <f>SUMIFS('7.  Persistence Report'!R$27:R$500,'7.  Persistence Report'!$D$27:$D$500,$B38,'7.  Persistence Report'!$J$27:$J$500,"Adjustment",'7.  Persistence Report'!$H$27:$H$500,"2015")</f>
        <v>49</v>
      </c>
      <c r="R39" s="295">
        <f>SUMIFS('7.  Persistence Report'!S$27:S$500,'7.  Persistence Report'!$D$27:$D$500,$B38,'7.  Persistence Report'!$J$27:$J$500,"Adjustment",'7.  Persistence Report'!$H$27:$H$500,"2015")</f>
        <v>49</v>
      </c>
      <c r="S39" s="295">
        <f>SUMIFS('7.  Persistence Report'!T$27:T$500,'7.  Persistence Report'!$D$27:$D$500,$B38,'7.  Persistence Report'!$J$27:$J$500,"Adjustment",'7.  Persistence Report'!$H$27:$H$500,"2015")</f>
        <v>49</v>
      </c>
      <c r="T39" s="295">
        <f>SUMIFS('7.  Persistence Report'!U$27:U$500,'7.  Persistence Report'!$D$27:$D$500,$B38,'7.  Persistence Report'!$J$27:$J$500,"Adjustment",'7.  Persistence Report'!$H$27:$H$500,"2015")</f>
        <v>49</v>
      </c>
      <c r="U39" s="295">
        <f>SUMIFS('7.  Persistence Report'!V$27:V$500,'7.  Persistence Report'!$D$27:$D$500,$B38,'7.  Persistence Report'!$J$27:$J$500,"Adjustment",'7.  Persistence Report'!$H$27:$H$500,"2015")</f>
        <v>49</v>
      </c>
      <c r="V39" s="295">
        <f>SUMIFS('7.  Persistence Report'!W$27:W$500,'7.  Persistence Report'!$D$27:$D$500,$B38,'7.  Persistence Report'!$J$27:$J$500,"Adjustment",'7.  Persistence Report'!$H$27:$H$500,"2015")</f>
        <v>48</v>
      </c>
      <c r="W39" s="295">
        <f>SUMIFS('7.  Persistence Report'!X$27:X$500,'7.  Persistence Report'!$D$27:$D$500,$B38,'7.  Persistence Report'!$J$27:$J$500,"Adjustment",'7.  Persistence Report'!$H$27:$H$500,"2015")</f>
        <v>48</v>
      </c>
      <c r="X39" s="295">
        <f>SUMIFS('7.  Persistence Report'!Y$27:Y$500,'7.  Persistence Report'!$D$27:$D$500,$B38,'7.  Persistence Report'!$J$27:$J$500,"Adjustment",'7.  Persistence Report'!$H$27:$H$500,"2015")</f>
        <v>48</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f>SUMIFS('7.  Persistence Report'!AU$27:AU$500,'7.  Persistence Report'!$D$27:$D$500,$B41,'7.  Persistence Report'!$J$27:$J$500,"Current year savings",'7.  Persistence Report'!$H$27:$H$500,"2015")</f>
        <v>5004917</v>
      </c>
      <c r="E41" s="295">
        <f>SUMIFS('7.  Persistence Report'!AV$27:AV$500,'7.  Persistence Report'!$D$27:$D$500,$B41,'7.  Persistence Report'!$J$27:$J$500,"Current year savings",'7.  Persistence Report'!$H$27:$H$500,"2015")</f>
        <v>4915968</v>
      </c>
      <c r="F41" s="295">
        <f>SUMIFS('7.  Persistence Report'!AW$27:AW$500,'7.  Persistence Report'!$D$27:$D$500,$B41,'7.  Persistence Report'!$J$27:$J$500,"Current year savings",'7.  Persistence Report'!$H$27:$H$500,"2015")</f>
        <v>4915968</v>
      </c>
      <c r="G41" s="295">
        <f>SUMIFS('7.  Persistence Report'!AX$27:AX$500,'7.  Persistence Report'!$D$27:$D$500,$B41,'7.  Persistence Report'!$J$27:$J$500,"Current year savings",'7.  Persistence Report'!$H$27:$H$500,"2015")</f>
        <v>4915968</v>
      </c>
      <c r="H41" s="295">
        <f>SUMIFS('7.  Persistence Report'!AY$27:AY$500,'7.  Persistence Report'!$D$27:$D$500,$B41,'7.  Persistence Report'!$J$27:$J$500,"Current year savings",'7.  Persistence Report'!$H$27:$H$500,"2015")</f>
        <v>4915968</v>
      </c>
      <c r="I41" s="295">
        <f>SUMIFS('7.  Persistence Report'!AZ$27:AZ$500,'7.  Persistence Report'!$D$27:$D$500,$B41,'7.  Persistence Report'!$J$27:$J$500,"Current year savings",'7.  Persistence Report'!$H$27:$H$500,"2015")</f>
        <v>4915968</v>
      </c>
      <c r="J41" s="295">
        <f>SUMIFS('7.  Persistence Report'!BA$27:BA$500,'7.  Persistence Report'!$D$27:$D$500,$B41,'7.  Persistence Report'!$J$27:$J$500,"Current year savings",'7.  Persistence Report'!$H$27:$H$500,"2015")</f>
        <v>4915968</v>
      </c>
      <c r="K41" s="295">
        <f>SUMIFS('7.  Persistence Report'!BB$27:BB$500,'7.  Persistence Report'!$D$27:$D$500,$B41,'7.  Persistence Report'!$J$27:$J$500,"Current year savings",'7.  Persistence Report'!$H$27:$H$500,"2015")</f>
        <v>4913394</v>
      </c>
      <c r="L41" s="295">
        <f>SUMIFS('7.  Persistence Report'!BC$27:BC$500,'7.  Persistence Report'!$D$27:$D$500,$B41,'7.  Persistence Report'!$J$27:$J$500,"Current year savings",'7.  Persistence Report'!$H$27:$H$500,"2015")</f>
        <v>4913394</v>
      </c>
      <c r="M41" s="295">
        <f>SUMIFS('7.  Persistence Report'!BD$27:BD$500,'7.  Persistence Report'!$D$27:$D$500,$B41,'7.  Persistence Report'!$J$27:$J$500,"Current year savings",'7.  Persistence Report'!$H$27:$H$500,"2015")</f>
        <v>4913394</v>
      </c>
      <c r="N41" s="291"/>
      <c r="O41" s="295">
        <f>SUMIFS('7.  Persistence Report'!P$27:P$500,'7.  Persistence Report'!$D$27:$D$500,$B41,'7.  Persistence Report'!$J$27:$J$500,"Current year savings",'7.  Persistence Report'!$H$27:$H$500,"2015")</f>
        <v>338</v>
      </c>
      <c r="P41" s="295">
        <f>SUMIFS('7.  Persistence Report'!Q$27:Q$500,'7.  Persistence Report'!$D$27:$D$500,$B41,'7.  Persistence Report'!$J$27:$J$500,"Current year savings",'7.  Persistence Report'!$H$27:$H$500,"2015")</f>
        <v>332</v>
      </c>
      <c r="Q41" s="295">
        <f>SUMIFS('7.  Persistence Report'!R$27:R$500,'7.  Persistence Report'!$D$27:$D$500,$B41,'7.  Persistence Report'!$J$27:$J$500,"Current year savings",'7.  Persistence Report'!$H$27:$H$500,"2015")</f>
        <v>332</v>
      </c>
      <c r="R41" s="295">
        <f>SUMIFS('7.  Persistence Report'!S$27:S$500,'7.  Persistence Report'!$D$27:$D$500,$B41,'7.  Persistence Report'!$J$27:$J$500,"Current year savings",'7.  Persistence Report'!$H$27:$H$500,"2015")</f>
        <v>332</v>
      </c>
      <c r="S41" s="295">
        <f>SUMIFS('7.  Persistence Report'!T$27:T$500,'7.  Persistence Report'!$D$27:$D$500,$B41,'7.  Persistence Report'!$J$27:$J$500,"Current year savings",'7.  Persistence Report'!$H$27:$H$500,"2015")</f>
        <v>332</v>
      </c>
      <c r="T41" s="295">
        <f>SUMIFS('7.  Persistence Report'!U$27:U$500,'7.  Persistence Report'!$D$27:$D$500,$B41,'7.  Persistence Report'!$J$27:$J$500,"Current year savings",'7.  Persistence Report'!$H$27:$H$500,"2015")</f>
        <v>332</v>
      </c>
      <c r="U41" s="295">
        <f>SUMIFS('7.  Persistence Report'!V$27:V$500,'7.  Persistence Report'!$D$27:$D$500,$B41,'7.  Persistence Report'!$J$27:$J$500,"Current year savings",'7.  Persistence Report'!$H$27:$H$500,"2015")</f>
        <v>332</v>
      </c>
      <c r="V41" s="295">
        <f>SUMIFS('7.  Persistence Report'!W$27:W$500,'7.  Persistence Report'!$D$27:$D$500,$B41,'7.  Persistence Report'!$J$27:$J$500,"Current year savings",'7.  Persistence Report'!$H$27:$H$500,"2015")</f>
        <v>332</v>
      </c>
      <c r="W41" s="295">
        <f>SUMIFS('7.  Persistence Report'!X$27:X$500,'7.  Persistence Report'!$D$27:$D$500,$B41,'7.  Persistence Report'!$J$27:$J$500,"Current year savings",'7.  Persistence Report'!$H$27:$H$500,"2015")</f>
        <v>332</v>
      </c>
      <c r="X41" s="295">
        <f>SUMIFS('7.  Persistence Report'!Y$27:Y$500,'7.  Persistence Report'!$D$27:$D$500,$B41,'7.  Persistence Report'!$J$27:$J$500,"Current year savings",'7.  Persistence Report'!$H$27:$H$500,"2015")</f>
        <v>332</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f>SUMIFS('7.  Persistence Report'!AU$27:AU$500,'7.  Persistence Report'!$D$27:$D$500,$B41,'7.  Persistence Report'!$J$27:$J$500,"Adjustment",'7.  Persistence Report'!$H$27:$H$500,"2015")</f>
        <v>51769</v>
      </c>
      <c r="E42" s="295">
        <f>SUMIFS('7.  Persistence Report'!AV$27:AV$500,'7.  Persistence Report'!$D$27:$D$500,$B41,'7.  Persistence Report'!$J$27:$J$500,"Adjustment",'7.  Persistence Report'!$H$27:$H$500,"2015")</f>
        <v>51162</v>
      </c>
      <c r="F42" s="295">
        <f>SUMIFS('7.  Persistence Report'!AW$27:AW$500,'7.  Persistence Report'!$D$27:$D$500,$B41,'7.  Persistence Report'!$J$27:$J$500,"Adjustment",'7.  Persistence Report'!$H$27:$H$500,"2015")</f>
        <v>51162</v>
      </c>
      <c r="G42" s="295">
        <f>SUMIFS('7.  Persistence Report'!AX$27:AX$500,'7.  Persistence Report'!$D$27:$D$500,$B41,'7.  Persistence Report'!$J$27:$J$500,"Adjustment",'7.  Persistence Report'!$H$27:$H$500,"2015")</f>
        <v>51162</v>
      </c>
      <c r="H42" s="295">
        <f>SUMIFS('7.  Persistence Report'!AY$27:AY$500,'7.  Persistence Report'!$D$27:$D$500,$B41,'7.  Persistence Report'!$J$27:$J$500,"Adjustment",'7.  Persistence Report'!$H$27:$H$500,"2015")</f>
        <v>51162</v>
      </c>
      <c r="I42" s="295">
        <f>SUMIFS('7.  Persistence Report'!AZ$27:AZ$500,'7.  Persistence Report'!$D$27:$D$500,$B41,'7.  Persistence Report'!$J$27:$J$500,"Adjustment",'7.  Persistence Report'!$H$27:$H$500,"2015")</f>
        <v>51162</v>
      </c>
      <c r="J42" s="295">
        <f>SUMIFS('7.  Persistence Report'!BA$27:BA$500,'7.  Persistence Report'!$D$27:$D$500,$B41,'7.  Persistence Report'!$J$27:$J$500,"Adjustment",'7.  Persistence Report'!$H$27:$H$500,"2015")</f>
        <v>51162</v>
      </c>
      <c r="K42" s="295">
        <f>SUMIFS('7.  Persistence Report'!BB$27:BB$500,'7.  Persistence Report'!$D$27:$D$500,$B41,'7.  Persistence Report'!$J$27:$J$500,"Adjustment",'7.  Persistence Report'!$H$27:$H$500,"2015")</f>
        <v>51034</v>
      </c>
      <c r="L42" s="295">
        <f>SUMIFS('7.  Persistence Report'!BC$27:BC$500,'7.  Persistence Report'!$D$27:$D$500,$B41,'7.  Persistence Report'!$J$27:$J$500,"Adjustment",'7.  Persistence Report'!$H$27:$H$500,"2015")</f>
        <v>51034</v>
      </c>
      <c r="M42" s="295">
        <f>SUMIFS('7.  Persistence Report'!BD$27:BD$500,'7.  Persistence Report'!$D$27:$D$500,$B41,'7.  Persistence Report'!$J$27:$J$500,"Adjustment",'7.  Persistence Report'!$H$27:$H$500,"2015")</f>
        <v>51034</v>
      </c>
      <c r="N42" s="468"/>
      <c r="O42" s="295">
        <f>SUMIFS('7.  Persistence Report'!P$27:P$500,'7.  Persistence Report'!$D$27:$D$500,$B41,'7.  Persistence Report'!$J$27:$J$500,"Adjustment",'7.  Persistence Report'!$H$27:$H$500,"2015")</f>
        <v>3</v>
      </c>
      <c r="P42" s="295">
        <f>SUMIFS('7.  Persistence Report'!Q$27:Q$500,'7.  Persistence Report'!$D$27:$D$500,$B41,'7.  Persistence Report'!$J$27:$J$500,"Adjustment",'7.  Persistence Report'!$H$27:$H$500,"2015")</f>
        <v>3</v>
      </c>
      <c r="Q42" s="295">
        <f>SUMIFS('7.  Persistence Report'!R$27:R$500,'7.  Persistence Report'!$D$27:$D$500,$B41,'7.  Persistence Report'!$J$27:$J$500,"Adjustment",'7.  Persistence Report'!$H$27:$H$500,"2015")</f>
        <v>3</v>
      </c>
      <c r="R42" s="295">
        <f>SUMIFS('7.  Persistence Report'!S$27:S$500,'7.  Persistence Report'!$D$27:$D$500,$B41,'7.  Persistence Report'!$J$27:$J$500,"Adjustment",'7.  Persistence Report'!$H$27:$H$500,"2015")</f>
        <v>3</v>
      </c>
      <c r="S42" s="295">
        <f>SUMIFS('7.  Persistence Report'!T$27:T$500,'7.  Persistence Report'!$D$27:$D$500,$B41,'7.  Persistence Report'!$J$27:$J$500,"Adjustment",'7.  Persistence Report'!$H$27:$H$500,"2015")</f>
        <v>3</v>
      </c>
      <c r="T42" s="295">
        <f>SUMIFS('7.  Persistence Report'!U$27:U$500,'7.  Persistence Report'!$D$27:$D$500,$B41,'7.  Persistence Report'!$J$27:$J$500,"Adjustment",'7.  Persistence Report'!$H$27:$H$500,"2015")</f>
        <v>3</v>
      </c>
      <c r="U42" s="295">
        <f>SUMIFS('7.  Persistence Report'!V$27:V$500,'7.  Persistence Report'!$D$27:$D$500,$B41,'7.  Persistence Report'!$J$27:$J$500,"Adjustment",'7.  Persistence Report'!$H$27:$H$500,"2015")</f>
        <v>3</v>
      </c>
      <c r="V42" s="295">
        <f>SUMIFS('7.  Persistence Report'!W$27:W$500,'7.  Persistence Report'!$D$27:$D$500,$B41,'7.  Persistence Report'!$J$27:$J$500,"Adjustment",'7.  Persistence Report'!$H$27:$H$500,"2015")</f>
        <v>3</v>
      </c>
      <c r="W42" s="295">
        <f>SUMIFS('7.  Persistence Report'!X$27:X$500,'7.  Persistence Report'!$D$27:$D$500,$B41,'7.  Persistence Report'!$J$27:$J$500,"Adjustment",'7.  Persistence Report'!$H$27:$H$500,"2015")</f>
        <v>3</v>
      </c>
      <c r="X42" s="295">
        <f>SUMIFS('7.  Persistence Report'!Y$27:Y$500,'7.  Persistence Report'!$D$27:$D$500,$B41,'7.  Persistence Report'!$J$27:$J$500,"Adjustment",'7.  Persistence Report'!$H$27:$H$500,"2015")</f>
        <v>3</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f>SUMIFS('7.  Persistence Report'!AU$27:AU$500,'7.  Persistence Report'!$D$27:$D$500,$B44,'7.  Persistence Report'!$J$27:$J$500,"Current year savings",'7.  Persistence Report'!$H$27:$H$500,"2015")</f>
        <v>373322</v>
      </c>
      <c r="E44" s="295">
        <f>SUMIFS('7.  Persistence Report'!AV$27:AV$500,'7.  Persistence Report'!$D$27:$D$500,$B44,'7.  Persistence Report'!$J$27:$J$500,"Current year savings",'7.  Persistence Report'!$H$27:$H$500,"2015")</f>
        <v>373322</v>
      </c>
      <c r="F44" s="295">
        <f>SUMIFS('7.  Persistence Report'!AW$27:AW$500,'7.  Persistence Report'!$D$27:$D$500,$B44,'7.  Persistence Report'!$J$27:$J$500,"Current year savings",'7.  Persistence Report'!$H$27:$H$500,"2015")</f>
        <v>373322</v>
      </c>
      <c r="G44" s="295">
        <f>SUMIFS('7.  Persistence Report'!AX$27:AX$500,'7.  Persistence Report'!$D$27:$D$500,$B44,'7.  Persistence Report'!$J$27:$J$500,"Current year savings",'7.  Persistence Report'!$H$27:$H$500,"2015")</f>
        <v>372278</v>
      </c>
      <c r="H44" s="295">
        <f>SUMIFS('7.  Persistence Report'!AY$27:AY$500,'7.  Persistence Report'!$D$27:$D$500,$B44,'7.  Persistence Report'!$J$27:$J$500,"Current year savings",'7.  Persistence Report'!$H$27:$H$500,"2015")</f>
        <v>220987</v>
      </c>
      <c r="I44" s="295">
        <f>SUMIFS('7.  Persistence Report'!AZ$27:AZ$500,'7.  Persistence Report'!$D$27:$D$500,$B44,'7.  Persistence Report'!$J$27:$J$500,"Current year savings",'7.  Persistence Report'!$H$27:$H$500,"2015")</f>
        <v>0</v>
      </c>
      <c r="J44" s="295">
        <f>SUMIFS('7.  Persistence Report'!BA$27:BA$500,'7.  Persistence Report'!$D$27:$D$500,$B44,'7.  Persistence Report'!$J$27:$J$500,"Current year savings",'7.  Persistence Report'!$H$27:$H$500,"2015")</f>
        <v>0</v>
      </c>
      <c r="K44" s="295">
        <f>SUMIFS('7.  Persistence Report'!BB$27:BB$500,'7.  Persistence Report'!$D$27:$D$500,$B44,'7.  Persistence Report'!$J$27:$J$500,"Current year savings",'7.  Persistence Report'!$H$27:$H$500,"2015")</f>
        <v>0</v>
      </c>
      <c r="L44" s="295">
        <f>SUMIFS('7.  Persistence Report'!BC$27:BC$500,'7.  Persistence Report'!$D$27:$D$500,$B44,'7.  Persistence Report'!$J$27:$J$500,"Current year savings",'7.  Persistence Report'!$H$27:$H$500,"2015")</f>
        <v>0</v>
      </c>
      <c r="M44" s="295">
        <f>SUMIFS('7.  Persistence Report'!BD$27:BD$500,'7.  Persistence Report'!$D$27:$D$500,$B44,'7.  Persistence Report'!$J$27:$J$500,"Current year savings",'7.  Persistence Report'!$H$27:$H$500,"2015")</f>
        <v>0</v>
      </c>
      <c r="N44" s="291"/>
      <c r="O44" s="295">
        <f>SUMIFS('7.  Persistence Report'!P$27:P$500,'7.  Persistence Report'!$D$27:$D$500,$B44,'7.  Persistence Report'!$J$27:$J$500,"Current year savings",'7.  Persistence Report'!$H$27:$H$500,"2015")</f>
        <v>57</v>
      </c>
      <c r="P44" s="295">
        <f>SUMIFS('7.  Persistence Report'!Q$27:Q$500,'7.  Persistence Report'!$D$27:$D$500,$B44,'7.  Persistence Report'!$J$27:$J$500,"Current year savings",'7.  Persistence Report'!$H$27:$H$500,"2015")</f>
        <v>57</v>
      </c>
      <c r="Q44" s="295">
        <f>SUMIFS('7.  Persistence Report'!R$27:R$500,'7.  Persistence Report'!$D$27:$D$500,$B44,'7.  Persistence Report'!$J$27:$J$500,"Current year savings",'7.  Persistence Report'!$H$27:$H$500,"2015")</f>
        <v>57</v>
      </c>
      <c r="R44" s="295">
        <f>SUMIFS('7.  Persistence Report'!S$27:S$500,'7.  Persistence Report'!$D$27:$D$500,$B44,'7.  Persistence Report'!$J$27:$J$500,"Current year savings",'7.  Persistence Report'!$H$27:$H$500,"2015")</f>
        <v>56</v>
      </c>
      <c r="S44" s="295">
        <f>SUMIFS('7.  Persistence Report'!T$27:T$500,'7.  Persistence Report'!$D$27:$D$500,$B44,'7.  Persistence Report'!$J$27:$J$500,"Current year savings",'7.  Persistence Report'!$H$27:$H$500,"2015")</f>
        <v>32</v>
      </c>
      <c r="T44" s="295">
        <f>SUMIFS('7.  Persistence Report'!U$27:U$500,'7.  Persistence Report'!$D$27:$D$500,$B44,'7.  Persistence Report'!$J$27:$J$500,"Current year savings",'7.  Persistence Report'!$H$27:$H$500,"2015")</f>
        <v>0</v>
      </c>
      <c r="U44" s="295">
        <f>SUMIFS('7.  Persistence Report'!V$27:V$500,'7.  Persistence Report'!$D$27:$D$500,$B44,'7.  Persistence Report'!$J$27:$J$500,"Current year savings",'7.  Persistence Report'!$H$27:$H$500,"2015")</f>
        <v>0</v>
      </c>
      <c r="V44" s="295">
        <f>SUMIFS('7.  Persistence Report'!W$27:W$500,'7.  Persistence Report'!$D$27:$D$500,$B44,'7.  Persistence Report'!$J$27:$J$500,"Current year savings",'7.  Persistence Report'!$H$27:$H$500,"2015")</f>
        <v>0</v>
      </c>
      <c r="W44" s="295">
        <f>SUMIFS('7.  Persistence Report'!X$27:X$500,'7.  Persistence Report'!$D$27:$D$500,$B44,'7.  Persistence Report'!$J$27:$J$500,"Current year savings",'7.  Persistence Report'!$H$27:$H$500,"2015")</f>
        <v>0</v>
      </c>
      <c r="X44" s="295">
        <f>SUMIFS('7.  Persistence Report'!Y$27:Y$500,'7.  Persistence Report'!$D$27:$D$500,$B44,'7.  Persistence Report'!$J$27:$J$500,"Current year savings",'7.  Persistence Report'!$H$27:$H$500,"2015")</f>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f>SUMIFS('7.  Persistence Report'!AU$27:AU$500,'7.  Persistence Report'!$D$27:$D$500,$B44,'7.  Persistence Report'!$J$27:$J$500,"Adjustment",'7.  Persistence Report'!$H$27:$H$500,"2015")</f>
        <v>0</v>
      </c>
      <c r="E45" s="295">
        <f>SUMIFS('7.  Persistence Report'!AV$27:AV$500,'7.  Persistence Report'!$D$27:$D$500,$B44,'7.  Persistence Report'!$J$27:$J$500,"Adjustment",'7.  Persistence Report'!$H$27:$H$500,"2015")</f>
        <v>0</v>
      </c>
      <c r="F45" s="295">
        <f>SUMIFS('7.  Persistence Report'!AW$27:AW$500,'7.  Persistence Report'!$D$27:$D$500,$B44,'7.  Persistence Report'!$J$27:$J$500,"Adjustment",'7.  Persistence Report'!$H$27:$H$500,"2015")</f>
        <v>0</v>
      </c>
      <c r="G45" s="295">
        <f>SUMIFS('7.  Persistence Report'!AX$27:AX$500,'7.  Persistence Report'!$D$27:$D$500,$B44,'7.  Persistence Report'!$J$27:$J$500,"Adjustment",'7.  Persistence Report'!$H$27:$H$500,"2015")</f>
        <v>0</v>
      </c>
      <c r="H45" s="295">
        <f>SUMIFS('7.  Persistence Report'!AY$27:AY$500,'7.  Persistence Report'!$D$27:$D$500,$B44,'7.  Persistence Report'!$J$27:$J$500,"Adjustment",'7.  Persistence Report'!$H$27:$H$500,"2015")</f>
        <v>0</v>
      </c>
      <c r="I45" s="295">
        <f>SUMIFS('7.  Persistence Report'!AZ$27:AZ$500,'7.  Persistence Report'!$D$27:$D$500,$B44,'7.  Persistence Report'!$J$27:$J$500,"Adjustment",'7.  Persistence Report'!$H$27:$H$500,"2015")</f>
        <v>0</v>
      </c>
      <c r="J45" s="295">
        <f>SUMIFS('7.  Persistence Report'!BA$27:BA$500,'7.  Persistence Report'!$D$27:$D$500,$B44,'7.  Persistence Report'!$J$27:$J$500,"Adjustment",'7.  Persistence Report'!$H$27:$H$500,"2015")</f>
        <v>0</v>
      </c>
      <c r="K45" s="295">
        <f>SUMIFS('7.  Persistence Report'!BB$27:BB$500,'7.  Persistence Report'!$D$27:$D$500,$B44,'7.  Persistence Report'!$J$27:$J$500,"Adjustment",'7.  Persistence Report'!$H$27:$H$500,"2015")</f>
        <v>0</v>
      </c>
      <c r="L45" s="295">
        <f>SUMIFS('7.  Persistence Report'!BC$27:BC$500,'7.  Persistence Report'!$D$27:$D$500,$B44,'7.  Persistence Report'!$J$27:$J$500,"Adjustment",'7.  Persistence Report'!$H$27:$H$500,"2015")</f>
        <v>0</v>
      </c>
      <c r="M45" s="295">
        <f>SUMIFS('7.  Persistence Report'!BD$27:BD$500,'7.  Persistence Report'!$D$27:$D$500,$B44,'7.  Persistence Report'!$J$27:$J$500,"Adjustment",'7.  Persistence Report'!$H$27:$H$500,"2015")</f>
        <v>0</v>
      </c>
      <c r="N45" s="468"/>
      <c r="O45" s="295">
        <f>SUMIFS('7.  Persistence Report'!P$27:P$500,'7.  Persistence Report'!$D$27:$D$500,$B44,'7.  Persistence Report'!$J$27:$J$500,"Adjustment",'7.  Persistence Report'!$H$27:$H$500,"2015")</f>
        <v>0</v>
      </c>
      <c r="P45" s="295">
        <f>SUMIFS('7.  Persistence Report'!Q$27:Q$500,'7.  Persistence Report'!$D$27:$D$500,$B44,'7.  Persistence Report'!$J$27:$J$500,"Adjustment",'7.  Persistence Report'!$H$27:$H$500,"2015")</f>
        <v>0</v>
      </c>
      <c r="Q45" s="295">
        <f>SUMIFS('7.  Persistence Report'!R$27:R$500,'7.  Persistence Report'!$D$27:$D$500,$B44,'7.  Persistence Report'!$J$27:$J$500,"Adjustment",'7.  Persistence Report'!$H$27:$H$500,"2015")</f>
        <v>0</v>
      </c>
      <c r="R45" s="295">
        <f>SUMIFS('7.  Persistence Report'!S$27:S$500,'7.  Persistence Report'!$D$27:$D$500,$B44,'7.  Persistence Report'!$J$27:$J$500,"Adjustment",'7.  Persistence Report'!$H$27:$H$500,"2015")</f>
        <v>0</v>
      </c>
      <c r="S45" s="295">
        <f>SUMIFS('7.  Persistence Report'!T$27:T$500,'7.  Persistence Report'!$D$27:$D$500,$B44,'7.  Persistence Report'!$J$27:$J$500,"Adjustment",'7.  Persistence Report'!$H$27:$H$500,"2015")</f>
        <v>0</v>
      </c>
      <c r="T45" s="295">
        <f>SUMIFS('7.  Persistence Report'!U$27:U$500,'7.  Persistence Report'!$D$27:$D$500,$B44,'7.  Persistence Report'!$J$27:$J$500,"Adjustment",'7.  Persistence Report'!$H$27:$H$500,"2015")</f>
        <v>0</v>
      </c>
      <c r="U45" s="295">
        <f>SUMIFS('7.  Persistence Report'!V$27:V$500,'7.  Persistence Report'!$D$27:$D$500,$B44,'7.  Persistence Report'!$J$27:$J$500,"Adjustment",'7.  Persistence Report'!$H$27:$H$500,"2015")</f>
        <v>0</v>
      </c>
      <c r="V45" s="295">
        <f>SUMIFS('7.  Persistence Report'!W$27:W$500,'7.  Persistence Report'!$D$27:$D$500,$B44,'7.  Persistence Report'!$J$27:$J$500,"Adjustment",'7.  Persistence Report'!$H$27:$H$500,"2015")</f>
        <v>0</v>
      </c>
      <c r="W45" s="295">
        <f>SUMIFS('7.  Persistence Report'!X$27:X$500,'7.  Persistence Report'!$D$27:$D$500,$B44,'7.  Persistence Report'!$J$27:$J$500,"Adjustment",'7.  Persistence Report'!$H$27:$H$500,"2015")</f>
        <v>0</v>
      </c>
      <c r="X45" s="295">
        <f>SUMIFS('7.  Persistence Report'!Y$27:Y$500,'7.  Persistence Report'!$D$27:$D$500,$B44,'7.  Persistence Report'!$J$27:$J$500,"Adjustment",'7.  Persistence Report'!$H$27:$H$500,"2015")</f>
        <v>0</v>
      </c>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682</v>
      </c>
      <c r="C47" s="291" t="s">
        <v>25</v>
      </c>
      <c r="D47" s="295">
        <f>SUMIFS('7.  Persistence Report'!AU$27:AU$500,'7.  Persistence Report'!$D$27:$D$500,$B47,'7.  Persistence Report'!$J$27:$J$500,"Current year savings",'7.  Persistence Report'!$H$27:$H$500,"2015")</f>
        <v>4351035</v>
      </c>
      <c r="E47" s="295">
        <f>SUMIFS('7.  Persistence Report'!AV$27:AV$500,'7.  Persistence Report'!$D$27:$D$500,$B47,'7.  Persistence Report'!$J$27:$J$500,"Current year savings",'7.  Persistence Report'!$H$27:$H$500,"2015")</f>
        <v>4351035</v>
      </c>
      <c r="F47" s="295">
        <f>SUMIFS('7.  Persistence Report'!AW$27:AW$500,'7.  Persistence Report'!$D$27:$D$500,$B47,'7.  Persistence Report'!$J$27:$J$500,"Current year savings",'7.  Persistence Report'!$H$27:$H$500,"2015")</f>
        <v>4351035</v>
      </c>
      <c r="G47" s="295">
        <f>SUMIFS('7.  Persistence Report'!AX$27:AX$500,'7.  Persistence Report'!$D$27:$D$500,$B47,'7.  Persistence Report'!$J$27:$J$500,"Current year savings",'7.  Persistence Report'!$H$27:$H$500,"2015")</f>
        <v>4351035</v>
      </c>
      <c r="H47" s="295">
        <f>SUMIFS('7.  Persistence Report'!AY$27:AY$500,'7.  Persistence Report'!$D$27:$D$500,$B47,'7.  Persistence Report'!$J$27:$J$500,"Current year savings",'7.  Persistence Report'!$H$27:$H$500,"2015")</f>
        <v>4351035</v>
      </c>
      <c r="I47" s="295">
        <f>SUMIFS('7.  Persistence Report'!AZ$27:AZ$500,'7.  Persistence Report'!$D$27:$D$500,$B47,'7.  Persistence Report'!$J$27:$J$500,"Current year savings",'7.  Persistence Report'!$H$27:$H$500,"2015")</f>
        <v>4351035</v>
      </c>
      <c r="J47" s="295">
        <f>SUMIFS('7.  Persistence Report'!BA$27:BA$500,'7.  Persistence Report'!$D$27:$D$500,$B47,'7.  Persistence Report'!$J$27:$J$500,"Current year savings",'7.  Persistence Report'!$H$27:$H$500,"2015")</f>
        <v>4351035</v>
      </c>
      <c r="K47" s="295">
        <f>SUMIFS('7.  Persistence Report'!BB$27:BB$500,'7.  Persistence Report'!$D$27:$D$500,$B47,'7.  Persistence Report'!$J$27:$J$500,"Current year savings",'7.  Persistence Report'!$H$27:$H$500,"2015")</f>
        <v>4351035</v>
      </c>
      <c r="L47" s="295">
        <f>SUMIFS('7.  Persistence Report'!BC$27:BC$500,'7.  Persistence Report'!$D$27:$D$500,$B47,'7.  Persistence Report'!$J$27:$J$500,"Current year savings",'7.  Persistence Report'!$H$27:$H$500,"2015")</f>
        <v>4351035</v>
      </c>
      <c r="M47" s="295">
        <f>SUMIFS('7.  Persistence Report'!BD$27:BD$500,'7.  Persistence Report'!$D$27:$D$500,$B47,'7.  Persistence Report'!$J$27:$J$500,"Current year savings",'7.  Persistence Report'!$H$27:$H$500,"2015")</f>
        <v>4351035</v>
      </c>
      <c r="N47" s="291"/>
      <c r="O47" s="295">
        <f>SUMIFS('7.  Persistence Report'!P$27:P$500,'7.  Persistence Report'!$D$27:$D$500,$B47,'7.  Persistence Report'!$J$27:$J$500,"Current year savings",'7.  Persistence Report'!$H$27:$H$500,"2015")</f>
        <v>2261</v>
      </c>
      <c r="P47" s="295">
        <f>SUMIFS('7.  Persistence Report'!Q$27:Q$500,'7.  Persistence Report'!$D$27:$D$500,$B47,'7.  Persistence Report'!$J$27:$J$500,"Current year savings",'7.  Persistence Report'!$H$27:$H$500,"2015")</f>
        <v>2261</v>
      </c>
      <c r="Q47" s="295">
        <f>SUMIFS('7.  Persistence Report'!R$27:R$500,'7.  Persistence Report'!$D$27:$D$500,$B47,'7.  Persistence Report'!$J$27:$J$500,"Current year savings",'7.  Persistence Report'!$H$27:$H$500,"2015")</f>
        <v>2261</v>
      </c>
      <c r="R47" s="295">
        <f>SUMIFS('7.  Persistence Report'!S$27:S$500,'7.  Persistence Report'!$D$27:$D$500,$B47,'7.  Persistence Report'!$J$27:$J$500,"Current year savings",'7.  Persistence Report'!$H$27:$H$500,"2015")</f>
        <v>2261</v>
      </c>
      <c r="S47" s="295">
        <f>SUMIFS('7.  Persistence Report'!T$27:T$500,'7.  Persistence Report'!$D$27:$D$500,$B47,'7.  Persistence Report'!$J$27:$J$500,"Current year savings",'7.  Persistence Report'!$H$27:$H$500,"2015")</f>
        <v>2261</v>
      </c>
      <c r="T47" s="295">
        <f>SUMIFS('7.  Persistence Report'!U$27:U$500,'7.  Persistence Report'!$D$27:$D$500,$B47,'7.  Persistence Report'!$J$27:$J$500,"Current year savings",'7.  Persistence Report'!$H$27:$H$500,"2015")</f>
        <v>2261</v>
      </c>
      <c r="U47" s="295">
        <f>SUMIFS('7.  Persistence Report'!V$27:V$500,'7.  Persistence Report'!$D$27:$D$500,$B47,'7.  Persistence Report'!$J$27:$J$500,"Current year savings",'7.  Persistence Report'!$H$27:$H$500,"2015")</f>
        <v>2261</v>
      </c>
      <c r="V47" s="295">
        <f>SUMIFS('7.  Persistence Report'!W$27:W$500,'7.  Persistence Report'!$D$27:$D$500,$B47,'7.  Persistence Report'!$J$27:$J$500,"Current year savings",'7.  Persistence Report'!$H$27:$H$500,"2015")</f>
        <v>2261</v>
      </c>
      <c r="W47" s="295">
        <f>SUMIFS('7.  Persistence Report'!X$27:X$500,'7.  Persistence Report'!$D$27:$D$500,$B47,'7.  Persistence Report'!$J$27:$J$500,"Current year savings",'7.  Persistence Report'!$H$27:$H$500,"2015")</f>
        <v>2261</v>
      </c>
      <c r="X47" s="295">
        <f>SUMIFS('7.  Persistence Report'!Y$27:Y$500,'7.  Persistence Report'!$D$27:$D$500,$B47,'7.  Persistence Report'!$J$27:$J$500,"Current year savings",'7.  Persistence Report'!$H$27:$H$500,"2015")</f>
        <v>2261</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f>SUMIFS('7.  Persistence Report'!AU$27:AU$500,'7.  Persistence Report'!$D$27:$D$500,$B47,'7.  Persistence Report'!$J$27:$J$500,"Adjustment",'7.  Persistence Report'!$H$27:$H$500,"2015")</f>
        <v>137637</v>
      </c>
      <c r="E48" s="295">
        <f>SUMIFS('7.  Persistence Report'!AV$27:AV$500,'7.  Persistence Report'!$D$27:$D$500,$B47,'7.  Persistence Report'!$J$27:$J$500,"Adjustment",'7.  Persistence Report'!$H$27:$H$500,"2015")</f>
        <v>137637</v>
      </c>
      <c r="F48" s="295">
        <f>SUMIFS('7.  Persistence Report'!AW$27:AW$500,'7.  Persistence Report'!$D$27:$D$500,$B47,'7.  Persistence Report'!$J$27:$J$500,"Adjustment",'7.  Persistence Report'!$H$27:$H$500,"2015")</f>
        <v>137637</v>
      </c>
      <c r="G48" s="295">
        <f>SUMIFS('7.  Persistence Report'!AX$27:AX$500,'7.  Persistence Report'!$D$27:$D$500,$B47,'7.  Persistence Report'!$J$27:$J$500,"Adjustment",'7.  Persistence Report'!$H$27:$H$500,"2015")</f>
        <v>137637</v>
      </c>
      <c r="H48" s="295">
        <f>SUMIFS('7.  Persistence Report'!AY$27:AY$500,'7.  Persistence Report'!$D$27:$D$500,$B47,'7.  Persistence Report'!$J$27:$J$500,"Adjustment",'7.  Persistence Report'!$H$27:$H$500,"2015")</f>
        <v>137637</v>
      </c>
      <c r="I48" s="295">
        <f>SUMIFS('7.  Persistence Report'!AZ$27:AZ$500,'7.  Persistence Report'!$D$27:$D$500,$B47,'7.  Persistence Report'!$J$27:$J$500,"Adjustment",'7.  Persistence Report'!$H$27:$H$500,"2015")</f>
        <v>137637</v>
      </c>
      <c r="J48" s="295">
        <f>SUMIFS('7.  Persistence Report'!BA$27:BA$500,'7.  Persistence Report'!$D$27:$D$500,$B47,'7.  Persistence Report'!$J$27:$J$500,"Adjustment",'7.  Persistence Report'!$H$27:$H$500,"2015")</f>
        <v>137637</v>
      </c>
      <c r="K48" s="295">
        <f>SUMIFS('7.  Persistence Report'!BB$27:BB$500,'7.  Persistence Report'!$D$27:$D$500,$B47,'7.  Persistence Report'!$J$27:$J$500,"Adjustment",'7.  Persistence Report'!$H$27:$H$500,"2015")</f>
        <v>137637</v>
      </c>
      <c r="L48" s="295">
        <f>SUMIFS('7.  Persistence Report'!BC$27:BC$500,'7.  Persistence Report'!$D$27:$D$500,$B47,'7.  Persistence Report'!$J$27:$J$500,"Adjustment",'7.  Persistence Report'!$H$27:$H$500,"2015")</f>
        <v>137637</v>
      </c>
      <c r="M48" s="295">
        <f>SUMIFS('7.  Persistence Report'!BD$27:BD$500,'7.  Persistence Report'!$D$27:$D$500,$B47,'7.  Persistence Report'!$J$27:$J$500,"Adjustment",'7.  Persistence Report'!$H$27:$H$500,"2015")</f>
        <v>137637</v>
      </c>
      <c r="N48" s="468"/>
      <c r="O48" s="295">
        <f>SUMIFS('7.  Persistence Report'!P$27:P$500,'7.  Persistence Report'!$D$27:$D$500,$B47,'7.  Persistence Report'!$J$27:$J$500,"Adjustment",'7.  Persistence Report'!$H$27:$H$500,"2015")</f>
        <v>71</v>
      </c>
      <c r="P48" s="295">
        <f>SUMIFS('7.  Persistence Report'!Q$27:Q$500,'7.  Persistence Report'!$D$27:$D$500,$B47,'7.  Persistence Report'!$J$27:$J$500,"Adjustment",'7.  Persistence Report'!$H$27:$H$500,"2015")</f>
        <v>71</v>
      </c>
      <c r="Q48" s="295">
        <f>SUMIFS('7.  Persistence Report'!R$27:R$500,'7.  Persistence Report'!$D$27:$D$500,$B47,'7.  Persistence Report'!$J$27:$J$500,"Adjustment",'7.  Persistence Report'!$H$27:$H$500,"2015")</f>
        <v>71</v>
      </c>
      <c r="R48" s="295">
        <f>SUMIFS('7.  Persistence Report'!S$27:S$500,'7.  Persistence Report'!$D$27:$D$500,$B47,'7.  Persistence Report'!$J$27:$J$500,"Adjustment",'7.  Persistence Report'!$H$27:$H$500,"2015")</f>
        <v>71</v>
      </c>
      <c r="S48" s="295">
        <f>SUMIFS('7.  Persistence Report'!T$27:T$500,'7.  Persistence Report'!$D$27:$D$500,$B47,'7.  Persistence Report'!$J$27:$J$500,"Adjustment",'7.  Persistence Report'!$H$27:$H$500,"2015")</f>
        <v>71</v>
      </c>
      <c r="T48" s="295">
        <f>SUMIFS('7.  Persistence Report'!U$27:U$500,'7.  Persistence Report'!$D$27:$D$500,$B47,'7.  Persistence Report'!$J$27:$J$500,"Adjustment",'7.  Persistence Report'!$H$27:$H$500,"2015")</f>
        <v>71</v>
      </c>
      <c r="U48" s="295">
        <f>SUMIFS('7.  Persistence Report'!V$27:V$500,'7.  Persistence Report'!$D$27:$D$500,$B47,'7.  Persistence Report'!$J$27:$J$500,"Adjustment",'7.  Persistence Report'!$H$27:$H$500,"2015")</f>
        <v>71</v>
      </c>
      <c r="V48" s="295">
        <f>SUMIFS('7.  Persistence Report'!W$27:W$500,'7.  Persistence Report'!$D$27:$D$500,$B47,'7.  Persistence Report'!$J$27:$J$500,"Adjustment",'7.  Persistence Report'!$H$27:$H$500,"2015")</f>
        <v>71</v>
      </c>
      <c r="W48" s="295">
        <f>SUMIFS('7.  Persistence Report'!X$27:X$500,'7.  Persistence Report'!$D$27:$D$500,$B47,'7.  Persistence Report'!$J$27:$J$500,"Adjustment",'7.  Persistence Report'!$H$27:$H$500,"2015")</f>
        <v>71</v>
      </c>
      <c r="X48" s="295">
        <f>SUMIFS('7.  Persistence Report'!Y$27:Y$500,'7.  Persistence Report'!$D$27:$D$500,$B47,'7.  Persistence Report'!$J$27:$J$500,"Adjustment",'7.  Persistence Report'!$H$27:$H$500,"2015")</f>
        <v>71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f>SUMIFS('7.  Persistence Report'!AU$27:AU$500,'7.  Persistence Report'!$D$27:$D$500,$B50,'7.  Persistence Report'!$J$27:$J$500,"Current year savings",'7.  Persistence Report'!$H$27:$H$500,"2015")</f>
        <v>656805</v>
      </c>
      <c r="E50" s="295">
        <f>SUMIFS('7.  Persistence Report'!AV$27:AV$500,'7.  Persistence Report'!$D$27:$D$500,$B50,'7.  Persistence Report'!$J$27:$J$500,"Current year savings",'7.  Persistence Report'!$H$27:$H$500,"2015")</f>
        <v>656805</v>
      </c>
      <c r="F50" s="295">
        <f>SUMIFS('7.  Persistence Report'!AW$27:AW$500,'7.  Persistence Report'!$D$27:$D$500,$B50,'7.  Persistence Report'!$J$27:$J$500,"Current year savings",'7.  Persistence Report'!$H$27:$H$500,"2015")</f>
        <v>656805</v>
      </c>
      <c r="G50" s="295">
        <f>SUMIFS('7.  Persistence Report'!AX$27:AX$500,'7.  Persistence Report'!$D$27:$D$500,$B50,'7.  Persistence Report'!$J$27:$J$500,"Current year savings",'7.  Persistence Report'!$H$27:$H$500,"2015")</f>
        <v>656805</v>
      </c>
      <c r="H50" s="295">
        <f>SUMIFS('7.  Persistence Report'!AY$27:AY$500,'7.  Persistence Report'!$D$27:$D$500,$B50,'7.  Persistence Report'!$J$27:$J$500,"Current year savings",'7.  Persistence Report'!$H$27:$H$500,"2015")</f>
        <v>656805</v>
      </c>
      <c r="I50" s="295">
        <f>SUMIFS('7.  Persistence Report'!AZ$27:AZ$500,'7.  Persistence Report'!$D$27:$D$500,$B50,'7.  Persistence Report'!$J$27:$J$500,"Current year savings",'7.  Persistence Report'!$H$27:$H$500,"2015")</f>
        <v>656805</v>
      </c>
      <c r="J50" s="295">
        <f>SUMIFS('7.  Persistence Report'!BA$27:BA$500,'7.  Persistence Report'!$D$27:$D$500,$B50,'7.  Persistence Report'!$J$27:$J$500,"Current year savings",'7.  Persistence Report'!$H$27:$H$500,"2015")</f>
        <v>656805</v>
      </c>
      <c r="K50" s="295">
        <f>SUMIFS('7.  Persistence Report'!BB$27:BB$500,'7.  Persistence Report'!$D$27:$D$500,$B50,'7.  Persistence Report'!$J$27:$J$500,"Current year savings",'7.  Persistence Report'!$H$27:$H$500,"2015")</f>
        <v>656805</v>
      </c>
      <c r="L50" s="295">
        <f>SUMIFS('7.  Persistence Report'!BC$27:BC$500,'7.  Persistence Report'!$D$27:$D$500,$B50,'7.  Persistence Report'!$J$27:$J$500,"Current year savings",'7.  Persistence Report'!$H$27:$H$500,"2015")</f>
        <v>656805</v>
      </c>
      <c r="M50" s="295">
        <f>SUMIFS('7.  Persistence Report'!BD$27:BD$500,'7.  Persistence Report'!$D$27:$D$500,$B50,'7.  Persistence Report'!$J$27:$J$500,"Current year savings",'7.  Persistence Report'!$H$27:$H$500,"2015")</f>
        <v>656805</v>
      </c>
      <c r="N50" s="291"/>
      <c r="O50" s="295">
        <f>SUMIFS('7.  Persistence Report'!P$27:P$500,'7.  Persistence Report'!$D$27:$D$500,$B50,'7.  Persistence Report'!$J$27:$J$500,"Current year savings",'7.  Persistence Report'!$H$27:$H$500,"2015")</f>
        <v>123</v>
      </c>
      <c r="P50" s="295">
        <f>SUMIFS('7.  Persistence Report'!Q$27:Q$500,'7.  Persistence Report'!$D$27:$D$500,$B50,'7.  Persistence Report'!$J$27:$J$500,"Current year savings",'7.  Persistence Report'!$H$27:$H$500,"2015")</f>
        <v>123</v>
      </c>
      <c r="Q50" s="295">
        <f>SUMIFS('7.  Persistence Report'!R$27:R$500,'7.  Persistence Report'!$D$27:$D$500,$B50,'7.  Persistence Report'!$J$27:$J$500,"Current year savings",'7.  Persistence Report'!$H$27:$H$500,"2015")</f>
        <v>123</v>
      </c>
      <c r="R50" s="295">
        <f>SUMIFS('7.  Persistence Report'!S$27:S$500,'7.  Persistence Report'!$D$27:$D$500,$B50,'7.  Persistence Report'!$J$27:$J$500,"Current year savings",'7.  Persistence Report'!$H$27:$H$500,"2015")</f>
        <v>123</v>
      </c>
      <c r="S50" s="295">
        <f>SUMIFS('7.  Persistence Report'!T$27:T$500,'7.  Persistence Report'!$D$27:$D$500,$B50,'7.  Persistence Report'!$J$27:$J$500,"Current year savings",'7.  Persistence Report'!$H$27:$H$500,"2015")</f>
        <v>123</v>
      </c>
      <c r="T50" s="295">
        <f>SUMIFS('7.  Persistence Report'!U$27:U$500,'7.  Persistence Report'!$D$27:$D$500,$B50,'7.  Persistence Report'!$J$27:$J$500,"Current year savings",'7.  Persistence Report'!$H$27:$H$500,"2015")</f>
        <v>123</v>
      </c>
      <c r="U50" s="295">
        <f>SUMIFS('7.  Persistence Report'!V$27:V$500,'7.  Persistence Report'!$D$27:$D$500,$B50,'7.  Persistence Report'!$J$27:$J$500,"Current year savings",'7.  Persistence Report'!$H$27:$H$500,"2015")</f>
        <v>123</v>
      </c>
      <c r="V50" s="295">
        <f>SUMIFS('7.  Persistence Report'!W$27:W$500,'7.  Persistence Report'!$D$27:$D$500,$B50,'7.  Persistence Report'!$J$27:$J$500,"Current year savings",'7.  Persistence Report'!$H$27:$H$500,"2015")</f>
        <v>123</v>
      </c>
      <c r="W50" s="295">
        <f>SUMIFS('7.  Persistence Report'!X$27:X$500,'7.  Persistence Report'!$D$27:$D$500,$B50,'7.  Persistence Report'!$J$27:$J$500,"Current year savings",'7.  Persistence Report'!$H$27:$H$500,"2015")</f>
        <v>123</v>
      </c>
      <c r="X50" s="295">
        <f>SUMIFS('7.  Persistence Report'!Y$27:Y$500,'7.  Persistence Report'!$D$27:$D$500,$B50,'7.  Persistence Report'!$J$27:$J$500,"Current year savings",'7.  Persistence Report'!$H$27:$H$500,"2015")</f>
        <v>123</v>
      </c>
      <c r="Y50" s="410">
        <v>1</v>
      </c>
      <c r="Z50" s="410"/>
      <c r="AA50" s="410"/>
      <c r="AB50" s="410"/>
      <c r="AC50" s="410"/>
      <c r="AD50" s="410"/>
      <c r="AE50" s="410"/>
      <c r="AF50" s="410"/>
      <c r="AG50" s="410"/>
      <c r="AH50" s="410"/>
      <c r="AI50" s="410"/>
      <c r="AJ50" s="410"/>
      <c r="AK50" s="410"/>
      <c r="AL50" s="410"/>
      <c r="AM50" s="296">
        <f>SUM(Y50:AL50)</f>
        <v>1</v>
      </c>
    </row>
    <row r="51" spans="1:39" outlineLevel="1">
      <c r="B51" s="294" t="s">
        <v>267</v>
      </c>
      <c r="C51" s="291" t="s">
        <v>163</v>
      </c>
      <c r="D51" s="295">
        <f>SUMIFS('7.  Persistence Report'!AU$27:AU$500,'7.  Persistence Report'!$D$27:$D$500,$B50,'7.  Persistence Report'!$J$27:$J$500,"Adjustment",'7.  Persistence Report'!$H$27:$H$500,"2015")</f>
        <v>207993</v>
      </c>
      <c r="E51" s="295">
        <f>SUMIFS('7.  Persistence Report'!AV$27:AV$500,'7.  Persistence Report'!$D$27:$D$500,$B50,'7.  Persistence Report'!$J$27:$J$500,"Adjustment",'7.  Persistence Report'!$H$27:$H$500,"2015")</f>
        <v>207993</v>
      </c>
      <c r="F51" s="295">
        <f>SUMIFS('7.  Persistence Report'!AW$27:AW$500,'7.  Persistence Report'!$D$27:$D$500,$B50,'7.  Persistence Report'!$J$27:$J$500,"Adjustment",'7.  Persistence Report'!$H$27:$H$500,"2015")</f>
        <v>207993</v>
      </c>
      <c r="G51" s="295">
        <f>SUMIFS('7.  Persistence Report'!AX$27:AX$500,'7.  Persistence Report'!$D$27:$D$500,$B50,'7.  Persistence Report'!$J$27:$J$500,"Adjustment",'7.  Persistence Report'!$H$27:$H$500,"2015")</f>
        <v>207993</v>
      </c>
      <c r="H51" s="295">
        <f>SUMIFS('7.  Persistence Report'!AY$27:AY$500,'7.  Persistence Report'!$D$27:$D$500,$B50,'7.  Persistence Report'!$J$27:$J$500,"Adjustment",'7.  Persistence Report'!$H$27:$H$500,"2015")</f>
        <v>207993</v>
      </c>
      <c r="I51" s="295">
        <f>SUMIFS('7.  Persistence Report'!AZ$27:AZ$500,'7.  Persistence Report'!$D$27:$D$500,$B50,'7.  Persistence Report'!$J$27:$J$500,"Adjustment",'7.  Persistence Report'!$H$27:$H$500,"2015")</f>
        <v>207993</v>
      </c>
      <c r="J51" s="295">
        <f>SUMIFS('7.  Persistence Report'!BA$27:BA$500,'7.  Persistence Report'!$D$27:$D$500,$B50,'7.  Persistence Report'!$J$27:$J$500,"Adjustment",'7.  Persistence Report'!$H$27:$H$500,"2015")</f>
        <v>207993</v>
      </c>
      <c r="K51" s="295">
        <f>SUMIFS('7.  Persistence Report'!BB$27:BB$500,'7.  Persistence Report'!$D$27:$D$500,$B50,'7.  Persistence Report'!$J$27:$J$500,"Adjustment",'7.  Persistence Report'!$H$27:$H$500,"2015")</f>
        <v>207993</v>
      </c>
      <c r="L51" s="295">
        <f>SUMIFS('7.  Persistence Report'!BC$27:BC$500,'7.  Persistence Report'!$D$27:$D$500,$B50,'7.  Persistence Report'!$J$27:$J$500,"Adjustment",'7.  Persistence Report'!$H$27:$H$500,"2015")</f>
        <v>207993</v>
      </c>
      <c r="M51" s="295">
        <f>SUMIFS('7.  Persistence Report'!BD$27:BD$500,'7.  Persistence Report'!$D$27:$D$500,$B50,'7.  Persistence Report'!$J$27:$J$500,"Adjustment",'7.  Persistence Report'!$H$27:$H$500,"2015")</f>
        <v>207993</v>
      </c>
      <c r="N51" s="468"/>
      <c r="O51" s="295">
        <f>SUMIFS('7.  Persistence Report'!P$27:P$500,'7.  Persistence Report'!$D$27:$D$500,$B50,'7.  Persistence Report'!$J$27:$J$500,"Adjustment",'7.  Persistence Report'!$H$27:$H$500,"2015")</f>
        <v>13</v>
      </c>
      <c r="P51" s="295">
        <f>SUMIFS('7.  Persistence Report'!Q$27:Q$500,'7.  Persistence Report'!$D$27:$D$500,$B50,'7.  Persistence Report'!$J$27:$J$500,"Adjustment",'7.  Persistence Report'!$H$27:$H$500,"2015")</f>
        <v>13</v>
      </c>
      <c r="Q51" s="295">
        <f>SUMIFS('7.  Persistence Report'!R$27:R$500,'7.  Persistence Report'!$D$27:$D$500,$B50,'7.  Persistence Report'!$J$27:$J$500,"Adjustment",'7.  Persistence Report'!$H$27:$H$500,"2015")</f>
        <v>13</v>
      </c>
      <c r="R51" s="295">
        <f>SUMIFS('7.  Persistence Report'!S$27:S$500,'7.  Persistence Report'!$D$27:$D$500,$B50,'7.  Persistence Report'!$J$27:$J$500,"Adjustment",'7.  Persistence Report'!$H$27:$H$500,"2015")</f>
        <v>13</v>
      </c>
      <c r="S51" s="295">
        <f>SUMIFS('7.  Persistence Report'!T$27:T$500,'7.  Persistence Report'!$D$27:$D$500,$B50,'7.  Persistence Report'!$J$27:$J$500,"Adjustment",'7.  Persistence Report'!$H$27:$H$500,"2015")</f>
        <v>13</v>
      </c>
      <c r="T51" s="295">
        <f>SUMIFS('7.  Persistence Report'!U$27:U$500,'7.  Persistence Report'!$D$27:$D$500,$B50,'7.  Persistence Report'!$J$27:$J$500,"Adjustment",'7.  Persistence Report'!$H$27:$H$500,"2015")</f>
        <v>13</v>
      </c>
      <c r="U51" s="295">
        <f>SUMIFS('7.  Persistence Report'!V$27:V$500,'7.  Persistence Report'!$D$27:$D$500,$B50,'7.  Persistence Report'!$J$27:$J$500,"Adjustment",'7.  Persistence Report'!$H$27:$H$500,"2015")</f>
        <v>13</v>
      </c>
      <c r="V51" s="295">
        <f>SUMIFS('7.  Persistence Report'!W$27:W$500,'7.  Persistence Report'!$D$27:$D$500,$B50,'7.  Persistence Report'!$J$27:$J$500,"Adjustment",'7.  Persistence Report'!$H$27:$H$500,"2015")</f>
        <v>13</v>
      </c>
      <c r="W51" s="295">
        <f>SUMIFS('7.  Persistence Report'!X$27:X$500,'7.  Persistence Report'!$D$27:$D$500,$B50,'7.  Persistence Report'!$J$27:$J$500,"Adjustment",'7.  Persistence Report'!$H$27:$H$500,"2015")</f>
        <v>13</v>
      </c>
      <c r="X51" s="295">
        <f>SUMIFS('7.  Persistence Report'!Y$27:Y$500,'7.  Persistence Report'!$D$27:$D$500,$B50,'7.  Persistence Report'!$J$27:$J$500,"Adjustment",'7.  Persistence Report'!$H$27:$H$500,"2015")</f>
        <v>13</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f>SUMIFS('7.  Persistence Report'!AU$27:AU$500,'7.  Persistence Report'!$D$27:$D$500,$B54,'7.  Persistence Report'!$J$27:$J$500,"Current year savings",'7.  Persistence Report'!$H$27:$H$500,"2015")</f>
        <v>3452201</v>
      </c>
      <c r="E54" s="295">
        <f>SUMIFS('7.  Persistence Report'!AV$27:AV$500,'7.  Persistence Report'!$D$27:$D$500,$B54,'7.  Persistence Report'!$J$27:$J$500,"Current year savings",'7.  Persistence Report'!$H$27:$H$500,"2015")</f>
        <v>3452201</v>
      </c>
      <c r="F54" s="295">
        <f>SUMIFS('7.  Persistence Report'!AW$27:AW$500,'7.  Persistence Report'!$D$27:$D$500,$B54,'7.  Persistence Report'!$J$27:$J$500,"Current year savings",'7.  Persistence Report'!$H$27:$H$500,"2015")</f>
        <v>3452201</v>
      </c>
      <c r="G54" s="295">
        <f>SUMIFS('7.  Persistence Report'!AX$27:AX$500,'7.  Persistence Report'!$D$27:$D$500,$B54,'7.  Persistence Report'!$J$27:$J$500,"Current year savings",'7.  Persistence Report'!$H$27:$H$500,"2015")</f>
        <v>3452201</v>
      </c>
      <c r="H54" s="295">
        <f>SUMIFS('7.  Persistence Report'!AY$27:AY$500,'7.  Persistence Report'!$D$27:$D$500,$B54,'7.  Persistence Report'!$J$27:$J$500,"Current year savings",'7.  Persistence Report'!$H$27:$H$500,"2015")</f>
        <v>0</v>
      </c>
      <c r="I54" s="295">
        <f>SUMIFS('7.  Persistence Report'!AZ$27:AZ$500,'7.  Persistence Report'!$D$27:$D$500,$B54,'7.  Persistence Report'!$J$27:$J$500,"Current year savings",'7.  Persistence Report'!$H$27:$H$500,"2015")</f>
        <v>0</v>
      </c>
      <c r="J54" s="295">
        <f>SUMIFS('7.  Persistence Report'!BA$27:BA$500,'7.  Persistence Report'!$D$27:$D$500,$B54,'7.  Persistence Report'!$J$27:$J$500,"Current year savings",'7.  Persistence Report'!$H$27:$H$500,"2015")</f>
        <v>0</v>
      </c>
      <c r="K54" s="295">
        <f>SUMIFS('7.  Persistence Report'!BB$27:BB$500,'7.  Persistence Report'!$D$27:$D$500,$B54,'7.  Persistence Report'!$J$27:$J$500,"Current year savings",'7.  Persistence Report'!$H$27:$H$500,"2015")</f>
        <v>0</v>
      </c>
      <c r="L54" s="295">
        <f>SUMIFS('7.  Persistence Report'!BC$27:BC$500,'7.  Persistence Report'!$D$27:$D$500,$B54,'7.  Persistence Report'!$J$27:$J$500,"Current year savings",'7.  Persistence Report'!$H$27:$H$500,"2015")</f>
        <v>0</v>
      </c>
      <c r="M54" s="295">
        <f>SUMIFS('7.  Persistence Report'!BD$27:BD$500,'7.  Persistence Report'!$D$27:$D$500,$B54,'7.  Persistence Report'!$J$27:$J$500,"Current year savings",'7.  Persistence Report'!$H$27:$H$500,"2015")</f>
        <v>0</v>
      </c>
      <c r="N54" s="295">
        <v>12</v>
      </c>
      <c r="O54" s="295">
        <f>SUMIFS('7.  Persistence Report'!P$27:P$500,'7.  Persistence Report'!$D$27:$D$500,$B54,'7.  Persistence Report'!$J$27:$J$500,"Current year savings",'7.  Persistence Report'!$H$27:$H$500,"2015")</f>
        <v>736</v>
      </c>
      <c r="P54" s="295">
        <f>SUMIFS('7.  Persistence Report'!Q$27:Q$500,'7.  Persistence Report'!$D$27:$D$500,$B54,'7.  Persistence Report'!$J$27:$J$500,"Current year savings",'7.  Persistence Report'!$H$27:$H$500,"2015")</f>
        <v>736</v>
      </c>
      <c r="Q54" s="295">
        <f>SUMIFS('7.  Persistence Report'!R$27:R$500,'7.  Persistence Report'!$D$27:$D$500,$B54,'7.  Persistence Report'!$J$27:$J$500,"Current year savings",'7.  Persistence Report'!$H$27:$H$500,"2015")</f>
        <v>736</v>
      </c>
      <c r="R54" s="295">
        <f>SUMIFS('7.  Persistence Report'!S$27:S$500,'7.  Persistence Report'!$D$27:$D$500,$B54,'7.  Persistence Report'!$J$27:$J$500,"Current year savings",'7.  Persistence Report'!$H$27:$H$500,"2015")</f>
        <v>736</v>
      </c>
      <c r="S54" s="295">
        <f>SUMIFS('7.  Persistence Report'!T$27:T$500,'7.  Persistence Report'!$D$27:$D$500,$B54,'7.  Persistence Report'!$J$27:$J$500,"Current year savings",'7.  Persistence Report'!$H$27:$H$500,"2015")</f>
        <v>0</v>
      </c>
      <c r="T54" s="295">
        <f>SUMIFS('7.  Persistence Report'!U$27:U$500,'7.  Persistence Report'!$D$27:$D$500,$B54,'7.  Persistence Report'!$J$27:$J$500,"Current year savings",'7.  Persistence Report'!$H$27:$H$500,"2015")</f>
        <v>0</v>
      </c>
      <c r="U54" s="295">
        <f>SUMIFS('7.  Persistence Report'!V$27:V$500,'7.  Persistence Report'!$D$27:$D$500,$B54,'7.  Persistence Report'!$J$27:$J$500,"Current year savings",'7.  Persistence Report'!$H$27:$H$500,"2015")</f>
        <v>0</v>
      </c>
      <c r="V54" s="295">
        <f>SUMIFS('7.  Persistence Report'!W$27:W$500,'7.  Persistence Report'!$D$27:$D$500,$B54,'7.  Persistence Report'!$J$27:$J$500,"Current year savings",'7.  Persistence Report'!$H$27:$H$500,"2015")</f>
        <v>0</v>
      </c>
      <c r="W54" s="295">
        <f>SUMIFS('7.  Persistence Report'!X$27:X$500,'7.  Persistence Report'!$D$27:$D$500,$B54,'7.  Persistence Report'!$J$27:$J$500,"Current year savings",'7.  Persistence Report'!$H$27:$H$500,"2015")</f>
        <v>0</v>
      </c>
      <c r="X54" s="295">
        <f>SUMIFS('7.  Persistence Report'!Y$27:Y$500,'7.  Persistence Report'!$D$27:$D$500,$B54,'7.  Persistence Report'!$J$27:$J$500,"Current year savings",'7.  Persistence Report'!$H$27:$H$500,"2015")</f>
        <v>0</v>
      </c>
      <c r="Y54" s="415"/>
      <c r="Z54" s="410">
        <v>0.03</v>
      </c>
      <c r="AA54" s="410">
        <v>0.62</v>
      </c>
      <c r="AB54" s="410">
        <v>0.3</v>
      </c>
      <c r="AC54" s="410">
        <v>0.05</v>
      </c>
      <c r="AD54" s="410"/>
      <c r="AE54" s="410"/>
      <c r="AF54" s="415"/>
      <c r="AG54" s="415"/>
      <c r="AH54" s="415"/>
      <c r="AI54" s="415"/>
      <c r="AJ54" s="415"/>
      <c r="AK54" s="415"/>
      <c r="AL54" s="415"/>
      <c r="AM54" s="296">
        <f>SUM(Y54:AL54)</f>
        <v>1</v>
      </c>
    </row>
    <row r="55" spans="1:39" outlineLevel="1">
      <c r="B55" s="294" t="s">
        <v>267</v>
      </c>
      <c r="C55" s="291" t="s">
        <v>163</v>
      </c>
      <c r="D55" s="295">
        <f>SUMIFS('7.  Persistence Report'!AU$27:AU$500,'7.  Persistence Report'!$D$27:$D$500,$B54,'7.  Persistence Report'!$J$27:$J$500,"Adjustment",'7.  Persistence Report'!$H$27:$H$500,"2015")</f>
        <v>1878573</v>
      </c>
      <c r="E55" s="295">
        <f>SUMIFS('7.  Persistence Report'!AV$27:AV$500,'7.  Persistence Report'!$D$27:$D$500,$B54,'7.  Persistence Report'!$J$27:$J$500,"Adjustment",'7.  Persistence Report'!$H$27:$H$500,"2015")</f>
        <v>1878573</v>
      </c>
      <c r="F55" s="295">
        <f>SUMIFS('7.  Persistence Report'!AW$27:AW$500,'7.  Persistence Report'!$D$27:$D$500,$B54,'7.  Persistence Report'!$J$27:$J$500,"Adjustment",'7.  Persistence Report'!$H$27:$H$500,"2015")</f>
        <v>1878573</v>
      </c>
      <c r="G55" s="295">
        <f>SUMIFS('7.  Persistence Report'!AX$27:AX$500,'7.  Persistence Report'!$D$27:$D$500,$B54,'7.  Persistence Report'!$J$27:$J$500,"Adjustment",'7.  Persistence Report'!$H$27:$H$500,"2015")</f>
        <v>1878573</v>
      </c>
      <c r="H55" s="295">
        <f>SUMIFS('7.  Persistence Report'!AY$27:AY$500,'7.  Persistence Report'!$D$27:$D$500,$B54,'7.  Persistence Report'!$J$27:$J$500,"Adjustment",'7.  Persistence Report'!$H$27:$H$500,"2015")</f>
        <v>5330779</v>
      </c>
      <c r="I55" s="295">
        <f>SUMIFS('7.  Persistence Report'!AZ$27:AZ$500,'7.  Persistence Report'!$D$27:$D$500,$B54,'7.  Persistence Report'!$J$27:$J$500,"Adjustment",'7.  Persistence Report'!$H$27:$H$500,"2015")</f>
        <v>5330779</v>
      </c>
      <c r="J55" s="295">
        <f>SUMIFS('7.  Persistence Report'!BA$27:BA$500,'7.  Persistence Report'!$D$27:$D$500,$B54,'7.  Persistence Report'!$J$27:$J$500,"Adjustment",'7.  Persistence Report'!$H$27:$H$500,"2015")</f>
        <v>5330779</v>
      </c>
      <c r="K55" s="295">
        <f>SUMIFS('7.  Persistence Report'!BB$27:BB$500,'7.  Persistence Report'!$D$27:$D$500,$B54,'7.  Persistence Report'!$J$27:$J$500,"Adjustment",'7.  Persistence Report'!$H$27:$H$500,"2015")</f>
        <v>5330779</v>
      </c>
      <c r="L55" s="295">
        <f>SUMIFS('7.  Persistence Report'!BC$27:BC$500,'7.  Persistence Report'!$D$27:$D$500,$B54,'7.  Persistence Report'!$J$27:$J$500,"Adjustment",'7.  Persistence Report'!$H$27:$H$500,"2015")</f>
        <v>5330779</v>
      </c>
      <c r="M55" s="295">
        <f>SUMIFS('7.  Persistence Report'!BD$27:BD$500,'7.  Persistence Report'!$D$27:$D$500,$B54,'7.  Persistence Report'!$J$27:$J$500,"Adjustment",'7.  Persistence Report'!$H$27:$H$500,"2015")</f>
        <v>5330779</v>
      </c>
      <c r="N55" s="295">
        <f>N54</f>
        <v>12</v>
      </c>
      <c r="O55" s="295">
        <f>SUMIFS('7.  Persistence Report'!P$27:P$500,'7.  Persistence Report'!$D$27:$D$500,$B54,'7.  Persistence Report'!$J$27:$J$500,"Adjustment",'7.  Persistence Report'!$H$27:$H$500,"2015")</f>
        <v>400</v>
      </c>
      <c r="P55" s="295">
        <f>SUMIFS('7.  Persistence Report'!Q$27:Q$500,'7.  Persistence Report'!$D$27:$D$500,$B54,'7.  Persistence Report'!$J$27:$J$500,"Adjustment",'7.  Persistence Report'!$H$27:$H$500,"2015")</f>
        <v>400</v>
      </c>
      <c r="Q55" s="295">
        <f>SUMIFS('7.  Persistence Report'!R$27:R$500,'7.  Persistence Report'!$D$27:$D$500,$B54,'7.  Persistence Report'!$J$27:$J$500,"Adjustment",'7.  Persistence Report'!$H$27:$H$500,"2015")</f>
        <v>400</v>
      </c>
      <c r="R55" s="295">
        <f>SUMIFS('7.  Persistence Report'!S$27:S$500,'7.  Persistence Report'!$D$27:$D$500,$B54,'7.  Persistence Report'!$J$27:$J$500,"Adjustment",'7.  Persistence Report'!$H$27:$H$500,"2015")</f>
        <v>400</v>
      </c>
      <c r="S55" s="295">
        <f>SUMIFS('7.  Persistence Report'!T$27:T$500,'7.  Persistence Report'!$D$27:$D$500,$B54,'7.  Persistence Report'!$J$27:$J$500,"Adjustment",'7.  Persistence Report'!$H$27:$H$500,"2015")</f>
        <v>1174</v>
      </c>
      <c r="T55" s="295">
        <f>SUMIFS('7.  Persistence Report'!U$27:U$500,'7.  Persistence Report'!$D$27:$D$500,$B54,'7.  Persistence Report'!$J$27:$J$500,"Adjustment",'7.  Persistence Report'!$H$27:$H$500,"2015")</f>
        <v>1174</v>
      </c>
      <c r="U55" s="295">
        <f>SUMIFS('7.  Persistence Report'!V$27:V$500,'7.  Persistence Report'!$D$27:$D$500,$B54,'7.  Persistence Report'!$J$27:$J$500,"Adjustment",'7.  Persistence Report'!$H$27:$H$500,"2015")</f>
        <v>1174</v>
      </c>
      <c r="V55" s="295">
        <f>SUMIFS('7.  Persistence Report'!W$27:W$500,'7.  Persistence Report'!$D$27:$D$500,$B54,'7.  Persistence Report'!$J$27:$J$500,"Adjustment",'7.  Persistence Report'!$H$27:$H$500,"2015")</f>
        <v>1174</v>
      </c>
      <c r="W55" s="295">
        <f>SUMIFS('7.  Persistence Report'!X$27:X$500,'7.  Persistence Report'!$D$27:$D$500,$B54,'7.  Persistence Report'!$J$27:$J$500,"Adjustment",'7.  Persistence Report'!$H$27:$H$500,"2015")</f>
        <v>1174</v>
      </c>
      <c r="X55" s="295">
        <f>SUMIFS('7.  Persistence Report'!Y$27:Y$500,'7.  Persistence Report'!$D$27:$D$500,$B54,'7.  Persistence Report'!$J$27:$J$500,"Adjustment",'7.  Persistence Report'!$H$27:$H$500,"2015")</f>
        <v>1174</v>
      </c>
      <c r="Y55" s="411">
        <f>Y54</f>
        <v>0</v>
      </c>
      <c r="Z55" s="411">
        <f t="shared" ref="Z55" si="53">Z54</f>
        <v>0.03</v>
      </c>
      <c r="AA55" s="411">
        <f t="shared" ref="AA55" si="54">AA54</f>
        <v>0.62</v>
      </c>
      <c r="AB55" s="411">
        <f t="shared" ref="AB55" si="55">AB54</f>
        <v>0.3</v>
      </c>
      <c r="AC55" s="411">
        <f t="shared" ref="AC55" si="56">AC54</f>
        <v>0.05</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SUMIFS('7.  Persistence Report'!AU$27:AU$500,'7.  Persistence Report'!$D$27:$D$500,$B57,'7.  Persistence Report'!$J$27:$J$500,"Current year savings",'7.  Persistence Report'!$H$27:$H$500,"2015")</f>
        <v>30836699</v>
      </c>
      <c r="E57" s="295">
        <f>SUMIFS('7.  Persistence Report'!AV$27:AV$500,'7.  Persistence Report'!$D$27:$D$500,$B57,'7.  Persistence Report'!$J$27:$J$500,"Current year savings",'7.  Persistence Report'!$H$27:$H$500,"2015")</f>
        <v>30836699</v>
      </c>
      <c r="F57" s="295">
        <f>SUMIFS('7.  Persistence Report'!AW$27:AW$500,'7.  Persistence Report'!$D$27:$D$500,$B57,'7.  Persistence Report'!$J$27:$J$500,"Current year savings",'7.  Persistence Report'!$H$27:$H$500,"2015")</f>
        <v>30156595</v>
      </c>
      <c r="G57" s="295">
        <f>SUMIFS('7.  Persistence Report'!AX$27:AX$500,'7.  Persistence Report'!$D$27:$D$500,$B57,'7.  Persistence Report'!$J$27:$J$500,"Current year savings",'7.  Persistence Report'!$H$27:$H$500,"2015")</f>
        <v>30156595</v>
      </c>
      <c r="H57" s="295">
        <f>SUMIFS('7.  Persistence Report'!AY$27:AY$500,'7.  Persistence Report'!$D$27:$D$500,$B57,'7.  Persistence Report'!$J$27:$J$500,"Current year savings",'7.  Persistence Report'!$H$27:$H$500,"2015")</f>
        <v>30156595</v>
      </c>
      <c r="I57" s="295">
        <f>SUMIFS('7.  Persistence Report'!AZ$27:AZ$500,'7.  Persistence Report'!$D$27:$D$500,$B57,'7.  Persistence Report'!$J$27:$J$500,"Current year savings",'7.  Persistence Report'!$H$27:$H$500,"2015")</f>
        <v>30154348</v>
      </c>
      <c r="J57" s="295">
        <f>SUMIFS('7.  Persistence Report'!BA$27:BA$500,'7.  Persistence Report'!$D$27:$D$500,$B57,'7.  Persistence Report'!$J$27:$J$500,"Current year savings",'7.  Persistence Report'!$H$27:$H$500,"2015")</f>
        <v>29373060</v>
      </c>
      <c r="K57" s="295">
        <f>SUMIFS('7.  Persistence Report'!BB$27:BB$500,'7.  Persistence Report'!$D$27:$D$500,$B57,'7.  Persistence Report'!$J$27:$J$500,"Current year savings",'7.  Persistence Report'!$H$27:$H$500,"2015")</f>
        <v>29373060</v>
      </c>
      <c r="L57" s="295">
        <f>SUMIFS('7.  Persistence Report'!BC$27:BC$500,'7.  Persistence Report'!$D$27:$D$500,$B57,'7.  Persistence Report'!$J$27:$J$500,"Current year savings",'7.  Persistence Report'!$H$27:$H$500,"2015")</f>
        <v>28560818</v>
      </c>
      <c r="M57" s="295">
        <f>SUMIFS('7.  Persistence Report'!BD$27:BD$500,'7.  Persistence Report'!$D$27:$D$500,$B57,'7.  Persistence Report'!$J$27:$J$500,"Current year savings",'7.  Persistence Report'!$H$27:$H$500,"2015")</f>
        <v>25918135</v>
      </c>
      <c r="N57" s="295">
        <v>12</v>
      </c>
      <c r="O57" s="295">
        <f>SUMIFS('7.  Persistence Report'!P$27:P$500,'7.  Persistence Report'!$D$27:$D$500,$B57,'7.  Persistence Report'!$J$27:$J$500,"Current year savings",'7.  Persistence Report'!$H$27:$H$500,"2015")</f>
        <v>4824</v>
      </c>
      <c r="P57" s="295">
        <f>SUMIFS('7.  Persistence Report'!Q$27:Q$500,'7.  Persistence Report'!$D$27:$D$500,$B57,'7.  Persistence Report'!$J$27:$J$500,"Current year savings",'7.  Persistence Report'!$H$27:$H$500,"2015")</f>
        <v>4824</v>
      </c>
      <c r="Q57" s="295">
        <f>SUMIFS('7.  Persistence Report'!R$27:R$500,'7.  Persistence Report'!$D$27:$D$500,$B57,'7.  Persistence Report'!$J$27:$J$500,"Current year savings",'7.  Persistence Report'!$H$27:$H$500,"2015")</f>
        <v>4619</v>
      </c>
      <c r="R57" s="295">
        <f>SUMIFS('7.  Persistence Report'!S$27:S$500,'7.  Persistence Report'!$D$27:$D$500,$B57,'7.  Persistence Report'!$J$27:$J$500,"Current year savings",'7.  Persistence Report'!$H$27:$H$500,"2015")</f>
        <v>4619</v>
      </c>
      <c r="S57" s="295">
        <f>SUMIFS('7.  Persistence Report'!T$27:T$500,'7.  Persistence Report'!$D$27:$D$500,$B57,'7.  Persistence Report'!$J$27:$J$500,"Current year savings",'7.  Persistence Report'!$H$27:$H$500,"2015")</f>
        <v>4619</v>
      </c>
      <c r="T57" s="295">
        <f>SUMIFS('7.  Persistence Report'!U$27:U$500,'7.  Persistence Report'!$D$27:$D$500,$B57,'7.  Persistence Report'!$J$27:$J$500,"Current year savings",'7.  Persistence Report'!$H$27:$H$500,"2015")</f>
        <v>4618</v>
      </c>
      <c r="U57" s="295">
        <f>SUMIFS('7.  Persistence Report'!V$27:V$500,'7.  Persistence Report'!$D$27:$D$500,$B57,'7.  Persistence Report'!$J$27:$J$500,"Current year savings",'7.  Persistence Report'!$H$27:$H$500,"2015")</f>
        <v>4507</v>
      </c>
      <c r="V57" s="295">
        <f>SUMIFS('7.  Persistence Report'!W$27:W$500,'7.  Persistence Report'!$D$27:$D$500,$B57,'7.  Persistence Report'!$J$27:$J$500,"Current year savings",'7.  Persistence Report'!$H$27:$H$500,"2015")</f>
        <v>4507</v>
      </c>
      <c r="W57" s="295">
        <f>SUMIFS('7.  Persistence Report'!X$27:X$500,'7.  Persistence Report'!$D$27:$D$500,$B57,'7.  Persistence Report'!$J$27:$J$500,"Current year savings",'7.  Persistence Report'!$H$27:$H$500,"2015")</f>
        <v>4307</v>
      </c>
      <c r="X57" s="295">
        <f>SUMIFS('7.  Persistence Report'!Y$27:Y$500,'7.  Persistence Report'!$D$27:$D$500,$B57,'7.  Persistence Report'!$J$27:$J$500,"Current year savings",'7.  Persistence Report'!$H$27:$H$500,"2015")</f>
        <v>3942</v>
      </c>
      <c r="Y57" s="533"/>
      <c r="Z57" s="410">
        <v>0.11</v>
      </c>
      <c r="AA57" s="410">
        <v>0.67</v>
      </c>
      <c r="AB57" s="410">
        <v>0.15</v>
      </c>
      <c r="AC57" s="410">
        <v>7.0000000000000007E-2</v>
      </c>
      <c r="AD57" s="410"/>
      <c r="AE57" s="410"/>
      <c r="AF57" s="415"/>
      <c r="AG57" s="415"/>
      <c r="AH57" s="415"/>
      <c r="AI57" s="415"/>
      <c r="AJ57" s="415"/>
      <c r="AK57" s="415"/>
      <c r="AL57" s="415"/>
      <c r="AM57" s="296">
        <f>SUM(Y57:AL57)</f>
        <v>1</v>
      </c>
    </row>
    <row r="58" spans="1:39" outlineLevel="1">
      <c r="B58" s="294" t="s">
        <v>267</v>
      </c>
      <c r="C58" s="291" t="s">
        <v>163</v>
      </c>
      <c r="D58" s="295">
        <f>SUMIFS('7.  Persistence Report'!AU$27:AU$500,'7.  Persistence Report'!$D$27:$D$500,$B57,'7.  Persistence Report'!$J$27:$J$500,"Adjustment",'7.  Persistence Report'!$H$27:$H$500,"2015")</f>
        <v>5382554</v>
      </c>
      <c r="E58" s="295">
        <f>SUMIFS('7.  Persistence Report'!AV$27:AV$500,'7.  Persistence Report'!$D$27:$D$500,$B57,'7.  Persistence Report'!$J$27:$J$500,"Adjustment",'7.  Persistence Report'!$H$27:$H$500,"2015")</f>
        <v>5382554</v>
      </c>
      <c r="F58" s="295">
        <f>SUMIFS('7.  Persistence Report'!AW$27:AW$500,'7.  Persistence Report'!$D$27:$D$500,$B57,'7.  Persistence Report'!$J$27:$J$500,"Adjustment",'7.  Persistence Report'!$H$27:$H$500,"2015")</f>
        <v>6062657</v>
      </c>
      <c r="G58" s="295">
        <f>SUMIFS('7.  Persistence Report'!AX$27:AX$500,'7.  Persistence Report'!$D$27:$D$500,$B57,'7.  Persistence Report'!$J$27:$J$500,"Adjustment",'7.  Persistence Report'!$H$27:$H$500,"2015")</f>
        <v>6091243</v>
      </c>
      <c r="H58" s="295">
        <f>SUMIFS('7.  Persistence Report'!AY$27:AY$500,'7.  Persistence Report'!$D$27:$D$500,$B57,'7.  Persistence Report'!$J$27:$J$500,"Adjustment",'7.  Persistence Report'!$H$27:$H$500,"2015")</f>
        <v>6091243</v>
      </c>
      <c r="I58" s="295">
        <f>SUMIFS('7.  Persistence Report'!AZ$27:AZ$500,'7.  Persistence Report'!$D$27:$D$500,$B57,'7.  Persistence Report'!$J$27:$J$500,"Adjustment",'7.  Persistence Report'!$H$27:$H$500,"2015")</f>
        <v>6091243</v>
      </c>
      <c r="J58" s="295">
        <f>SUMIFS('7.  Persistence Report'!BA$27:BA$500,'7.  Persistence Report'!$D$27:$D$500,$B57,'7.  Persistence Report'!$J$27:$J$500,"Adjustment",'7.  Persistence Report'!$H$27:$H$500,"2015")</f>
        <v>6872530</v>
      </c>
      <c r="K58" s="295">
        <f>SUMIFS('7.  Persistence Report'!BB$27:BB$500,'7.  Persistence Report'!$D$27:$D$500,$B57,'7.  Persistence Report'!$J$27:$J$500,"Adjustment",'7.  Persistence Report'!$H$27:$H$500,"2015")</f>
        <v>6872530</v>
      </c>
      <c r="L58" s="295">
        <f>SUMIFS('7.  Persistence Report'!BC$27:BC$500,'7.  Persistence Report'!$D$27:$D$500,$B57,'7.  Persistence Report'!$J$27:$J$500,"Adjustment",'7.  Persistence Report'!$H$27:$H$500,"2015")</f>
        <v>7124394</v>
      </c>
      <c r="M58" s="295">
        <f>SUMIFS('7.  Persistence Report'!BD$27:BD$500,'7.  Persistence Report'!$D$27:$D$500,$B57,'7.  Persistence Report'!$J$27:$J$500,"Adjustment",'7.  Persistence Report'!$H$27:$H$500,"2015")</f>
        <v>6497336</v>
      </c>
      <c r="N58" s="295">
        <f>N57</f>
        <v>12</v>
      </c>
      <c r="O58" s="295">
        <f>SUMIFS('7.  Persistence Report'!P$27:P$500,'7.  Persistence Report'!$D$27:$D$500,$B57,'7.  Persistence Report'!$J$27:$J$500,"Adjustment",'7.  Persistence Report'!$H$27:$H$500,"2015")</f>
        <v>821</v>
      </c>
      <c r="P58" s="295">
        <f>SUMIFS('7.  Persistence Report'!Q$27:Q$500,'7.  Persistence Report'!$D$27:$D$500,$B57,'7.  Persistence Report'!$J$27:$J$500,"Adjustment",'7.  Persistence Report'!$H$27:$H$500,"2015")</f>
        <v>821</v>
      </c>
      <c r="Q58" s="295">
        <f>SUMIFS('7.  Persistence Report'!R$27:R$500,'7.  Persistence Report'!$D$27:$D$500,$B57,'7.  Persistence Report'!$J$27:$J$500,"Adjustment",'7.  Persistence Report'!$H$27:$H$500,"2015")</f>
        <v>1026</v>
      </c>
      <c r="R58" s="295">
        <f>SUMIFS('7.  Persistence Report'!S$27:S$500,'7.  Persistence Report'!$D$27:$D$500,$B57,'7.  Persistence Report'!$J$27:$J$500,"Adjustment",'7.  Persistence Report'!$H$27:$H$500,"2015")</f>
        <v>1036</v>
      </c>
      <c r="S58" s="295">
        <f>SUMIFS('7.  Persistence Report'!T$27:T$500,'7.  Persistence Report'!$D$27:$D$500,$B57,'7.  Persistence Report'!$J$27:$J$500,"Adjustment",'7.  Persistence Report'!$H$27:$H$500,"2015")</f>
        <v>1036</v>
      </c>
      <c r="T58" s="295">
        <f>SUMIFS('7.  Persistence Report'!U$27:U$500,'7.  Persistence Report'!$D$27:$D$500,$B57,'7.  Persistence Report'!$J$27:$J$500,"Adjustment",'7.  Persistence Report'!$H$27:$H$500,"2015")</f>
        <v>1036</v>
      </c>
      <c r="U58" s="295">
        <f>SUMIFS('7.  Persistence Report'!V$27:V$500,'7.  Persistence Report'!$D$27:$D$500,$B57,'7.  Persistence Report'!$J$27:$J$500,"Adjustment",'7.  Persistence Report'!$H$27:$H$500,"2015")</f>
        <v>1147</v>
      </c>
      <c r="V58" s="295">
        <f>SUMIFS('7.  Persistence Report'!W$27:W$500,'7.  Persistence Report'!$D$27:$D$500,$B57,'7.  Persistence Report'!$J$27:$J$500,"Adjustment",'7.  Persistence Report'!$H$27:$H$500,"2015")</f>
        <v>1147</v>
      </c>
      <c r="W58" s="295">
        <f>SUMIFS('7.  Persistence Report'!X$27:X$500,'7.  Persistence Report'!$D$27:$D$500,$B57,'7.  Persistence Report'!$J$27:$J$500,"Adjustment",'7.  Persistence Report'!$H$27:$H$500,"2015")</f>
        <v>1188</v>
      </c>
      <c r="X58" s="295">
        <f>SUMIFS('7.  Persistence Report'!Y$27:Y$500,'7.  Persistence Report'!$D$27:$D$500,$B57,'7.  Persistence Report'!$J$27:$J$500,"Adjustment",'7.  Persistence Report'!$H$27:$H$500,"2015")</f>
        <v>1034</v>
      </c>
      <c r="Y58" s="411">
        <f>Y57</f>
        <v>0</v>
      </c>
      <c r="Z58" s="411">
        <f>Z57</f>
        <v>0.11</v>
      </c>
      <c r="AA58" s="411">
        <f t="shared" ref="AA58" si="66">AA57</f>
        <v>0.67</v>
      </c>
      <c r="AB58" s="411">
        <f t="shared" ref="AB58" si="67">AB57</f>
        <v>0.15</v>
      </c>
      <c r="AC58" s="411">
        <f t="shared" ref="AC58" si="68">AC57</f>
        <v>7.0000000000000007E-2</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f>SUMIFS('7.  Persistence Report'!AU$27:AU$500,'7.  Persistence Report'!$D$27:$D$500,$B60,'7.  Persistence Report'!$J$27:$J$500,"Current year savings",'7.  Persistence Report'!$H$27:$H$500,"2015")</f>
        <v>5000195</v>
      </c>
      <c r="E60" s="295">
        <f>SUMIFS('7.  Persistence Report'!AV$27:AV$500,'7.  Persistence Report'!$D$27:$D$500,$B60,'7.  Persistence Report'!$J$27:$J$500,"Current year savings",'7.  Persistence Report'!$H$27:$H$500,"2015")</f>
        <v>3617310</v>
      </c>
      <c r="F60" s="295">
        <f>SUMIFS('7.  Persistence Report'!AW$27:AW$500,'7.  Persistence Report'!$D$27:$D$500,$B60,'7.  Persistence Report'!$J$27:$J$500,"Current year savings",'7.  Persistence Report'!$H$27:$H$500,"2015")</f>
        <v>2777250</v>
      </c>
      <c r="G60" s="295">
        <f>SUMIFS('7.  Persistence Report'!AX$27:AX$500,'7.  Persistence Report'!$D$27:$D$500,$B60,'7.  Persistence Report'!$J$27:$J$500,"Current year savings",'7.  Persistence Report'!$H$27:$H$500,"2015")</f>
        <v>2775365</v>
      </c>
      <c r="H60" s="295">
        <f>SUMIFS('7.  Persistence Report'!AY$27:AY$500,'7.  Persistence Report'!$D$27:$D$500,$B60,'7.  Persistence Report'!$J$27:$J$500,"Current year savings",'7.  Persistence Report'!$H$27:$H$500,"2015")</f>
        <v>2775365</v>
      </c>
      <c r="I60" s="295">
        <f>SUMIFS('7.  Persistence Report'!AZ$27:AZ$500,'7.  Persistence Report'!$D$27:$D$500,$B60,'7.  Persistence Report'!$J$27:$J$500,"Current year savings",'7.  Persistence Report'!$H$27:$H$500,"2015")</f>
        <v>2775365</v>
      </c>
      <c r="J60" s="295">
        <f>SUMIFS('7.  Persistence Report'!BA$27:BA$500,'7.  Persistence Report'!$D$27:$D$500,$B60,'7.  Persistence Report'!$J$27:$J$500,"Current year savings",'7.  Persistence Report'!$H$27:$H$500,"2015")</f>
        <v>2775365</v>
      </c>
      <c r="K60" s="295">
        <f>SUMIFS('7.  Persistence Report'!BB$27:BB$500,'7.  Persistence Report'!$D$27:$D$500,$B60,'7.  Persistence Report'!$J$27:$J$500,"Current year savings",'7.  Persistence Report'!$H$27:$H$500,"2015")</f>
        <v>2775214</v>
      </c>
      <c r="L60" s="295">
        <f>SUMIFS('7.  Persistence Report'!BC$27:BC$500,'7.  Persistence Report'!$D$27:$D$500,$B60,'7.  Persistence Report'!$J$27:$J$500,"Current year savings",'7.  Persistence Report'!$H$27:$H$500,"2015")</f>
        <v>2775214</v>
      </c>
      <c r="M60" s="295">
        <f>SUMIFS('7.  Persistence Report'!BD$27:BD$500,'7.  Persistence Report'!$D$27:$D$500,$B60,'7.  Persistence Report'!$J$27:$J$500,"Current year savings",'7.  Persistence Report'!$H$27:$H$500,"2015")</f>
        <v>2775214</v>
      </c>
      <c r="N60" s="295">
        <v>12</v>
      </c>
      <c r="O60" s="295">
        <f>SUMIFS('7.  Persistence Report'!P$27:P$500,'7.  Persistence Report'!$D$27:$D$500,$B60,'7.  Persistence Report'!$J$27:$J$500,"Current year savings",'7.  Persistence Report'!$H$27:$H$500,"2015")</f>
        <v>1169</v>
      </c>
      <c r="P60" s="295">
        <f>SUMIFS('7.  Persistence Report'!Q$27:Q$500,'7.  Persistence Report'!$D$27:$D$500,$B60,'7.  Persistence Report'!$J$27:$J$500,"Current year savings",'7.  Persistence Report'!$H$27:$H$500,"2015")</f>
        <v>853</v>
      </c>
      <c r="Q60" s="295">
        <f>SUMIFS('7.  Persistence Report'!R$27:R$500,'7.  Persistence Report'!$D$27:$D$500,$B60,'7.  Persistence Report'!$J$27:$J$500,"Current year savings",'7.  Persistence Report'!$H$27:$H$500,"2015")</f>
        <v>630</v>
      </c>
      <c r="R60" s="295">
        <f>SUMIFS('7.  Persistence Report'!S$27:S$500,'7.  Persistence Report'!$D$27:$D$500,$B60,'7.  Persistence Report'!$J$27:$J$500,"Current year savings",'7.  Persistence Report'!$H$27:$H$500,"2015")</f>
        <v>629</v>
      </c>
      <c r="S60" s="295">
        <f>SUMIFS('7.  Persistence Report'!T$27:T$500,'7.  Persistence Report'!$D$27:$D$500,$B60,'7.  Persistence Report'!$J$27:$J$500,"Current year savings",'7.  Persistence Report'!$H$27:$H$500,"2015")</f>
        <v>629</v>
      </c>
      <c r="T60" s="295">
        <f>SUMIFS('7.  Persistence Report'!U$27:U$500,'7.  Persistence Report'!$D$27:$D$500,$B60,'7.  Persistence Report'!$J$27:$J$500,"Current year savings",'7.  Persistence Report'!$H$27:$H$500,"2015")</f>
        <v>629</v>
      </c>
      <c r="U60" s="295">
        <f>SUMIFS('7.  Persistence Report'!V$27:V$500,'7.  Persistence Report'!$D$27:$D$500,$B60,'7.  Persistence Report'!$J$27:$J$500,"Current year savings",'7.  Persistence Report'!$H$27:$H$500,"2015")</f>
        <v>629</v>
      </c>
      <c r="V60" s="295">
        <f>SUMIFS('7.  Persistence Report'!W$27:W$500,'7.  Persistence Report'!$D$27:$D$500,$B60,'7.  Persistence Report'!$J$27:$J$500,"Current year savings",'7.  Persistence Report'!$H$27:$H$500,"2015")</f>
        <v>629</v>
      </c>
      <c r="W60" s="295">
        <f>SUMIFS('7.  Persistence Report'!X$27:X$500,'7.  Persistence Report'!$D$27:$D$500,$B60,'7.  Persistence Report'!$J$27:$J$500,"Current year savings",'7.  Persistence Report'!$H$27:$H$500,"2015")</f>
        <v>629</v>
      </c>
      <c r="X60" s="295">
        <f>SUMIFS('7.  Persistence Report'!Y$27:Y$500,'7.  Persistence Report'!$D$27:$D$500,$B60,'7.  Persistence Report'!$J$27:$J$500,"Current year savings",'7.  Persistence Report'!$H$27:$H$500,"2015")</f>
        <v>629</v>
      </c>
      <c r="Y60" s="415"/>
      <c r="Z60" s="410">
        <v>0.9</v>
      </c>
      <c r="AA60" s="410">
        <v>7.0000000000000007E-2</v>
      </c>
      <c r="AB60" s="410">
        <v>0.03</v>
      </c>
      <c r="AC60" s="410"/>
      <c r="AD60" s="410"/>
      <c r="AE60" s="410"/>
      <c r="AF60" s="415"/>
      <c r="AG60" s="415"/>
      <c r="AH60" s="415"/>
      <c r="AI60" s="415"/>
      <c r="AJ60" s="415"/>
      <c r="AK60" s="415"/>
      <c r="AL60" s="415"/>
      <c r="AM60" s="296">
        <f>SUM(Y60:AL60)</f>
        <v>1</v>
      </c>
    </row>
    <row r="61" spans="1:39" outlineLevel="1">
      <c r="B61" s="294" t="s">
        <v>267</v>
      </c>
      <c r="C61" s="291" t="s">
        <v>163</v>
      </c>
      <c r="D61" s="295">
        <f>SUMIFS('7.  Persistence Report'!AU$27:AU$500,'7.  Persistence Report'!$D$27:$D$500,$B60,'7.  Persistence Report'!$J$27:$J$500,"Adjustment",'7.  Persistence Report'!$H$27:$H$500,"2015")</f>
        <v>-2021889</v>
      </c>
      <c r="E61" s="295">
        <f>SUMIFS('7.  Persistence Report'!AV$27:AV$500,'7.  Persistence Report'!$D$27:$D$500,$B60,'7.  Persistence Report'!$J$27:$J$500,"Adjustment",'7.  Persistence Report'!$H$27:$H$500,"2015")</f>
        <v>-639003</v>
      </c>
      <c r="F61" s="295">
        <f>SUMIFS('7.  Persistence Report'!AW$27:AW$500,'7.  Persistence Report'!$D$27:$D$500,$B60,'7.  Persistence Report'!$J$27:$J$500,"Adjustment",'7.  Persistence Report'!$H$27:$H$500,"2015")</f>
        <v>201057</v>
      </c>
      <c r="G61" s="295">
        <f>SUMIFS('7.  Persistence Report'!AX$27:AX$500,'7.  Persistence Report'!$D$27:$D$500,$B60,'7.  Persistence Report'!$J$27:$J$500,"Adjustment",'7.  Persistence Report'!$H$27:$H$500,"2015")</f>
        <v>481781</v>
      </c>
      <c r="H61" s="295">
        <f>SUMIFS('7.  Persistence Report'!AY$27:AY$500,'7.  Persistence Report'!$D$27:$D$500,$B60,'7.  Persistence Report'!$J$27:$J$500,"Adjustment",'7.  Persistence Report'!$H$27:$H$500,"2015")</f>
        <v>481781</v>
      </c>
      <c r="I61" s="295">
        <f>SUMIFS('7.  Persistence Report'!AZ$27:AZ$500,'7.  Persistence Report'!$D$27:$D$500,$B60,'7.  Persistence Report'!$J$27:$J$500,"Adjustment",'7.  Persistence Report'!$H$27:$H$500,"2015")</f>
        <v>481781</v>
      </c>
      <c r="J61" s="295">
        <f>SUMIFS('7.  Persistence Report'!BA$27:BA$500,'7.  Persistence Report'!$D$27:$D$500,$B60,'7.  Persistence Report'!$J$27:$J$500,"Adjustment",'7.  Persistence Report'!$H$27:$H$500,"2015")</f>
        <v>481781</v>
      </c>
      <c r="K61" s="295">
        <f>SUMIFS('7.  Persistence Report'!BB$27:BB$500,'7.  Persistence Report'!$D$27:$D$500,$B60,'7.  Persistence Report'!$J$27:$J$500,"Adjustment",'7.  Persistence Report'!$H$27:$H$500,"2015")</f>
        <v>481836</v>
      </c>
      <c r="L61" s="295">
        <f>SUMIFS('7.  Persistence Report'!BC$27:BC$500,'7.  Persistence Report'!$D$27:$D$500,$B60,'7.  Persistence Report'!$J$27:$J$500,"Adjustment",'7.  Persistence Report'!$H$27:$H$500,"2015")</f>
        <v>481836</v>
      </c>
      <c r="M61" s="295">
        <f>SUMIFS('7.  Persistence Report'!BD$27:BD$500,'7.  Persistence Report'!$D$27:$D$500,$B60,'7.  Persistence Report'!$J$27:$J$500,"Adjustment",'7.  Persistence Report'!$H$27:$H$500,"2015")</f>
        <v>481836</v>
      </c>
      <c r="N61" s="295">
        <f>N60</f>
        <v>12</v>
      </c>
      <c r="O61" s="295">
        <f>SUMIFS('7.  Persistence Report'!P$27:P$500,'7.  Persistence Report'!$D$27:$D$500,$B60,'7.  Persistence Report'!$J$27:$J$500,"Adjustment",'7.  Persistence Report'!$H$27:$H$500,"2015")</f>
        <v>-488</v>
      </c>
      <c r="P61" s="295">
        <f>SUMIFS('7.  Persistence Report'!Q$27:Q$500,'7.  Persistence Report'!$D$27:$D$500,$B60,'7.  Persistence Report'!$J$27:$J$500,"Adjustment",'7.  Persistence Report'!$H$27:$H$500,"2015")</f>
        <v>-172</v>
      </c>
      <c r="Q61" s="295">
        <f>SUMIFS('7.  Persistence Report'!R$27:R$500,'7.  Persistence Report'!$D$27:$D$500,$B60,'7.  Persistence Report'!$J$27:$J$500,"Adjustment",'7.  Persistence Report'!$H$27:$H$500,"2015")</f>
        <v>52</v>
      </c>
      <c r="R61" s="295">
        <f>SUMIFS('7.  Persistence Report'!S$27:S$500,'7.  Persistence Report'!$D$27:$D$500,$B60,'7.  Persistence Report'!$J$27:$J$500,"Adjustment",'7.  Persistence Report'!$H$27:$H$500,"2015")</f>
        <v>116</v>
      </c>
      <c r="S61" s="295">
        <f>SUMIFS('7.  Persistence Report'!T$27:T$500,'7.  Persistence Report'!$D$27:$D$500,$B60,'7.  Persistence Report'!$J$27:$J$500,"Adjustment",'7.  Persistence Report'!$H$27:$H$500,"2015")</f>
        <v>116</v>
      </c>
      <c r="T61" s="295">
        <f>SUMIFS('7.  Persistence Report'!U$27:U$500,'7.  Persistence Report'!$D$27:$D$500,$B60,'7.  Persistence Report'!$J$27:$J$500,"Adjustment",'7.  Persistence Report'!$H$27:$H$500,"2015")</f>
        <v>116</v>
      </c>
      <c r="U61" s="295">
        <f>SUMIFS('7.  Persistence Report'!V$27:V$500,'7.  Persistence Report'!$D$27:$D$500,$B60,'7.  Persistence Report'!$J$27:$J$500,"Adjustment",'7.  Persistence Report'!$H$27:$H$500,"2015")</f>
        <v>116</v>
      </c>
      <c r="V61" s="295">
        <f>SUMIFS('7.  Persistence Report'!W$27:W$500,'7.  Persistence Report'!$D$27:$D$500,$B60,'7.  Persistence Report'!$J$27:$J$500,"Adjustment",'7.  Persistence Report'!$H$27:$H$500,"2015")</f>
        <v>116</v>
      </c>
      <c r="W61" s="295">
        <f>SUMIFS('7.  Persistence Report'!X$27:X$500,'7.  Persistence Report'!$D$27:$D$500,$B60,'7.  Persistence Report'!$J$27:$J$500,"Adjustment",'7.  Persistence Report'!$H$27:$H$500,"2015")</f>
        <v>116</v>
      </c>
      <c r="X61" s="295">
        <f>SUMIFS('7.  Persistence Report'!Y$27:Y$500,'7.  Persistence Report'!$D$27:$D$500,$B60,'7.  Persistence Report'!$J$27:$J$500,"Adjustment",'7.  Persistence Report'!$H$27:$H$500,"2015")</f>
        <v>116</v>
      </c>
      <c r="Y61" s="411">
        <f>Y60</f>
        <v>0</v>
      </c>
      <c r="Z61" s="411">
        <f t="shared" ref="Z61" si="78">Z60</f>
        <v>0.9</v>
      </c>
      <c r="AA61" s="411">
        <f t="shared" ref="AA61" si="79">AA60</f>
        <v>7.0000000000000007E-2</v>
      </c>
      <c r="AB61" s="411">
        <f t="shared" ref="AB61" si="80">AB60</f>
        <v>0.03</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f>SUMIFS('7.  Persistence Report'!AU$27:AU$500,'7.  Persistence Report'!$D$27:$D$500,$B63,'7.  Persistence Report'!$J$27:$J$500,"Current year savings",'7.  Persistence Report'!$H$27:$H$500,"2015")</f>
        <v>328413</v>
      </c>
      <c r="E63" s="295">
        <f>SUMIFS('7.  Persistence Report'!AV$27:AV$500,'7.  Persistence Report'!$D$27:$D$500,$B63,'7.  Persistence Report'!$J$27:$J$500,"Current year savings",'7.  Persistence Report'!$H$27:$H$500,"2015")</f>
        <v>328413</v>
      </c>
      <c r="F63" s="295">
        <f>SUMIFS('7.  Persistence Report'!AW$27:AW$500,'7.  Persistence Report'!$D$27:$D$500,$B63,'7.  Persistence Report'!$J$27:$J$500,"Current year savings",'7.  Persistence Report'!$H$27:$H$500,"2015")</f>
        <v>328413</v>
      </c>
      <c r="G63" s="295">
        <f>SUMIFS('7.  Persistence Report'!AX$27:AX$500,'7.  Persistence Report'!$D$27:$D$500,$B63,'7.  Persistence Report'!$J$27:$J$500,"Current year savings",'7.  Persistence Report'!$H$27:$H$500,"2015")</f>
        <v>328413</v>
      </c>
      <c r="H63" s="295">
        <f>SUMIFS('7.  Persistence Report'!AY$27:AY$500,'7.  Persistence Report'!$D$27:$D$500,$B63,'7.  Persistence Report'!$J$27:$J$500,"Current year savings",'7.  Persistence Report'!$H$27:$H$500,"2015")</f>
        <v>328413</v>
      </c>
      <c r="I63" s="295">
        <f>SUMIFS('7.  Persistence Report'!AZ$27:AZ$500,'7.  Persistence Report'!$D$27:$D$500,$B63,'7.  Persistence Report'!$J$27:$J$500,"Current year savings",'7.  Persistence Report'!$H$27:$H$500,"2015")</f>
        <v>328413</v>
      </c>
      <c r="J63" s="295">
        <f>SUMIFS('7.  Persistence Report'!BA$27:BA$500,'7.  Persistence Report'!$D$27:$D$500,$B63,'7.  Persistence Report'!$J$27:$J$500,"Current year savings",'7.  Persistence Report'!$H$27:$H$500,"2015")</f>
        <v>328413</v>
      </c>
      <c r="K63" s="295">
        <f>SUMIFS('7.  Persistence Report'!BB$27:BB$500,'7.  Persistence Report'!$D$27:$D$500,$B63,'7.  Persistence Report'!$J$27:$J$500,"Current year savings",'7.  Persistence Report'!$H$27:$H$500,"2015")</f>
        <v>328413</v>
      </c>
      <c r="L63" s="295">
        <f>SUMIFS('7.  Persistence Report'!BC$27:BC$500,'7.  Persistence Report'!$D$27:$D$500,$B63,'7.  Persistence Report'!$J$27:$J$500,"Current year savings",'7.  Persistence Report'!$H$27:$H$500,"2015")</f>
        <v>293369</v>
      </c>
      <c r="M63" s="295">
        <f>SUMIFS('7.  Persistence Report'!BD$27:BD$500,'7.  Persistence Report'!$D$27:$D$500,$B63,'7.  Persistence Report'!$J$27:$J$500,"Current year savings",'7.  Persistence Report'!$H$27:$H$500,"2015")</f>
        <v>293369</v>
      </c>
      <c r="N63" s="295">
        <v>12</v>
      </c>
      <c r="O63" s="295">
        <f>SUMIFS('7.  Persistence Report'!P$27:P$500,'7.  Persistence Report'!$D$27:$D$500,$B63,'7.  Persistence Report'!$J$27:$J$500,"Current year savings",'7.  Persistence Report'!$H$27:$H$500,"2015")</f>
        <v>52</v>
      </c>
      <c r="P63" s="295">
        <f>SUMIFS('7.  Persistence Report'!Q$27:Q$500,'7.  Persistence Report'!$D$27:$D$500,$B63,'7.  Persistence Report'!$J$27:$J$500,"Current year savings",'7.  Persistence Report'!$H$27:$H$500,"2015")</f>
        <v>52</v>
      </c>
      <c r="Q63" s="295">
        <f>SUMIFS('7.  Persistence Report'!R$27:R$500,'7.  Persistence Report'!$D$27:$D$500,$B63,'7.  Persistence Report'!$J$27:$J$500,"Current year savings",'7.  Persistence Report'!$H$27:$H$500,"2015")</f>
        <v>52</v>
      </c>
      <c r="R63" s="295">
        <f>SUMIFS('7.  Persistence Report'!S$27:S$500,'7.  Persistence Report'!$D$27:$D$500,$B63,'7.  Persistence Report'!$J$27:$J$500,"Current year savings",'7.  Persistence Report'!$H$27:$H$500,"2015")</f>
        <v>52</v>
      </c>
      <c r="S63" s="295">
        <f>SUMIFS('7.  Persistence Report'!T$27:T$500,'7.  Persistence Report'!$D$27:$D$500,$B63,'7.  Persistence Report'!$J$27:$J$500,"Current year savings",'7.  Persistence Report'!$H$27:$H$500,"2015")</f>
        <v>52</v>
      </c>
      <c r="T63" s="295">
        <f>SUMIFS('7.  Persistence Report'!U$27:U$500,'7.  Persistence Report'!$D$27:$D$500,$B63,'7.  Persistence Report'!$J$27:$J$500,"Current year savings",'7.  Persistence Report'!$H$27:$H$500,"2015")</f>
        <v>52</v>
      </c>
      <c r="U63" s="295">
        <f>SUMIFS('7.  Persistence Report'!V$27:V$500,'7.  Persistence Report'!$D$27:$D$500,$B63,'7.  Persistence Report'!$J$27:$J$500,"Current year savings",'7.  Persistence Report'!$H$27:$H$500,"2015")</f>
        <v>52</v>
      </c>
      <c r="V63" s="295">
        <f>SUMIFS('7.  Persistence Report'!W$27:W$500,'7.  Persistence Report'!$D$27:$D$500,$B63,'7.  Persistence Report'!$J$27:$J$500,"Current year savings",'7.  Persistence Report'!$H$27:$H$500,"2015")</f>
        <v>52</v>
      </c>
      <c r="W63" s="295">
        <f>SUMIFS('7.  Persistence Report'!X$27:X$500,'7.  Persistence Report'!$D$27:$D$500,$B63,'7.  Persistence Report'!$J$27:$J$500,"Current year savings",'7.  Persistence Report'!$H$27:$H$500,"2015")</f>
        <v>42</v>
      </c>
      <c r="X63" s="295">
        <f>SUMIFS('7.  Persistence Report'!Y$27:Y$500,'7.  Persistence Report'!$D$27:$D$500,$B63,'7.  Persistence Report'!$J$27:$J$500,"Current year savings",'7.  Persistence Report'!$H$27:$H$500,"2015")</f>
        <v>42</v>
      </c>
      <c r="Y63" s="415"/>
      <c r="Z63" s="410"/>
      <c r="AA63" s="410">
        <v>1</v>
      </c>
      <c r="AB63" s="410"/>
      <c r="AC63" s="410"/>
      <c r="AD63" s="410"/>
      <c r="AE63" s="410"/>
      <c r="AF63" s="415"/>
      <c r="AG63" s="415"/>
      <c r="AH63" s="415"/>
      <c r="AI63" s="415"/>
      <c r="AJ63" s="415"/>
      <c r="AK63" s="415"/>
      <c r="AL63" s="415"/>
      <c r="AM63" s="296">
        <f>SUM(Y63:AL63)</f>
        <v>1</v>
      </c>
    </row>
    <row r="64" spans="1:39" outlineLevel="1">
      <c r="B64" s="294" t="s">
        <v>267</v>
      </c>
      <c r="C64" s="291" t="s">
        <v>163</v>
      </c>
      <c r="D64" s="295">
        <f>SUMIFS('7.  Persistence Report'!AU$27:AU$500,'7.  Persistence Report'!$D$27:$D$500,$B63,'7.  Persistence Report'!$J$27:$J$500,"Adjustment",'7.  Persistence Report'!$H$27:$H$500,"2015")</f>
        <v>269480</v>
      </c>
      <c r="E64" s="295">
        <f>SUMIFS('7.  Persistence Report'!AV$27:AV$500,'7.  Persistence Report'!$D$27:$D$500,$B63,'7.  Persistence Report'!$J$27:$J$500,"Adjustment",'7.  Persistence Report'!$H$27:$H$500,"2015")</f>
        <v>269480</v>
      </c>
      <c r="F64" s="295">
        <f>SUMIFS('7.  Persistence Report'!AW$27:AW$500,'7.  Persistence Report'!$D$27:$D$500,$B63,'7.  Persistence Report'!$J$27:$J$500,"Adjustment",'7.  Persistence Report'!$H$27:$H$500,"2015")</f>
        <v>269480</v>
      </c>
      <c r="G64" s="295">
        <f>SUMIFS('7.  Persistence Report'!AX$27:AX$500,'7.  Persistence Report'!$D$27:$D$500,$B63,'7.  Persistence Report'!$J$27:$J$500,"Adjustment",'7.  Persistence Report'!$H$27:$H$500,"2015")</f>
        <v>269480</v>
      </c>
      <c r="H64" s="295">
        <f>SUMIFS('7.  Persistence Report'!AY$27:AY$500,'7.  Persistence Report'!$D$27:$D$500,$B63,'7.  Persistence Report'!$J$27:$J$500,"Adjustment",'7.  Persistence Report'!$H$27:$H$500,"2015")</f>
        <v>269480</v>
      </c>
      <c r="I64" s="295">
        <f>SUMIFS('7.  Persistence Report'!AZ$27:AZ$500,'7.  Persistence Report'!$D$27:$D$500,$B63,'7.  Persistence Report'!$J$27:$J$500,"Adjustment",'7.  Persistence Report'!$H$27:$H$500,"2015")</f>
        <v>269480</v>
      </c>
      <c r="J64" s="295">
        <f>SUMIFS('7.  Persistence Report'!BA$27:BA$500,'7.  Persistence Report'!$D$27:$D$500,$B63,'7.  Persistence Report'!$J$27:$J$500,"Adjustment",'7.  Persistence Report'!$H$27:$H$500,"2015")</f>
        <v>269480</v>
      </c>
      <c r="K64" s="295">
        <f>SUMIFS('7.  Persistence Report'!BB$27:BB$500,'7.  Persistence Report'!$D$27:$D$500,$B63,'7.  Persistence Report'!$J$27:$J$500,"Adjustment",'7.  Persistence Report'!$H$27:$H$500,"2015")</f>
        <v>269480</v>
      </c>
      <c r="L64" s="295">
        <f>SUMIFS('7.  Persistence Report'!BC$27:BC$500,'7.  Persistence Report'!$D$27:$D$500,$B63,'7.  Persistence Report'!$J$27:$J$500,"Adjustment",'7.  Persistence Report'!$H$27:$H$500,"2015")</f>
        <v>269480</v>
      </c>
      <c r="M64" s="295">
        <f>SUMIFS('7.  Persistence Report'!BD$27:BD$500,'7.  Persistence Report'!$D$27:$D$500,$B63,'7.  Persistence Report'!$J$27:$J$500,"Adjustment",'7.  Persistence Report'!$H$27:$H$500,"2015")</f>
        <v>269480</v>
      </c>
      <c r="N64" s="295">
        <f>N63</f>
        <v>12</v>
      </c>
      <c r="O64" s="295">
        <f>SUMIFS('7.  Persistence Report'!P$27:P$500,'7.  Persistence Report'!$D$27:$D$500,$B63,'7.  Persistence Report'!$J$27:$J$500,"Adjustment",'7.  Persistence Report'!$H$27:$H$500,"2015")</f>
        <v>38</v>
      </c>
      <c r="P64" s="295">
        <f>SUMIFS('7.  Persistence Report'!Q$27:Q$500,'7.  Persistence Report'!$D$27:$D$500,$B63,'7.  Persistence Report'!$J$27:$J$500,"Adjustment",'7.  Persistence Report'!$H$27:$H$500,"2015")</f>
        <v>38</v>
      </c>
      <c r="Q64" s="295">
        <f>SUMIFS('7.  Persistence Report'!R$27:R$500,'7.  Persistence Report'!$D$27:$D$500,$B63,'7.  Persistence Report'!$J$27:$J$500,"Adjustment",'7.  Persistence Report'!$H$27:$H$500,"2015")</f>
        <v>38</v>
      </c>
      <c r="R64" s="295">
        <f>SUMIFS('7.  Persistence Report'!S$27:S$500,'7.  Persistence Report'!$D$27:$D$500,$B63,'7.  Persistence Report'!$J$27:$J$500,"Adjustment",'7.  Persistence Report'!$H$27:$H$500,"2015")</f>
        <v>38</v>
      </c>
      <c r="S64" s="295">
        <f>SUMIFS('7.  Persistence Report'!T$27:T$500,'7.  Persistence Report'!$D$27:$D$500,$B63,'7.  Persistence Report'!$J$27:$J$500,"Adjustment",'7.  Persistence Report'!$H$27:$H$500,"2015")</f>
        <v>38</v>
      </c>
      <c r="T64" s="295">
        <f>SUMIFS('7.  Persistence Report'!U$27:U$500,'7.  Persistence Report'!$D$27:$D$500,$B63,'7.  Persistence Report'!$J$27:$J$500,"Adjustment",'7.  Persistence Report'!$H$27:$H$500,"2015")</f>
        <v>38</v>
      </c>
      <c r="U64" s="295">
        <f>SUMIFS('7.  Persistence Report'!V$27:V$500,'7.  Persistence Report'!$D$27:$D$500,$B63,'7.  Persistence Report'!$J$27:$J$500,"Adjustment",'7.  Persistence Report'!$H$27:$H$500,"2015")</f>
        <v>38</v>
      </c>
      <c r="V64" s="295">
        <f>SUMIFS('7.  Persistence Report'!W$27:W$500,'7.  Persistence Report'!$D$27:$D$500,$B63,'7.  Persistence Report'!$J$27:$J$500,"Adjustment",'7.  Persistence Report'!$H$27:$H$500,"2015")</f>
        <v>38</v>
      </c>
      <c r="W64" s="295">
        <f>SUMIFS('7.  Persistence Report'!X$27:X$500,'7.  Persistence Report'!$D$27:$D$500,$B63,'7.  Persistence Report'!$J$27:$J$500,"Adjustment",'7.  Persistence Report'!$H$27:$H$500,"2015")</f>
        <v>38</v>
      </c>
      <c r="X64" s="295">
        <f>SUMIFS('7.  Persistence Report'!Y$27:Y$500,'7.  Persistence Report'!$D$27:$D$500,$B63,'7.  Persistence Report'!$J$27:$J$500,"Adjustment",'7.  Persistence Report'!$H$27:$H$500,"2015")</f>
        <v>38</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f>SUMIFS('7.  Persistence Report'!AU$27:AU$500,'7.  Persistence Report'!$D$27:$D$500,$B66,'7.  Persistence Report'!$J$27:$J$500,"Current year savings",'7.  Persistence Report'!$H$27:$H$500,"2015")</f>
        <v>0</v>
      </c>
      <c r="E66" s="295">
        <f>SUMIFS('7.  Persistence Report'!AV$27:AV$500,'7.  Persistence Report'!$D$27:$D$500,$B66,'7.  Persistence Report'!$J$27:$J$500,"Current year savings",'7.  Persistence Report'!$H$27:$H$500,"2015")</f>
        <v>0</v>
      </c>
      <c r="F66" s="295">
        <f>SUMIFS('7.  Persistence Report'!AW$27:AW$500,'7.  Persistence Report'!$D$27:$D$500,$B66,'7.  Persistence Report'!$J$27:$J$500,"Current year savings",'7.  Persistence Report'!$H$27:$H$500,"2015")</f>
        <v>0</v>
      </c>
      <c r="G66" s="295">
        <f>SUMIFS('7.  Persistence Report'!AX$27:AX$500,'7.  Persistence Report'!$D$27:$D$500,$B66,'7.  Persistence Report'!$J$27:$J$500,"Current year savings",'7.  Persistence Report'!$H$27:$H$500,"2015")</f>
        <v>0</v>
      </c>
      <c r="H66" s="295">
        <f>SUMIFS('7.  Persistence Report'!AY$27:AY$500,'7.  Persistence Report'!$D$27:$D$500,$B66,'7.  Persistence Report'!$J$27:$J$500,"Current year savings",'7.  Persistence Report'!$H$27:$H$500,"2015")</f>
        <v>0</v>
      </c>
      <c r="I66" s="295">
        <f>SUMIFS('7.  Persistence Report'!AZ$27:AZ$500,'7.  Persistence Report'!$D$27:$D$500,$B66,'7.  Persistence Report'!$J$27:$J$500,"Current year savings",'7.  Persistence Report'!$H$27:$H$500,"2015")</f>
        <v>0</v>
      </c>
      <c r="J66" s="295">
        <f>SUMIFS('7.  Persistence Report'!BA$27:BA$500,'7.  Persistence Report'!$D$27:$D$500,$B66,'7.  Persistence Report'!$J$27:$J$500,"Current year savings",'7.  Persistence Report'!$H$27:$H$500,"2015")</f>
        <v>0</v>
      </c>
      <c r="K66" s="295">
        <f>SUMIFS('7.  Persistence Report'!BB$27:BB$500,'7.  Persistence Report'!$D$27:$D$500,$B66,'7.  Persistence Report'!$J$27:$J$500,"Current year savings",'7.  Persistence Report'!$H$27:$H$500,"2015")</f>
        <v>0</v>
      </c>
      <c r="L66" s="295">
        <f>SUMIFS('7.  Persistence Report'!BC$27:BC$500,'7.  Persistence Report'!$D$27:$D$500,$B66,'7.  Persistence Report'!$J$27:$J$500,"Current year savings",'7.  Persistence Report'!$H$27:$H$500,"2015")</f>
        <v>0</v>
      </c>
      <c r="M66" s="295">
        <f>SUMIFS('7.  Persistence Report'!BD$27:BD$500,'7.  Persistence Report'!$D$27:$D$500,$B66,'7.  Persistence Report'!$J$27:$J$500,"Current year savings",'7.  Persistence Report'!$H$27:$H$500,"2015")</f>
        <v>0</v>
      </c>
      <c r="N66" s="295">
        <v>3</v>
      </c>
      <c r="O66" s="295">
        <f>SUMIFS('7.  Persistence Report'!P$27:P$500,'7.  Persistence Report'!$D$27:$D$500,$B66,'7.  Persistence Report'!$J$27:$J$500,"Current year savings",'7.  Persistence Report'!$H$27:$H$500,"2015")</f>
        <v>0</v>
      </c>
      <c r="P66" s="295">
        <f>SUMIFS('7.  Persistence Report'!Q$27:Q$500,'7.  Persistence Report'!$D$27:$D$500,$B66,'7.  Persistence Report'!$J$27:$J$500,"Current year savings",'7.  Persistence Report'!$H$27:$H$500,"2015")</f>
        <v>0</v>
      </c>
      <c r="Q66" s="295">
        <f>SUMIFS('7.  Persistence Report'!R$27:R$500,'7.  Persistence Report'!$D$27:$D$500,$B66,'7.  Persistence Report'!$J$27:$J$500,"Current year savings",'7.  Persistence Report'!$H$27:$H$500,"2015")</f>
        <v>0</v>
      </c>
      <c r="R66" s="295">
        <f>SUMIFS('7.  Persistence Report'!S$27:S$500,'7.  Persistence Report'!$D$27:$D$500,$B66,'7.  Persistence Report'!$J$27:$J$500,"Current year savings",'7.  Persistence Report'!$H$27:$H$500,"2015")</f>
        <v>0</v>
      </c>
      <c r="S66" s="295">
        <f>SUMIFS('7.  Persistence Report'!T$27:T$500,'7.  Persistence Report'!$D$27:$D$500,$B66,'7.  Persistence Report'!$J$27:$J$500,"Current year savings",'7.  Persistence Report'!$H$27:$H$500,"2015")</f>
        <v>0</v>
      </c>
      <c r="T66" s="295">
        <f>SUMIFS('7.  Persistence Report'!U$27:U$500,'7.  Persistence Report'!$D$27:$D$500,$B66,'7.  Persistence Report'!$J$27:$J$500,"Current year savings",'7.  Persistence Report'!$H$27:$H$500,"2015")</f>
        <v>0</v>
      </c>
      <c r="U66" s="295">
        <f>SUMIFS('7.  Persistence Report'!V$27:V$500,'7.  Persistence Report'!$D$27:$D$500,$B66,'7.  Persistence Report'!$J$27:$J$500,"Current year savings",'7.  Persistence Report'!$H$27:$H$500,"2015")</f>
        <v>0</v>
      </c>
      <c r="V66" s="295">
        <f>SUMIFS('7.  Persistence Report'!W$27:W$500,'7.  Persistence Report'!$D$27:$D$500,$B66,'7.  Persistence Report'!$J$27:$J$500,"Current year savings",'7.  Persistence Report'!$H$27:$H$500,"2015")</f>
        <v>0</v>
      </c>
      <c r="W66" s="295">
        <f>SUMIFS('7.  Persistence Report'!X$27:X$500,'7.  Persistence Report'!$D$27:$D$500,$B66,'7.  Persistence Report'!$J$27:$J$500,"Current year savings",'7.  Persistence Report'!$H$27:$H$500,"2015")</f>
        <v>0</v>
      </c>
      <c r="X66" s="295">
        <f>SUMIFS('7.  Persistence Report'!Y$27:Y$500,'7.  Persistence Report'!$D$27:$D$500,$B66,'7.  Persistence Report'!$J$27:$J$500,"Current year savings",'7.  Persistence Report'!$H$27:$H$500,"2015")</f>
        <v>0</v>
      </c>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f>SUMIFS('7.  Persistence Report'!AU$27:AU$500,'7.  Persistence Report'!$D$27:$D$500,$B66,'7.  Persistence Report'!$J$27:$J$500,"Adjustment",'7.  Persistence Report'!$H$27:$H$500,"2015")</f>
        <v>0</v>
      </c>
      <c r="E67" s="295">
        <f>SUMIFS('7.  Persistence Report'!AV$27:AV$500,'7.  Persistence Report'!$D$27:$D$500,$B66,'7.  Persistence Report'!$J$27:$J$500,"Adjustment",'7.  Persistence Report'!$H$27:$H$500,"2015")</f>
        <v>0</v>
      </c>
      <c r="F67" s="295">
        <f>SUMIFS('7.  Persistence Report'!AW$27:AW$500,'7.  Persistence Report'!$D$27:$D$500,$B66,'7.  Persistence Report'!$J$27:$J$500,"Adjustment",'7.  Persistence Report'!$H$27:$H$500,"2015")</f>
        <v>0</v>
      </c>
      <c r="G67" s="295">
        <f>SUMIFS('7.  Persistence Report'!AX$27:AX$500,'7.  Persistence Report'!$D$27:$D$500,$B66,'7.  Persistence Report'!$J$27:$J$500,"Adjustment",'7.  Persistence Report'!$H$27:$H$500,"2015")</f>
        <v>0</v>
      </c>
      <c r="H67" s="295">
        <f>SUMIFS('7.  Persistence Report'!AY$27:AY$500,'7.  Persistence Report'!$D$27:$D$500,$B66,'7.  Persistence Report'!$J$27:$J$500,"Adjustment",'7.  Persistence Report'!$H$27:$H$500,"2015")</f>
        <v>0</v>
      </c>
      <c r="I67" s="295">
        <f>SUMIFS('7.  Persistence Report'!AZ$27:AZ$500,'7.  Persistence Report'!$D$27:$D$500,$B66,'7.  Persistence Report'!$J$27:$J$500,"Adjustment",'7.  Persistence Report'!$H$27:$H$500,"2015")</f>
        <v>0</v>
      </c>
      <c r="J67" s="295">
        <f>SUMIFS('7.  Persistence Report'!BA$27:BA$500,'7.  Persistence Report'!$D$27:$D$500,$B66,'7.  Persistence Report'!$J$27:$J$500,"Adjustment",'7.  Persistence Report'!$H$27:$H$500,"2015")</f>
        <v>0</v>
      </c>
      <c r="K67" s="295">
        <f>SUMIFS('7.  Persistence Report'!BB$27:BB$500,'7.  Persistence Report'!$D$27:$D$500,$B66,'7.  Persistence Report'!$J$27:$J$500,"Adjustment",'7.  Persistence Report'!$H$27:$H$500,"2015")</f>
        <v>0</v>
      </c>
      <c r="L67" s="295">
        <f>SUMIFS('7.  Persistence Report'!BC$27:BC$500,'7.  Persistence Report'!$D$27:$D$500,$B66,'7.  Persistence Report'!$J$27:$J$500,"Adjustment",'7.  Persistence Report'!$H$27:$H$500,"2015")</f>
        <v>0</v>
      </c>
      <c r="M67" s="295">
        <f>SUMIFS('7.  Persistence Report'!BD$27:BD$500,'7.  Persistence Report'!$D$27:$D$500,$B66,'7.  Persistence Report'!$J$27:$J$500,"Adjustment",'7.  Persistence Report'!$H$27:$H$500,"2015")</f>
        <v>0</v>
      </c>
      <c r="N67" s="295">
        <f>N66</f>
        <v>3</v>
      </c>
      <c r="O67" s="295">
        <f>SUMIFS('7.  Persistence Report'!P$27:P$500,'7.  Persistence Report'!$D$27:$D$500,$B66,'7.  Persistence Report'!$J$27:$J$500,"Adjustment",'7.  Persistence Report'!$H$27:$H$500,"2015")</f>
        <v>0</v>
      </c>
      <c r="P67" s="295">
        <f>SUMIFS('7.  Persistence Report'!Q$27:Q$500,'7.  Persistence Report'!$D$27:$D$500,$B66,'7.  Persistence Report'!$J$27:$J$500,"Adjustment",'7.  Persistence Report'!$H$27:$H$500,"2015")</f>
        <v>0</v>
      </c>
      <c r="Q67" s="295">
        <f>SUMIFS('7.  Persistence Report'!R$27:R$500,'7.  Persistence Report'!$D$27:$D$500,$B66,'7.  Persistence Report'!$J$27:$J$500,"Adjustment",'7.  Persistence Report'!$H$27:$H$500,"2015")</f>
        <v>0</v>
      </c>
      <c r="R67" s="295">
        <f>SUMIFS('7.  Persistence Report'!S$27:S$500,'7.  Persistence Report'!$D$27:$D$500,$B66,'7.  Persistence Report'!$J$27:$J$500,"Adjustment",'7.  Persistence Report'!$H$27:$H$500,"2015")</f>
        <v>0</v>
      </c>
      <c r="S67" s="295">
        <f>SUMIFS('7.  Persistence Report'!T$27:T$500,'7.  Persistence Report'!$D$27:$D$500,$B66,'7.  Persistence Report'!$J$27:$J$500,"Adjustment",'7.  Persistence Report'!$H$27:$H$500,"2015")</f>
        <v>0</v>
      </c>
      <c r="T67" s="295">
        <f>SUMIFS('7.  Persistence Report'!U$27:U$500,'7.  Persistence Report'!$D$27:$D$500,$B66,'7.  Persistence Report'!$J$27:$J$500,"Adjustment",'7.  Persistence Report'!$H$27:$H$500,"2015")</f>
        <v>0</v>
      </c>
      <c r="U67" s="295">
        <f>SUMIFS('7.  Persistence Report'!V$27:V$500,'7.  Persistence Report'!$D$27:$D$500,$B66,'7.  Persistence Report'!$J$27:$J$500,"Adjustment",'7.  Persistence Report'!$H$27:$H$500,"2015")</f>
        <v>0</v>
      </c>
      <c r="V67" s="295">
        <f>SUMIFS('7.  Persistence Report'!W$27:W$500,'7.  Persistence Report'!$D$27:$D$500,$B66,'7.  Persistence Report'!$J$27:$J$500,"Adjustment",'7.  Persistence Report'!$H$27:$H$500,"2015")</f>
        <v>0</v>
      </c>
      <c r="W67" s="295">
        <f>SUMIFS('7.  Persistence Report'!X$27:X$500,'7.  Persistence Report'!$D$27:$D$500,$B66,'7.  Persistence Report'!$J$27:$J$500,"Adjustment",'7.  Persistence Report'!$H$27:$H$500,"2015")</f>
        <v>0</v>
      </c>
      <c r="X67" s="295">
        <f>SUMIFS('7.  Persistence Report'!Y$27:Y$500,'7.  Persistence Report'!$D$27:$D$500,$B66,'7.  Persistence Report'!$J$27:$J$500,"Adjustment",'7.  Persistence Report'!$H$27:$H$500,"2015")</f>
        <v>0</v>
      </c>
      <c r="Y67" s="411">
        <f>Y66</f>
        <v>0</v>
      </c>
      <c r="Z67" s="411">
        <f t="shared" ref="Z67" si="104">Z66</f>
        <v>0</v>
      </c>
      <c r="AA67" s="411"/>
      <c r="AB67" s="411">
        <f t="shared" ref="AB67" si="105">AB66</f>
        <v>0</v>
      </c>
      <c r="AC67" s="411">
        <f t="shared" ref="AC67" si="106">AC66</f>
        <v>0</v>
      </c>
      <c r="AD67" s="411">
        <f t="shared" ref="AD67" si="107">AD66</f>
        <v>0</v>
      </c>
      <c r="AE67" s="411">
        <f t="shared" ref="AE67" si="108">AE66</f>
        <v>0</v>
      </c>
      <c r="AF67" s="411">
        <f t="shared" ref="AF67" si="109">AF66</f>
        <v>0</v>
      </c>
      <c r="AG67" s="411">
        <f t="shared" ref="AG67" si="110">AG66</f>
        <v>0</v>
      </c>
      <c r="AH67" s="411">
        <f t="shared" ref="AH67" si="111">AH66</f>
        <v>0</v>
      </c>
      <c r="AI67" s="411">
        <f t="shared" ref="AI67" si="112">AI66</f>
        <v>0</v>
      </c>
      <c r="AJ67" s="411">
        <f t="shared" ref="AJ67" si="113">AJ66</f>
        <v>0</v>
      </c>
      <c r="AK67" s="411">
        <f t="shared" ref="AK67" si="114">AK66</f>
        <v>0</v>
      </c>
      <c r="AL67" s="411">
        <f t="shared" ref="AL67" si="115">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f>SUMIFS('7.  Persistence Report'!AU$27:AU$500,'7.  Persistence Report'!$D$27:$D$500,$B70,'7.  Persistence Report'!$J$27:$J$500,"Current year savings",'7.  Persistence Report'!$H$27:$H$500,"2015")</f>
        <v>0</v>
      </c>
      <c r="E70" s="295">
        <f>SUMIFS('7.  Persistence Report'!AV$27:AV$500,'7.  Persistence Report'!$D$27:$D$500,$B70,'7.  Persistence Report'!$J$27:$J$500,"Current year savings",'7.  Persistence Report'!$H$27:$H$500,"2015")</f>
        <v>0</v>
      </c>
      <c r="F70" s="295">
        <f>SUMIFS('7.  Persistence Report'!AW$27:AW$500,'7.  Persistence Report'!$D$27:$D$500,$B70,'7.  Persistence Report'!$J$27:$J$500,"Current year savings",'7.  Persistence Report'!$H$27:$H$500,"2015")</f>
        <v>0</v>
      </c>
      <c r="G70" s="295">
        <f>SUMIFS('7.  Persistence Report'!AX$27:AX$500,'7.  Persistence Report'!$D$27:$D$500,$B70,'7.  Persistence Report'!$J$27:$J$500,"Current year savings",'7.  Persistence Report'!$H$27:$H$500,"2015")</f>
        <v>0</v>
      </c>
      <c r="H70" s="295">
        <f>SUMIFS('7.  Persistence Report'!AY$27:AY$500,'7.  Persistence Report'!$D$27:$D$500,$B70,'7.  Persistence Report'!$J$27:$J$500,"Current year savings",'7.  Persistence Report'!$H$27:$H$500,"2015")</f>
        <v>0</v>
      </c>
      <c r="I70" s="295">
        <f>SUMIFS('7.  Persistence Report'!AZ$27:AZ$500,'7.  Persistence Report'!$D$27:$D$500,$B70,'7.  Persistence Report'!$J$27:$J$500,"Current year savings",'7.  Persistence Report'!$H$27:$H$500,"2015")</f>
        <v>0</v>
      </c>
      <c r="J70" s="295">
        <f>SUMIFS('7.  Persistence Report'!BA$27:BA$500,'7.  Persistence Report'!$D$27:$D$500,$B70,'7.  Persistence Report'!$J$27:$J$500,"Current year savings",'7.  Persistence Report'!$H$27:$H$500,"2015")</f>
        <v>0</v>
      </c>
      <c r="K70" s="295">
        <f>SUMIFS('7.  Persistence Report'!BB$27:BB$500,'7.  Persistence Report'!$D$27:$D$500,$B70,'7.  Persistence Report'!$J$27:$J$500,"Current year savings",'7.  Persistence Report'!$H$27:$H$500,"2015")</f>
        <v>0</v>
      </c>
      <c r="L70" s="295">
        <f>SUMIFS('7.  Persistence Report'!BC$27:BC$500,'7.  Persistence Report'!$D$27:$D$500,$B70,'7.  Persistence Report'!$J$27:$J$500,"Current year savings",'7.  Persistence Report'!$H$27:$H$500,"2015")</f>
        <v>0</v>
      </c>
      <c r="M70" s="295">
        <f>SUMIFS('7.  Persistence Report'!BD$27:BD$500,'7.  Persistence Report'!$D$27:$D$500,$B70,'7.  Persistence Report'!$J$27:$J$500,"Current year savings",'7.  Persistence Report'!$H$27:$H$500,"2015")</f>
        <v>0</v>
      </c>
      <c r="N70" s="295">
        <v>12</v>
      </c>
      <c r="O70" s="295">
        <f>SUMIFS('7.  Persistence Report'!P$27:P$500,'7.  Persistence Report'!$D$27:$D$500,$B70,'7.  Persistence Report'!$J$27:$J$500,"Current year savings",'7.  Persistence Report'!$H$27:$H$500,"2015")</f>
        <v>0</v>
      </c>
      <c r="P70" s="295">
        <f>SUMIFS('7.  Persistence Report'!Q$27:Q$500,'7.  Persistence Report'!$D$27:$D$500,$B70,'7.  Persistence Report'!$J$27:$J$500,"Current year savings",'7.  Persistence Report'!$H$27:$H$500,"2015")</f>
        <v>0</v>
      </c>
      <c r="Q70" s="295">
        <f>SUMIFS('7.  Persistence Report'!R$27:R$500,'7.  Persistence Report'!$D$27:$D$500,$B70,'7.  Persistence Report'!$J$27:$J$500,"Current year savings",'7.  Persistence Report'!$H$27:$H$500,"2015")</f>
        <v>0</v>
      </c>
      <c r="R70" s="295">
        <f>SUMIFS('7.  Persistence Report'!S$27:S$500,'7.  Persistence Report'!$D$27:$D$500,$B70,'7.  Persistence Report'!$J$27:$J$500,"Current year savings",'7.  Persistence Report'!$H$27:$H$500,"2015")</f>
        <v>0</v>
      </c>
      <c r="S70" s="295">
        <f>SUMIFS('7.  Persistence Report'!T$27:T$500,'7.  Persistence Report'!$D$27:$D$500,$B70,'7.  Persistence Report'!$J$27:$J$500,"Current year savings",'7.  Persistence Report'!$H$27:$H$500,"2015")</f>
        <v>0</v>
      </c>
      <c r="T70" s="295">
        <f>SUMIFS('7.  Persistence Report'!U$27:U$500,'7.  Persistence Report'!$D$27:$D$500,$B70,'7.  Persistence Report'!$J$27:$J$500,"Current year savings",'7.  Persistence Report'!$H$27:$H$500,"2015")</f>
        <v>0</v>
      </c>
      <c r="U70" s="295">
        <f>SUMIFS('7.  Persistence Report'!V$27:V$500,'7.  Persistence Report'!$D$27:$D$500,$B70,'7.  Persistence Report'!$J$27:$J$500,"Current year savings",'7.  Persistence Report'!$H$27:$H$500,"2015")</f>
        <v>0</v>
      </c>
      <c r="V70" s="295">
        <f>SUMIFS('7.  Persistence Report'!W$27:W$500,'7.  Persistence Report'!$D$27:$D$500,$B70,'7.  Persistence Report'!$J$27:$J$500,"Current year savings",'7.  Persistence Report'!$H$27:$H$500,"2015")</f>
        <v>0</v>
      </c>
      <c r="W70" s="295">
        <f>SUMIFS('7.  Persistence Report'!X$27:X$500,'7.  Persistence Report'!$D$27:$D$500,$B70,'7.  Persistence Report'!$J$27:$J$500,"Current year savings",'7.  Persistence Report'!$H$27:$H$500,"2015")</f>
        <v>0</v>
      </c>
      <c r="X70" s="295">
        <f>SUMIFS('7.  Persistence Report'!Y$27:Y$500,'7.  Persistence Report'!$D$27:$D$500,$B70,'7.  Persistence Report'!$J$27:$J$500,"Current year savings",'7.  Persistence Report'!$H$27:$H$500,"2015")</f>
        <v>0</v>
      </c>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f>SUMIFS('7.  Persistence Report'!AU$27:AU$500,'7.  Persistence Report'!$D$27:$D$500,$B70,'7.  Persistence Report'!$J$27:$J$500,"Adjustment",'7.  Persistence Report'!$H$27:$H$500,"2015")</f>
        <v>0</v>
      </c>
      <c r="E71" s="295">
        <f>SUMIFS('7.  Persistence Report'!AV$27:AV$500,'7.  Persistence Report'!$D$27:$D$500,$B70,'7.  Persistence Report'!$J$27:$J$500,"Adjustment",'7.  Persistence Report'!$H$27:$H$500,"2015")</f>
        <v>0</v>
      </c>
      <c r="F71" s="295">
        <f>SUMIFS('7.  Persistence Report'!AW$27:AW$500,'7.  Persistence Report'!$D$27:$D$500,$B70,'7.  Persistence Report'!$J$27:$J$500,"Adjustment",'7.  Persistence Report'!$H$27:$H$500,"2015")</f>
        <v>0</v>
      </c>
      <c r="G71" s="295">
        <f>SUMIFS('7.  Persistence Report'!AX$27:AX$500,'7.  Persistence Report'!$D$27:$D$500,$B70,'7.  Persistence Report'!$J$27:$J$500,"Adjustment",'7.  Persistence Report'!$H$27:$H$500,"2015")</f>
        <v>0</v>
      </c>
      <c r="H71" s="295">
        <f>SUMIFS('7.  Persistence Report'!AY$27:AY$500,'7.  Persistence Report'!$D$27:$D$500,$B70,'7.  Persistence Report'!$J$27:$J$500,"Adjustment",'7.  Persistence Report'!$H$27:$H$500,"2015")</f>
        <v>0</v>
      </c>
      <c r="I71" s="295">
        <f>SUMIFS('7.  Persistence Report'!AZ$27:AZ$500,'7.  Persistence Report'!$D$27:$D$500,$B70,'7.  Persistence Report'!$J$27:$J$500,"Adjustment",'7.  Persistence Report'!$H$27:$H$500,"2015")</f>
        <v>0</v>
      </c>
      <c r="J71" s="295">
        <f>SUMIFS('7.  Persistence Report'!BA$27:BA$500,'7.  Persistence Report'!$D$27:$D$500,$B70,'7.  Persistence Report'!$J$27:$J$500,"Adjustment",'7.  Persistence Report'!$H$27:$H$500,"2015")</f>
        <v>0</v>
      </c>
      <c r="K71" s="295">
        <f>SUMIFS('7.  Persistence Report'!BB$27:BB$500,'7.  Persistence Report'!$D$27:$D$500,$B70,'7.  Persistence Report'!$J$27:$J$500,"Adjustment",'7.  Persistence Report'!$H$27:$H$500,"2015")</f>
        <v>0</v>
      </c>
      <c r="L71" s="295">
        <f>SUMIFS('7.  Persistence Report'!BC$27:BC$500,'7.  Persistence Report'!$D$27:$D$500,$B70,'7.  Persistence Report'!$J$27:$J$500,"Adjustment",'7.  Persistence Report'!$H$27:$H$500,"2015")</f>
        <v>0</v>
      </c>
      <c r="M71" s="295">
        <f>SUMIFS('7.  Persistence Report'!BD$27:BD$500,'7.  Persistence Report'!$D$27:$D$500,$B70,'7.  Persistence Report'!$J$27:$J$500,"Adjustment",'7.  Persistence Report'!$H$27:$H$500,"2015")</f>
        <v>0</v>
      </c>
      <c r="N71" s="295">
        <f>N70</f>
        <v>12</v>
      </c>
      <c r="O71" s="295">
        <f>SUMIFS('7.  Persistence Report'!P$27:P$500,'7.  Persistence Report'!$D$27:$D$500,$B70,'7.  Persistence Report'!$J$27:$J$500,"Adjustment",'7.  Persistence Report'!$H$27:$H$500,"2015")</f>
        <v>0</v>
      </c>
      <c r="P71" s="295">
        <f>SUMIFS('7.  Persistence Report'!Q$27:Q$500,'7.  Persistence Report'!$D$27:$D$500,$B70,'7.  Persistence Report'!$J$27:$J$500,"Adjustment",'7.  Persistence Report'!$H$27:$H$500,"2015")</f>
        <v>0</v>
      </c>
      <c r="Q71" s="295">
        <f>SUMIFS('7.  Persistence Report'!R$27:R$500,'7.  Persistence Report'!$D$27:$D$500,$B70,'7.  Persistence Report'!$J$27:$J$500,"Adjustment",'7.  Persistence Report'!$H$27:$H$500,"2015")</f>
        <v>0</v>
      </c>
      <c r="R71" s="295">
        <f>SUMIFS('7.  Persistence Report'!S$27:S$500,'7.  Persistence Report'!$D$27:$D$500,$B70,'7.  Persistence Report'!$J$27:$J$500,"Adjustment",'7.  Persistence Report'!$H$27:$H$500,"2015")</f>
        <v>0</v>
      </c>
      <c r="S71" s="295">
        <f>SUMIFS('7.  Persistence Report'!T$27:T$500,'7.  Persistence Report'!$D$27:$D$500,$B70,'7.  Persistence Report'!$J$27:$J$500,"Adjustment",'7.  Persistence Report'!$H$27:$H$500,"2015")</f>
        <v>0</v>
      </c>
      <c r="T71" s="295">
        <f>SUMIFS('7.  Persistence Report'!U$27:U$500,'7.  Persistence Report'!$D$27:$D$500,$B70,'7.  Persistence Report'!$J$27:$J$500,"Adjustment",'7.  Persistence Report'!$H$27:$H$500,"2015")</f>
        <v>0</v>
      </c>
      <c r="U71" s="295">
        <f>SUMIFS('7.  Persistence Report'!V$27:V$500,'7.  Persistence Report'!$D$27:$D$500,$B70,'7.  Persistence Report'!$J$27:$J$500,"Adjustment",'7.  Persistence Report'!$H$27:$H$500,"2015")</f>
        <v>0</v>
      </c>
      <c r="V71" s="295">
        <f>SUMIFS('7.  Persistence Report'!W$27:W$500,'7.  Persistence Report'!$D$27:$D$500,$B70,'7.  Persistence Report'!$J$27:$J$500,"Adjustment",'7.  Persistence Report'!$H$27:$H$500,"2015")</f>
        <v>0</v>
      </c>
      <c r="W71" s="295">
        <f>SUMIFS('7.  Persistence Report'!X$27:X$500,'7.  Persistence Report'!$D$27:$D$500,$B70,'7.  Persistence Report'!$J$27:$J$500,"Adjustment",'7.  Persistence Report'!$H$27:$H$500,"2015")</f>
        <v>0</v>
      </c>
      <c r="X71" s="295">
        <f>SUMIFS('7.  Persistence Report'!Y$27:Y$500,'7.  Persistence Report'!$D$27:$D$500,$B70,'7.  Persistence Report'!$J$27:$J$500,"Adjustment",'7.  Persistence Report'!$H$27:$H$500,"2015")</f>
        <v>0</v>
      </c>
      <c r="Y71" s="411">
        <f>Y70</f>
        <v>0</v>
      </c>
      <c r="Z71" s="411">
        <f t="shared" ref="Z71" si="116">Z70</f>
        <v>0</v>
      </c>
      <c r="AA71" s="411">
        <f t="shared" ref="AA71" si="117">AA70</f>
        <v>0</v>
      </c>
      <c r="AB71" s="411">
        <f t="shared" ref="AB71" si="118">AB70</f>
        <v>0</v>
      </c>
      <c r="AC71" s="411">
        <f t="shared" ref="AC71" si="119">AC70</f>
        <v>0</v>
      </c>
      <c r="AD71" s="411">
        <f t="shared" ref="AD71" si="120">AD70</f>
        <v>0</v>
      </c>
      <c r="AE71" s="411">
        <f t="shared" ref="AE71" si="121">AE70</f>
        <v>0</v>
      </c>
      <c r="AF71" s="411">
        <f t="shared" ref="AF71" si="122">AF70</f>
        <v>0</v>
      </c>
      <c r="AG71" s="411">
        <f t="shared" ref="AG71" si="123">AG70</f>
        <v>0</v>
      </c>
      <c r="AH71" s="411">
        <f t="shared" ref="AH71" si="124">AH70</f>
        <v>0</v>
      </c>
      <c r="AI71" s="411">
        <f t="shared" ref="AI71" si="125">AI70</f>
        <v>0</v>
      </c>
      <c r="AJ71" s="411">
        <f t="shared" ref="AJ71" si="126">AJ70</f>
        <v>0</v>
      </c>
      <c r="AK71" s="411">
        <f t="shared" ref="AK71" si="127">AK70</f>
        <v>0</v>
      </c>
      <c r="AL71" s="411">
        <f t="shared" ref="AL71" si="128">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f>SUMIFS('7.  Persistence Report'!AU$27:AU$500,'7.  Persistence Report'!$D$27:$D$500,$B73,'7.  Persistence Report'!$J$27:$J$500,"Current year savings",'7.  Persistence Report'!$H$27:$H$500,"2015")</f>
        <v>0</v>
      </c>
      <c r="E73" s="295">
        <f>SUMIFS('7.  Persistence Report'!AV$27:AV$500,'7.  Persistence Report'!$D$27:$D$500,$B73,'7.  Persistence Report'!$J$27:$J$500,"Current year savings",'7.  Persistence Report'!$H$27:$H$500,"2015")</f>
        <v>0</v>
      </c>
      <c r="F73" s="295">
        <f>SUMIFS('7.  Persistence Report'!AW$27:AW$500,'7.  Persistence Report'!$D$27:$D$500,$B73,'7.  Persistence Report'!$J$27:$J$500,"Current year savings",'7.  Persistence Report'!$H$27:$H$500,"2015")</f>
        <v>0</v>
      </c>
      <c r="G73" s="295">
        <f>SUMIFS('7.  Persistence Report'!AX$27:AX$500,'7.  Persistence Report'!$D$27:$D$500,$B73,'7.  Persistence Report'!$J$27:$J$500,"Current year savings",'7.  Persistence Report'!$H$27:$H$500,"2015")</f>
        <v>0</v>
      </c>
      <c r="H73" s="295">
        <f>SUMIFS('7.  Persistence Report'!AY$27:AY$500,'7.  Persistence Report'!$D$27:$D$500,$B73,'7.  Persistence Report'!$J$27:$J$500,"Current year savings",'7.  Persistence Report'!$H$27:$H$500,"2015")</f>
        <v>0</v>
      </c>
      <c r="I73" s="295">
        <f>SUMIFS('7.  Persistence Report'!AZ$27:AZ$500,'7.  Persistence Report'!$D$27:$D$500,$B73,'7.  Persistence Report'!$J$27:$J$500,"Current year savings",'7.  Persistence Report'!$H$27:$H$500,"2015")</f>
        <v>0</v>
      </c>
      <c r="J73" s="295">
        <f>SUMIFS('7.  Persistence Report'!BA$27:BA$500,'7.  Persistence Report'!$D$27:$D$500,$B73,'7.  Persistence Report'!$J$27:$J$500,"Current year savings",'7.  Persistence Report'!$H$27:$H$500,"2015")</f>
        <v>0</v>
      </c>
      <c r="K73" s="295">
        <f>SUMIFS('7.  Persistence Report'!BB$27:BB$500,'7.  Persistence Report'!$D$27:$D$500,$B73,'7.  Persistence Report'!$J$27:$J$500,"Current year savings",'7.  Persistence Report'!$H$27:$H$500,"2015")</f>
        <v>0</v>
      </c>
      <c r="L73" s="295">
        <f>SUMIFS('7.  Persistence Report'!BC$27:BC$500,'7.  Persistence Report'!$D$27:$D$500,$B73,'7.  Persistence Report'!$J$27:$J$500,"Current year savings",'7.  Persistence Report'!$H$27:$H$500,"2015")</f>
        <v>0</v>
      </c>
      <c r="M73" s="295">
        <f>SUMIFS('7.  Persistence Report'!BD$27:BD$500,'7.  Persistence Report'!$D$27:$D$500,$B73,'7.  Persistence Report'!$J$27:$J$500,"Current year savings",'7.  Persistence Report'!$H$27:$H$500,"2015")</f>
        <v>0</v>
      </c>
      <c r="N73" s="295">
        <v>12</v>
      </c>
      <c r="O73" s="295">
        <f>SUMIFS('7.  Persistence Report'!P$27:P$500,'7.  Persistence Report'!$D$27:$D$500,$B73,'7.  Persistence Report'!$J$27:$J$500,"Current year savings",'7.  Persistence Report'!$H$27:$H$500,"2015")</f>
        <v>0</v>
      </c>
      <c r="P73" s="295">
        <f>SUMIFS('7.  Persistence Report'!Q$27:Q$500,'7.  Persistence Report'!$D$27:$D$500,$B73,'7.  Persistence Report'!$J$27:$J$500,"Current year savings",'7.  Persistence Report'!$H$27:$H$500,"2015")</f>
        <v>0</v>
      </c>
      <c r="Q73" s="295">
        <f>SUMIFS('7.  Persistence Report'!R$27:R$500,'7.  Persistence Report'!$D$27:$D$500,$B73,'7.  Persistence Report'!$J$27:$J$500,"Current year savings",'7.  Persistence Report'!$H$27:$H$500,"2015")</f>
        <v>0</v>
      </c>
      <c r="R73" s="295">
        <f>SUMIFS('7.  Persistence Report'!S$27:S$500,'7.  Persistence Report'!$D$27:$D$500,$B73,'7.  Persistence Report'!$J$27:$J$500,"Current year savings",'7.  Persistence Report'!$H$27:$H$500,"2015")</f>
        <v>0</v>
      </c>
      <c r="S73" s="295">
        <f>SUMIFS('7.  Persistence Report'!T$27:T$500,'7.  Persistence Report'!$D$27:$D$500,$B73,'7.  Persistence Report'!$J$27:$J$500,"Current year savings",'7.  Persistence Report'!$H$27:$H$500,"2015")</f>
        <v>0</v>
      </c>
      <c r="T73" s="295">
        <f>SUMIFS('7.  Persistence Report'!U$27:U$500,'7.  Persistence Report'!$D$27:$D$500,$B73,'7.  Persistence Report'!$J$27:$J$500,"Current year savings",'7.  Persistence Report'!$H$27:$H$500,"2015")</f>
        <v>0</v>
      </c>
      <c r="U73" s="295">
        <f>SUMIFS('7.  Persistence Report'!V$27:V$500,'7.  Persistence Report'!$D$27:$D$500,$B73,'7.  Persistence Report'!$J$27:$J$500,"Current year savings",'7.  Persistence Report'!$H$27:$H$500,"2015")</f>
        <v>0</v>
      </c>
      <c r="V73" s="295">
        <f>SUMIFS('7.  Persistence Report'!W$27:W$500,'7.  Persistence Report'!$D$27:$D$500,$B73,'7.  Persistence Report'!$J$27:$J$500,"Current year savings",'7.  Persistence Report'!$H$27:$H$500,"2015")</f>
        <v>0</v>
      </c>
      <c r="W73" s="295">
        <f>SUMIFS('7.  Persistence Report'!X$27:X$500,'7.  Persistence Report'!$D$27:$D$500,$B73,'7.  Persistence Report'!$J$27:$J$500,"Current year savings",'7.  Persistence Report'!$H$27:$H$500,"2015")</f>
        <v>0</v>
      </c>
      <c r="X73" s="295">
        <f>SUMIFS('7.  Persistence Report'!Y$27:Y$500,'7.  Persistence Report'!$D$27:$D$500,$B73,'7.  Persistence Report'!$J$27:$J$500,"Current year savings",'7.  Persistence Report'!$H$27:$H$500,"2015")</f>
        <v>0</v>
      </c>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f>SUMIFS('7.  Persistence Report'!AU$27:AU$500,'7.  Persistence Report'!$D$27:$D$500,$B73,'7.  Persistence Report'!$J$27:$J$500,"Adjustment",'7.  Persistence Report'!$H$27:$H$500,"2015")</f>
        <v>0</v>
      </c>
      <c r="E74" s="295">
        <f>SUMIFS('7.  Persistence Report'!AV$27:AV$500,'7.  Persistence Report'!$D$27:$D$500,$B73,'7.  Persistence Report'!$J$27:$J$500,"Adjustment",'7.  Persistence Report'!$H$27:$H$500,"2015")</f>
        <v>0</v>
      </c>
      <c r="F74" s="295">
        <f>SUMIFS('7.  Persistence Report'!AW$27:AW$500,'7.  Persistence Report'!$D$27:$D$500,$B73,'7.  Persistence Report'!$J$27:$J$500,"Adjustment",'7.  Persistence Report'!$H$27:$H$500,"2015")</f>
        <v>0</v>
      </c>
      <c r="G74" s="295">
        <f>SUMIFS('7.  Persistence Report'!AX$27:AX$500,'7.  Persistence Report'!$D$27:$D$500,$B73,'7.  Persistence Report'!$J$27:$J$500,"Adjustment",'7.  Persistence Report'!$H$27:$H$500,"2015")</f>
        <v>0</v>
      </c>
      <c r="H74" s="295">
        <f>SUMIFS('7.  Persistence Report'!AY$27:AY$500,'7.  Persistence Report'!$D$27:$D$500,$B73,'7.  Persistence Report'!$J$27:$J$500,"Adjustment",'7.  Persistence Report'!$H$27:$H$500,"2015")</f>
        <v>0</v>
      </c>
      <c r="I74" s="295">
        <f>SUMIFS('7.  Persistence Report'!AZ$27:AZ$500,'7.  Persistence Report'!$D$27:$D$500,$B73,'7.  Persistence Report'!$J$27:$J$500,"Adjustment",'7.  Persistence Report'!$H$27:$H$500,"2015")</f>
        <v>0</v>
      </c>
      <c r="J74" s="295">
        <f>SUMIFS('7.  Persistence Report'!BA$27:BA$500,'7.  Persistence Report'!$D$27:$D$500,$B73,'7.  Persistence Report'!$J$27:$J$500,"Adjustment",'7.  Persistence Report'!$H$27:$H$500,"2015")</f>
        <v>0</v>
      </c>
      <c r="K74" s="295">
        <f>SUMIFS('7.  Persistence Report'!BB$27:BB$500,'7.  Persistence Report'!$D$27:$D$500,$B73,'7.  Persistence Report'!$J$27:$J$500,"Adjustment",'7.  Persistence Report'!$H$27:$H$500,"2015")</f>
        <v>0</v>
      </c>
      <c r="L74" s="295">
        <f>SUMIFS('7.  Persistence Report'!BC$27:BC$500,'7.  Persistence Report'!$D$27:$D$500,$B73,'7.  Persistence Report'!$J$27:$J$500,"Adjustment",'7.  Persistence Report'!$H$27:$H$500,"2015")</f>
        <v>0</v>
      </c>
      <c r="M74" s="295">
        <f>SUMIFS('7.  Persistence Report'!BD$27:BD$500,'7.  Persistence Report'!$D$27:$D$500,$B73,'7.  Persistence Report'!$J$27:$J$500,"Adjustment",'7.  Persistence Report'!$H$27:$H$500,"2015")</f>
        <v>0</v>
      </c>
      <c r="N74" s="295">
        <f>N73</f>
        <v>12</v>
      </c>
      <c r="O74" s="295">
        <f>SUMIFS('7.  Persistence Report'!P$27:P$500,'7.  Persistence Report'!$D$27:$D$500,$B73,'7.  Persistence Report'!$J$27:$J$500,"Adjustment",'7.  Persistence Report'!$H$27:$H$500,"2015")</f>
        <v>0</v>
      </c>
      <c r="P74" s="295">
        <f>SUMIFS('7.  Persistence Report'!Q$27:Q$500,'7.  Persistence Report'!$D$27:$D$500,$B73,'7.  Persistence Report'!$J$27:$J$500,"Adjustment",'7.  Persistence Report'!$H$27:$H$500,"2015")</f>
        <v>0</v>
      </c>
      <c r="Q74" s="295">
        <f>SUMIFS('7.  Persistence Report'!R$27:R$500,'7.  Persistence Report'!$D$27:$D$500,$B73,'7.  Persistence Report'!$J$27:$J$500,"Adjustment",'7.  Persistence Report'!$H$27:$H$500,"2015")</f>
        <v>0</v>
      </c>
      <c r="R74" s="295">
        <f>SUMIFS('7.  Persistence Report'!S$27:S$500,'7.  Persistence Report'!$D$27:$D$500,$B73,'7.  Persistence Report'!$J$27:$J$500,"Adjustment",'7.  Persistence Report'!$H$27:$H$500,"2015")</f>
        <v>0</v>
      </c>
      <c r="S74" s="295">
        <f>SUMIFS('7.  Persistence Report'!T$27:T$500,'7.  Persistence Report'!$D$27:$D$500,$B73,'7.  Persistence Report'!$J$27:$J$500,"Adjustment",'7.  Persistence Report'!$H$27:$H$500,"2015")</f>
        <v>0</v>
      </c>
      <c r="T74" s="295">
        <f>SUMIFS('7.  Persistence Report'!U$27:U$500,'7.  Persistence Report'!$D$27:$D$500,$B73,'7.  Persistence Report'!$J$27:$J$500,"Adjustment",'7.  Persistence Report'!$H$27:$H$500,"2015")</f>
        <v>0</v>
      </c>
      <c r="U74" s="295">
        <f>SUMIFS('7.  Persistence Report'!V$27:V$500,'7.  Persistence Report'!$D$27:$D$500,$B73,'7.  Persistence Report'!$J$27:$J$500,"Adjustment",'7.  Persistence Report'!$H$27:$H$500,"2015")</f>
        <v>0</v>
      </c>
      <c r="V74" s="295">
        <f>SUMIFS('7.  Persistence Report'!W$27:W$500,'7.  Persistence Report'!$D$27:$D$500,$B73,'7.  Persistence Report'!$J$27:$J$500,"Adjustment",'7.  Persistence Report'!$H$27:$H$500,"2015")</f>
        <v>0</v>
      </c>
      <c r="W74" s="295">
        <f>SUMIFS('7.  Persistence Report'!X$27:X$500,'7.  Persistence Report'!$D$27:$D$500,$B73,'7.  Persistence Report'!$J$27:$J$500,"Adjustment",'7.  Persistence Report'!$H$27:$H$500,"2015")</f>
        <v>0</v>
      </c>
      <c r="X74" s="295">
        <f>SUMIFS('7.  Persistence Report'!Y$27:Y$500,'7.  Persistence Report'!$D$27:$D$500,$B73,'7.  Persistence Report'!$J$27:$J$500,"Adjustment",'7.  Persistence Report'!$H$27:$H$500,"2015")</f>
        <v>0</v>
      </c>
      <c r="Y74" s="411">
        <f>Y73</f>
        <v>0</v>
      </c>
      <c r="Z74" s="411">
        <f t="shared" ref="Z74" si="129">Z73</f>
        <v>0</v>
      </c>
      <c r="AA74" s="411">
        <f t="shared" ref="AA74" si="130">AA73</f>
        <v>0</v>
      </c>
      <c r="AB74" s="411">
        <f t="shared" ref="AB74" si="131">AB73</f>
        <v>0</v>
      </c>
      <c r="AC74" s="411">
        <f t="shared" ref="AC74" si="132">AC73</f>
        <v>0</v>
      </c>
      <c r="AD74" s="411">
        <f t="shared" ref="AD74" si="133">AD73</f>
        <v>0</v>
      </c>
      <c r="AE74" s="411">
        <f t="shared" ref="AE74" si="134">AE73</f>
        <v>0</v>
      </c>
      <c r="AF74" s="411">
        <f t="shared" ref="AF74" si="135">AF73</f>
        <v>0</v>
      </c>
      <c r="AG74" s="411">
        <f t="shared" ref="AG74" si="136">AG73</f>
        <v>0</v>
      </c>
      <c r="AH74" s="411">
        <f t="shared" ref="AH74" si="137">AH73</f>
        <v>0</v>
      </c>
      <c r="AI74" s="411">
        <f t="shared" ref="AI74" si="138">AI73</f>
        <v>0</v>
      </c>
      <c r="AJ74" s="411">
        <f t="shared" ref="AJ74" si="139">AJ73</f>
        <v>0</v>
      </c>
      <c r="AK74" s="411">
        <f t="shared" ref="AK74" si="140">AK73</f>
        <v>0</v>
      </c>
      <c r="AL74" s="411">
        <f t="shared" ref="AL74" si="141">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f>SUMIFS('7.  Persistence Report'!AU$27:AU$500,'7.  Persistence Report'!$D$27:$D$500,$B76,'7.  Persistence Report'!$J$27:$J$500,"Current year savings",'7.  Persistence Report'!$H$27:$H$500,"2015")</f>
        <v>3527753</v>
      </c>
      <c r="E76" s="295">
        <f>SUMIFS('7.  Persistence Report'!AV$27:AV$500,'7.  Persistence Report'!$D$27:$D$500,$B76,'7.  Persistence Report'!$J$27:$J$500,"Current year savings",'7.  Persistence Report'!$H$27:$H$500,"2015")</f>
        <v>3477653</v>
      </c>
      <c r="F76" s="295">
        <f>SUMIFS('7.  Persistence Report'!AW$27:AW$500,'7.  Persistence Report'!$D$27:$D$500,$B76,'7.  Persistence Report'!$J$27:$J$500,"Current year savings",'7.  Persistence Report'!$H$27:$H$500,"2015")</f>
        <v>3477653</v>
      </c>
      <c r="G76" s="295">
        <f>SUMIFS('7.  Persistence Report'!AX$27:AX$500,'7.  Persistence Report'!$D$27:$D$500,$B76,'7.  Persistence Report'!$J$27:$J$500,"Current year savings",'7.  Persistence Report'!$H$27:$H$500,"2015")</f>
        <v>3477653</v>
      </c>
      <c r="H76" s="295">
        <f>SUMIFS('7.  Persistence Report'!AY$27:AY$500,'7.  Persistence Report'!$D$27:$D$500,$B76,'7.  Persistence Report'!$J$27:$J$500,"Current year savings",'7.  Persistence Report'!$H$27:$H$500,"2015")</f>
        <v>3477653</v>
      </c>
      <c r="I76" s="295">
        <f>SUMIFS('7.  Persistence Report'!AZ$27:AZ$500,'7.  Persistence Report'!$D$27:$D$500,$B76,'7.  Persistence Report'!$J$27:$J$500,"Current year savings",'7.  Persistence Report'!$H$27:$H$500,"2015")</f>
        <v>3477653</v>
      </c>
      <c r="J76" s="295">
        <f>SUMIFS('7.  Persistence Report'!BA$27:BA$500,'7.  Persistence Report'!$D$27:$D$500,$B76,'7.  Persistence Report'!$J$27:$J$500,"Current year savings",'7.  Persistence Report'!$H$27:$H$500,"2015")</f>
        <v>3477653</v>
      </c>
      <c r="K76" s="295">
        <f>SUMIFS('7.  Persistence Report'!BB$27:BB$500,'7.  Persistence Report'!$D$27:$D$500,$B76,'7.  Persistence Report'!$J$27:$J$500,"Current year savings",'7.  Persistence Report'!$H$27:$H$500,"2015")</f>
        <v>3477653</v>
      </c>
      <c r="L76" s="295">
        <f>SUMIFS('7.  Persistence Report'!BC$27:BC$500,'7.  Persistence Report'!$D$27:$D$500,$B76,'7.  Persistence Report'!$J$27:$J$500,"Current year savings",'7.  Persistence Report'!$H$27:$H$500,"2015")</f>
        <v>2951442</v>
      </c>
      <c r="M76" s="295">
        <f>SUMIFS('7.  Persistence Report'!BD$27:BD$500,'7.  Persistence Report'!$D$27:$D$500,$B76,'7.  Persistence Report'!$J$27:$J$500,"Current year savings",'7.  Persistence Report'!$H$27:$H$500,"2015")</f>
        <v>2914969</v>
      </c>
      <c r="N76" s="295">
        <v>12</v>
      </c>
      <c r="O76" s="295">
        <f>SUMIFS('7.  Persistence Report'!P$27:P$500,'7.  Persistence Report'!$D$27:$D$500,$B76,'7.  Persistence Report'!$J$27:$J$500,"Current year savings",'7.  Persistence Report'!$H$27:$H$500,"2015")</f>
        <v>434</v>
      </c>
      <c r="P76" s="295">
        <f>SUMIFS('7.  Persistence Report'!Q$27:Q$500,'7.  Persistence Report'!$D$27:$D$500,$B76,'7.  Persistence Report'!$J$27:$J$500,"Current year savings",'7.  Persistence Report'!$H$27:$H$500,"2015")</f>
        <v>433</v>
      </c>
      <c r="Q76" s="295">
        <f>SUMIFS('7.  Persistence Report'!R$27:R$500,'7.  Persistence Report'!$D$27:$D$500,$B76,'7.  Persistence Report'!$J$27:$J$500,"Current year savings",'7.  Persistence Report'!$H$27:$H$500,"2015")</f>
        <v>433</v>
      </c>
      <c r="R76" s="295">
        <f>SUMIFS('7.  Persistence Report'!S$27:S$500,'7.  Persistence Report'!$D$27:$D$500,$B76,'7.  Persistence Report'!$J$27:$J$500,"Current year savings",'7.  Persistence Report'!$H$27:$H$500,"2015")</f>
        <v>433</v>
      </c>
      <c r="S76" s="295">
        <f>SUMIFS('7.  Persistence Report'!T$27:T$500,'7.  Persistence Report'!$D$27:$D$500,$B76,'7.  Persistence Report'!$J$27:$J$500,"Current year savings",'7.  Persistence Report'!$H$27:$H$500,"2015")</f>
        <v>433</v>
      </c>
      <c r="T76" s="295">
        <f>SUMIFS('7.  Persistence Report'!U$27:U$500,'7.  Persistence Report'!$D$27:$D$500,$B76,'7.  Persistence Report'!$J$27:$J$500,"Current year savings",'7.  Persistence Report'!$H$27:$H$500,"2015")</f>
        <v>433</v>
      </c>
      <c r="U76" s="295">
        <f>SUMIFS('7.  Persistence Report'!V$27:V$500,'7.  Persistence Report'!$D$27:$D$500,$B76,'7.  Persistence Report'!$J$27:$J$500,"Current year savings",'7.  Persistence Report'!$H$27:$H$500,"2015")</f>
        <v>433</v>
      </c>
      <c r="V76" s="295">
        <f>SUMIFS('7.  Persistence Report'!W$27:W$500,'7.  Persistence Report'!$D$27:$D$500,$B76,'7.  Persistence Report'!$J$27:$J$500,"Current year savings",'7.  Persistence Report'!$H$27:$H$500,"2015")</f>
        <v>433</v>
      </c>
      <c r="W76" s="295">
        <f>SUMIFS('7.  Persistence Report'!X$27:X$500,'7.  Persistence Report'!$D$27:$D$500,$B76,'7.  Persistence Report'!$J$27:$J$500,"Current year savings",'7.  Persistence Report'!$H$27:$H$500,"2015")</f>
        <v>325</v>
      </c>
      <c r="X76" s="295">
        <f>SUMIFS('7.  Persistence Report'!Y$27:Y$500,'7.  Persistence Report'!$D$27:$D$500,$B76,'7.  Persistence Report'!$J$27:$J$500,"Current year savings",'7.  Persistence Report'!$H$27:$H$500,"2015")</f>
        <v>316</v>
      </c>
      <c r="Y76" s="410"/>
      <c r="Z76" s="410">
        <v>0.183</v>
      </c>
      <c r="AA76" s="410">
        <v>0.5</v>
      </c>
      <c r="AB76" s="410">
        <v>0.27600000000000002</v>
      </c>
      <c r="AC76" s="410">
        <v>0.04</v>
      </c>
      <c r="AD76" s="410"/>
      <c r="AE76" s="410"/>
      <c r="AF76" s="415"/>
      <c r="AG76" s="415"/>
      <c r="AH76" s="415"/>
      <c r="AI76" s="415"/>
      <c r="AJ76" s="415"/>
      <c r="AK76" s="415"/>
      <c r="AL76" s="415"/>
      <c r="AM76" s="296">
        <f>SUM(Y76:AL76)</f>
        <v>0.99900000000000011</v>
      </c>
    </row>
    <row r="77" spans="1:39" outlineLevel="1">
      <c r="B77" s="520" t="s">
        <v>267</v>
      </c>
      <c r="C77" s="291" t="s">
        <v>163</v>
      </c>
      <c r="D77" s="295">
        <f>SUMIFS('7.  Persistence Report'!AU$27:AU$500,'7.  Persistence Report'!$D$27:$D$500,$B76,'7.  Persistence Report'!$J$27:$J$500,"Adjustment",'7.  Persistence Report'!$H$27:$H$500,"2015")</f>
        <v>0</v>
      </c>
      <c r="E77" s="295">
        <f>SUMIFS('7.  Persistence Report'!AV$27:AV$500,'7.  Persistence Report'!$D$27:$D$500,$B76,'7.  Persistence Report'!$J$27:$J$500,"Adjustment",'7.  Persistence Report'!$H$27:$H$500,"2015")</f>
        <v>0</v>
      </c>
      <c r="F77" s="295">
        <f>SUMIFS('7.  Persistence Report'!AW$27:AW$500,'7.  Persistence Report'!$D$27:$D$500,$B76,'7.  Persistence Report'!$J$27:$J$500,"Adjustment",'7.  Persistence Report'!$H$27:$H$500,"2015")</f>
        <v>0</v>
      </c>
      <c r="G77" s="295">
        <f>SUMIFS('7.  Persistence Report'!AX$27:AX$500,'7.  Persistence Report'!$D$27:$D$500,$B76,'7.  Persistence Report'!$J$27:$J$500,"Adjustment",'7.  Persistence Report'!$H$27:$H$500,"2015")</f>
        <v>0</v>
      </c>
      <c r="H77" s="295">
        <f>SUMIFS('7.  Persistence Report'!AY$27:AY$500,'7.  Persistence Report'!$D$27:$D$500,$B76,'7.  Persistence Report'!$J$27:$J$500,"Adjustment",'7.  Persistence Report'!$H$27:$H$500,"2015")</f>
        <v>0</v>
      </c>
      <c r="I77" s="295">
        <f>SUMIFS('7.  Persistence Report'!AZ$27:AZ$500,'7.  Persistence Report'!$D$27:$D$500,$B76,'7.  Persistence Report'!$J$27:$J$500,"Adjustment",'7.  Persistence Report'!$H$27:$H$500,"2015")</f>
        <v>0</v>
      </c>
      <c r="J77" s="295">
        <f>SUMIFS('7.  Persistence Report'!BA$27:BA$500,'7.  Persistence Report'!$D$27:$D$500,$B76,'7.  Persistence Report'!$J$27:$J$500,"Adjustment",'7.  Persistence Report'!$H$27:$H$500,"2015")</f>
        <v>0</v>
      </c>
      <c r="K77" s="295">
        <f>SUMIFS('7.  Persistence Report'!BB$27:BB$500,'7.  Persistence Report'!$D$27:$D$500,$B76,'7.  Persistence Report'!$J$27:$J$500,"Adjustment",'7.  Persistence Report'!$H$27:$H$500,"2015")</f>
        <v>0</v>
      </c>
      <c r="L77" s="295">
        <f>SUMIFS('7.  Persistence Report'!BC$27:BC$500,'7.  Persistence Report'!$D$27:$D$500,$B76,'7.  Persistence Report'!$J$27:$J$500,"Adjustment",'7.  Persistence Report'!$H$27:$H$500,"2015")</f>
        <v>0</v>
      </c>
      <c r="M77" s="295">
        <f>SUMIFS('7.  Persistence Report'!BD$27:BD$500,'7.  Persistence Report'!$D$27:$D$500,$B76,'7.  Persistence Report'!$J$27:$J$500,"Adjustment",'7.  Persistence Report'!$H$27:$H$500,"2015")</f>
        <v>0</v>
      </c>
      <c r="N77" s="295">
        <f>N76</f>
        <v>12</v>
      </c>
      <c r="O77" s="295">
        <f>SUMIFS('7.  Persistence Report'!P$27:P$500,'7.  Persistence Report'!$D$27:$D$500,$B76,'7.  Persistence Report'!$J$27:$J$500,"Adjustment",'7.  Persistence Report'!$H$27:$H$500,"2015")</f>
        <v>0</v>
      </c>
      <c r="P77" s="295">
        <f>SUMIFS('7.  Persistence Report'!Q$27:Q$500,'7.  Persistence Report'!$D$27:$D$500,$B76,'7.  Persistence Report'!$J$27:$J$500,"Adjustment",'7.  Persistence Report'!$H$27:$H$500,"2015")</f>
        <v>0</v>
      </c>
      <c r="Q77" s="295">
        <f>SUMIFS('7.  Persistence Report'!R$27:R$500,'7.  Persistence Report'!$D$27:$D$500,$B76,'7.  Persistence Report'!$J$27:$J$500,"Adjustment",'7.  Persistence Report'!$H$27:$H$500,"2015")</f>
        <v>0</v>
      </c>
      <c r="R77" s="295">
        <f>SUMIFS('7.  Persistence Report'!S$27:S$500,'7.  Persistence Report'!$D$27:$D$500,$B76,'7.  Persistence Report'!$J$27:$J$500,"Adjustment",'7.  Persistence Report'!$H$27:$H$500,"2015")</f>
        <v>0</v>
      </c>
      <c r="S77" s="295">
        <f>SUMIFS('7.  Persistence Report'!T$27:T$500,'7.  Persistence Report'!$D$27:$D$500,$B76,'7.  Persistence Report'!$J$27:$J$500,"Adjustment",'7.  Persistence Report'!$H$27:$H$500,"2015")</f>
        <v>0</v>
      </c>
      <c r="T77" s="295">
        <f>SUMIFS('7.  Persistence Report'!U$27:U$500,'7.  Persistence Report'!$D$27:$D$500,$B76,'7.  Persistence Report'!$J$27:$J$500,"Adjustment",'7.  Persistence Report'!$H$27:$H$500,"2015")</f>
        <v>0</v>
      </c>
      <c r="U77" s="295">
        <f>SUMIFS('7.  Persistence Report'!V$27:V$500,'7.  Persistence Report'!$D$27:$D$500,$B76,'7.  Persistence Report'!$J$27:$J$500,"Adjustment",'7.  Persistence Report'!$H$27:$H$500,"2015")</f>
        <v>0</v>
      </c>
      <c r="V77" s="295">
        <f>SUMIFS('7.  Persistence Report'!W$27:W$500,'7.  Persistence Report'!$D$27:$D$500,$B76,'7.  Persistence Report'!$J$27:$J$500,"Adjustment",'7.  Persistence Report'!$H$27:$H$500,"2015")</f>
        <v>0</v>
      </c>
      <c r="W77" s="295">
        <f>SUMIFS('7.  Persistence Report'!X$27:X$500,'7.  Persistence Report'!$D$27:$D$500,$B76,'7.  Persistence Report'!$J$27:$J$500,"Adjustment",'7.  Persistence Report'!$H$27:$H$500,"2015")</f>
        <v>0</v>
      </c>
      <c r="X77" s="295">
        <f>SUMIFS('7.  Persistence Report'!Y$27:Y$500,'7.  Persistence Report'!$D$27:$D$500,$B76,'7.  Persistence Report'!$J$27:$J$500,"Adjustment",'7.  Persistence Report'!$H$27:$H$500,"2015")</f>
        <v>0</v>
      </c>
      <c r="Y77" s="411">
        <f>Y76</f>
        <v>0</v>
      </c>
      <c r="Z77" s="411">
        <f t="shared" ref="Z77:AL77" si="142">Z76</f>
        <v>0.183</v>
      </c>
      <c r="AA77" s="411">
        <f t="shared" si="142"/>
        <v>0.5</v>
      </c>
      <c r="AB77" s="411">
        <f t="shared" si="142"/>
        <v>0.27600000000000002</v>
      </c>
      <c r="AC77" s="411">
        <f t="shared" si="142"/>
        <v>0.04</v>
      </c>
      <c r="AD77" s="411">
        <f t="shared" si="142"/>
        <v>0</v>
      </c>
      <c r="AE77" s="411">
        <f t="shared" si="142"/>
        <v>0</v>
      </c>
      <c r="AF77" s="411">
        <f t="shared" si="142"/>
        <v>0</v>
      </c>
      <c r="AG77" s="411">
        <f t="shared" si="142"/>
        <v>0</v>
      </c>
      <c r="AH77" s="411">
        <f t="shared" si="142"/>
        <v>0</v>
      </c>
      <c r="AI77" s="411">
        <f t="shared" si="142"/>
        <v>0</v>
      </c>
      <c r="AJ77" s="411">
        <f t="shared" si="142"/>
        <v>0</v>
      </c>
      <c r="AK77" s="411">
        <f t="shared" si="142"/>
        <v>0</v>
      </c>
      <c r="AL77" s="411">
        <f t="shared" si="142"/>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f>SUMIFS('7.  Persistence Report'!AU$27:AU$500,'7.  Persistence Report'!$D$27:$D$500,$B80,'7.  Persistence Report'!$J$27:$J$500,"Current year savings",'7.  Persistence Report'!$H$27:$H$500,"2015")</f>
        <v>3472200</v>
      </c>
      <c r="E80" s="295">
        <f>SUMIFS('7.  Persistence Report'!AV$27:AV$500,'7.  Persistence Report'!$D$27:$D$500,$B80,'7.  Persistence Report'!$J$27:$J$500,"Current year savings",'7.  Persistence Report'!$H$27:$H$500,"2015")</f>
        <v>3310504</v>
      </c>
      <c r="F80" s="295">
        <f>SUMIFS('7.  Persistence Report'!AW$27:AW$500,'7.  Persistence Report'!$D$27:$D$500,$B80,'7.  Persistence Report'!$J$27:$J$500,"Current year savings",'7.  Persistence Report'!$H$27:$H$500,"2015")</f>
        <v>3283038</v>
      </c>
      <c r="G80" s="295">
        <f>SUMIFS('7.  Persistence Report'!AX$27:AX$500,'7.  Persistence Report'!$D$27:$D$500,$B80,'7.  Persistence Report'!$J$27:$J$500,"Current year savings",'7.  Persistence Report'!$H$27:$H$500,"2015")</f>
        <v>3258041</v>
      </c>
      <c r="H80" s="295">
        <f>SUMIFS('7.  Persistence Report'!AY$27:AY$500,'7.  Persistence Report'!$D$27:$D$500,$B80,'7.  Persistence Report'!$J$27:$J$500,"Current year savings",'7.  Persistence Report'!$H$27:$H$500,"2015")</f>
        <v>3257821</v>
      </c>
      <c r="I80" s="295">
        <f>SUMIFS('7.  Persistence Report'!AZ$27:AZ$500,'7.  Persistence Report'!$D$27:$D$500,$B80,'7.  Persistence Report'!$J$27:$J$500,"Current year savings",'7.  Persistence Report'!$H$27:$H$500,"2015")</f>
        <v>3257821</v>
      </c>
      <c r="J80" s="295">
        <f>SUMIFS('7.  Persistence Report'!BA$27:BA$500,'7.  Persistence Report'!$D$27:$D$500,$B80,'7.  Persistence Report'!$J$27:$J$500,"Current year savings",'7.  Persistence Report'!$H$27:$H$500,"2015")</f>
        <v>3238550</v>
      </c>
      <c r="K80" s="295">
        <f>SUMIFS('7.  Persistence Report'!BB$27:BB$500,'7.  Persistence Report'!$D$27:$D$500,$B80,'7.  Persistence Report'!$J$27:$J$500,"Current year savings",'7.  Persistence Report'!$H$27:$H$500,"2015")</f>
        <v>3237814</v>
      </c>
      <c r="L80" s="295">
        <f>SUMIFS('7.  Persistence Report'!BC$27:BC$500,'7.  Persistence Report'!$D$27:$D$500,$B80,'7.  Persistence Report'!$J$27:$J$500,"Current year savings",'7.  Persistence Report'!$H$27:$H$500,"2015")</f>
        <v>2997737</v>
      </c>
      <c r="M80" s="295">
        <f>SUMIFS('7.  Persistence Report'!BD$27:BD$500,'7.  Persistence Report'!$D$27:$D$500,$B80,'7.  Persistence Report'!$J$27:$J$500,"Current year savings",'7.  Persistence Report'!$H$27:$H$500,"2015")</f>
        <v>2996626</v>
      </c>
      <c r="N80" s="295">
        <v>12</v>
      </c>
      <c r="O80" s="295">
        <f>SUMIFS('7.  Persistence Report'!P$27:P$500,'7.  Persistence Report'!$D$27:$D$500,$B80,'7.  Persistence Report'!$J$27:$J$500,"Current year savings",'7.  Persistence Report'!$H$27:$H$500,"2015")</f>
        <v>1039</v>
      </c>
      <c r="P80" s="295">
        <f>SUMIFS('7.  Persistence Report'!Q$27:Q$500,'7.  Persistence Report'!$D$27:$D$500,$B80,'7.  Persistence Report'!$J$27:$J$500,"Current year savings",'7.  Persistence Report'!$H$27:$H$500,"2015")</f>
        <v>1030</v>
      </c>
      <c r="Q80" s="295">
        <f>SUMIFS('7.  Persistence Report'!R$27:R$500,'7.  Persistence Report'!$D$27:$D$500,$B80,'7.  Persistence Report'!$J$27:$J$500,"Current year savings",'7.  Persistence Report'!$H$27:$H$500,"2015")</f>
        <v>1029</v>
      </c>
      <c r="R80" s="295">
        <f>SUMIFS('7.  Persistence Report'!S$27:S$500,'7.  Persistence Report'!$D$27:$D$500,$B80,'7.  Persistence Report'!$J$27:$J$500,"Current year savings",'7.  Persistence Report'!$H$27:$H$500,"2015")</f>
        <v>1028</v>
      </c>
      <c r="S80" s="295">
        <f>SUMIFS('7.  Persistence Report'!T$27:T$500,'7.  Persistence Report'!$D$27:$D$500,$B80,'7.  Persistence Report'!$J$27:$J$500,"Current year savings",'7.  Persistence Report'!$H$27:$H$500,"2015")</f>
        <v>1028</v>
      </c>
      <c r="T80" s="295">
        <f>SUMIFS('7.  Persistence Report'!U$27:U$500,'7.  Persistence Report'!$D$27:$D$500,$B80,'7.  Persistence Report'!$J$27:$J$500,"Current year savings",'7.  Persistence Report'!$H$27:$H$500,"2015")</f>
        <v>1028</v>
      </c>
      <c r="U80" s="295">
        <f>SUMIFS('7.  Persistence Report'!V$27:V$500,'7.  Persistence Report'!$D$27:$D$500,$B80,'7.  Persistence Report'!$J$27:$J$500,"Current year savings",'7.  Persistence Report'!$H$27:$H$500,"2015")</f>
        <v>1027</v>
      </c>
      <c r="V80" s="295">
        <f>SUMIFS('7.  Persistence Report'!W$27:W$500,'7.  Persistence Report'!$D$27:$D$500,$B80,'7.  Persistence Report'!$J$27:$J$500,"Current year savings",'7.  Persistence Report'!$H$27:$H$500,"2015")</f>
        <v>1027</v>
      </c>
      <c r="W80" s="295">
        <f>SUMIFS('7.  Persistence Report'!X$27:X$500,'7.  Persistence Report'!$D$27:$D$500,$B80,'7.  Persistence Report'!$J$27:$J$500,"Current year savings",'7.  Persistence Report'!$H$27:$H$500,"2015")</f>
        <v>1014</v>
      </c>
      <c r="X80" s="295">
        <f>SUMIFS('7.  Persistence Report'!Y$27:Y$500,'7.  Persistence Report'!$D$27:$D$500,$B80,'7.  Persistence Report'!$J$27:$J$500,"Current year savings",'7.  Persistence Report'!$H$27:$H$500,"2015")</f>
        <v>1013</v>
      </c>
      <c r="Y80" s="410">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f>SUMIFS('7.  Persistence Report'!AU$27:AU$500,'7.  Persistence Report'!$D$27:$D$500,$B80,'7.  Persistence Report'!$J$27:$J$500,"Adjustment",'7.  Persistence Report'!$H$27:$H$500,"2015")</f>
        <v>0</v>
      </c>
      <c r="E81" s="295">
        <f>SUMIFS('7.  Persistence Report'!AV$27:AV$500,'7.  Persistence Report'!$D$27:$D$500,$B80,'7.  Persistence Report'!$J$27:$J$500,"Adjustment",'7.  Persistence Report'!$H$27:$H$500,"2015")</f>
        <v>0</v>
      </c>
      <c r="F81" s="295">
        <f>SUMIFS('7.  Persistence Report'!AW$27:AW$500,'7.  Persistence Report'!$D$27:$D$500,$B80,'7.  Persistence Report'!$J$27:$J$500,"Adjustment",'7.  Persistence Report'!$H$27:$H$500,"2015")</f>
        <v>0</v>
      </c>
      <c r="G81" s="295">
        <f>SUMIFS('7.  Persistence Report'!AX$27:AX$500,'7.  Persistence Report'!$D$27:$D$500,$B80,'7.  Persistence Report'!$J$27:$J$500,"Adjustment",'7.  Persistence Report'!$H$27:$H$500,"2015")</f>
        <v>0</v>
      </c>
      <c r="H81" s="295">
        <f>SUMIFS('7.  Persistence Report'!AY$27:AY$500,'7.  Persistence Report'!$D$27:$D$500,$B80,'7.  Persistence Report'!$J$27:$J$500,"Adjustment",'7.  Persistence Report'!$H$27:$H$500,"2015")</f>
        <v>0</v>
      </c>
      <c r="I81" s="295">
        <f>SUMIFS('7.  Persistence Report'!AZ$27:AZ$500,'7.  Persistence Report'!$D$27:$D$500,$B80,'7.  Persistence Report'!$J$27:$J$500,"Adjustment",'7.  Persistence Report'!$H$27:$H$500,"2015")</f>
        <v>0</v>
      </c>
      <c r="J81" s="295">
        <f>SUMIFS('7.  Persistence Report'!BA$27:BA$500,'7.  Persistence Report'!$D$27:$D$500,$B80,'7.  Persistence Report'!$J$27:$J$500,"Adjustment",'7.  Persistence Report'!$H$27:$H$500,"2015")</f>
        <v>0</v>
      </c>
      <c r="K81" s="295">
        <f>SUMIFS('7.  Persistence Report'!BB$27:BB$500,'7.  Persistence Report'!$D$27:$D$500,$B80,'7.  Persistence Report'!$J$27:$J$500,"Adjustment",'7.  Persistence Report'!$H$27:$H$500,"2015")</f>
        <v>0</v>
      </c>
      <c r="L81" s="295">
        <f>SUMIFS('7.  Persistence Report'!BC$27:BC$500,'7.  Persistence Report'!$D$27:$D$500,$B80,'7.  Persistence Report'!$J$27:$J$500,"Adjustment",'7.  Persistence Report'!$H$27:$H$500,"2015")</f>
        <v>0</v>
      </c>
      <c r="M81" s="295">
        <f>SUMIFS('7.  Persistence Report'!BD$27:BD$500,'7.  Persistence Report'!$D$27:$D$500,$B80,'7.  Persistence Report'!$J$27:$J$500,"Adjustment",'7.  Persistence Report'!$H$27:$H$500,"2015")</f>
        <v>0</v>
      </c>
      <c r="N81" s="295">
        <f>N80</f>
        <v>12</v>
      </c>
      <c r="O81" s="295">
        <f>SUMIFS('7.  Persistence Report'!P$27:P$500,'7.  Persistence Report'!$D$27:$D$500,$B80,'7.  Persistence Report'!$J$27:$J$500,"Adjustment",'7.  Persistence Report'!$H$27:$H$500,"2015")</f>
        <v>0</v>
      </c>
      <c r="P81" s="295">
        <f>SUMIFS('7.  Persistence Report'!Q$27:Q$500,'7.  Persistence Report'!$D$27:$D$500,$B80,'7.  Persistence Report'!$J$27:$J$500,"Adjustment",'7.  Persistence Report'!$H$27:$H$500,"2015")</f>
        <v>0</v>
      </c>
      <c r="Q81" s="295">
        <f>SUMIFS('7.  Persistence Report'!R$27:R$500,'7.  Persistence Report'!$D$27:$D$500,$B80,'7.  Persistence Report'!$J$27:$J$500,"Adjustment",'7.  Persistence Report'!$H$27:$H$500,"2015")</f>
        <v>0</v>
      </c>
      <c r="R81" s="295">
        <f>SUMIFS('7.  Persistence Report'!S$27:S$500,'7.  Persistence Report'!$D$27:$D$500,$B80,'7.  Persistence Report'!$J$27:$J$500,"Adjustment",'7.  Persistence Report'!$H$27:$H$500,"2015")</f>
        <v>0</v>
      </c>
      <c r="S81" s="295">
        <f>SUMIFS('7.  Persistence Report'!T$27:T$500,'7.  Persistence Report'!$D$27:$D$500,$B80,'7.  Persistence Report'!$J$27:$J$500,"Adjustment",'7.  Persistence Report'!$H$27:$H$500,"2015")</f>
        <v>0</v>
      </c>
      <c r="T81" s="295">
        <f>SUMIFS('7.  Persistence Report'!U$27:U$500,'7.  Persistence Report'!$D$27:$D$500,$B80,'7.  Persistence Report'!$J$27:$J$500,"Adjustment",'7.  Persistence Report'!$H$27:$H$500,"2015")</f>
        <v>0</v>
      </c>
      <c r="U81" s="295">
        <f>SUMIFS('7.  Persistence Report'!V$27:V$500,'7.  Persistence Report'!$D$27:$D$500,$B80,'7.  Persistence Report'!$J$27:$J$500,"Adjustment",'7.  Persistence Report'!$H$27:$H$500,"2015")</f>
        <v>0</v>
      </c>
      <c r="V81" s="295">
        <f>SUMIFS('7.  Persistence Report'!W$27:W$500,'7.  Persistence Report'!$D$27:$D$500,$B80,'7.  Persistence Report'!$J$27:$J$500,"Adjustment",'7.  Persistence Report'!$H$27:$H$500,"2015")</f>
        <v>0</v>
      </c>
      <c r="W81" s="295">
        <f>SUMIFS('7.  Persistence Report'!X$27:X$500,'7.  Persistence Report'!$D$27:$D$500,$B80,'7.  Persistence Report'!$J$27:$J$500,"Adjustment",'7.  Persistence Report'!$H$27:$H$500,"2015")</f>
        <v>0</v>
      </c>
      <c r="X81" s="295">
        <f>SUMIFS('7.  Persistence Report'!Y$27:Y$500,'7.  Persistence Report'!$D$27:$D$500,$B80,'7.  Persistence Report'!$J$27:$J$500,"Adjustment",'7.  Persistence Report'!$H$27:$H$500,"2015")</f>
        <v>0</v>
      </c>
      <c r="Y81" s="411">
        <f>Y80</f>
        <v>1</v>
      </c>
      <c r="Z81" s="411">
        <f t="shared" ref="Z81" si="143">Z80</f>
        <v>0</v>
      </c>
      <c r="AA81" s="411">
        <f t="shared" ref="AA81" si="144">AA80</f>
        <v>0</v>
      </c>
      <c r="AB81" s="411">
        <f t="shared" ref="AB81" si="145">AB80</f>
        <v>0</v>
      </c>
      <c r="AC81" s="411">
        <f t="shared" ref="AC81" si="146">AC80</f>
        <v>0</v>
      </c>
      <c r="AD81" s="411">
        <f>AD80</f>
        <v>0</v>
      </c>
      <c r="AE81" s="411">
        <f t="shared" ref="AE81" si="147">AE80</f>
        <v>0</v>
      </c>
      <c r="AF81" s="411">
        <f t="shared" ref="AF81" si="148">AF80</f>
        <v>0</v>
      </c>
      <c r="AG81" s="411">
        <f t="shared" ref="AG81" si="149">AG80</f>
        <v>0</v>
      </c>
      <c r="AH81" s="411">
        <f t="shared" ref="AH81" si="150">AH80</f>
        <v>0</v>
      </c>
      <c r="AI81" s="411">
        <f t="shared" ref="AI81" si="151">AI80</f>
        <v>0</v>
      </c>
      <c r="AJ81" s="411">
        <f t="shared" ref="AJ81" si="152">AJ80</f>
        <v>0</v>
      </c>
      <c r="AK81" s="411">
        <f t="shared" ref="AK81" si="153">AK80</f>
        <v>0</v>
      </c>
      <c r="AL81" s="411">
        <f t="shared" ref="AL81" si="154">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f>SUMIFS('7.  Persistence Report'!AU$27:AU$500,'7.  Persistence Report'!$D$27:$D$500,$B84,'7.  Persistence Report'!$J$27:$J$500,"Current year savings",'7.  Persistence Report'!$H$27:$H$500,"2015")</f>
        <v>0</v>
      </c>
      <c r="E84" s="295">
        <f>SUMIFS('7.  Persistence Report'!AV$27:AV$500,'7.  Persistence Report'!$D$27:$D$500,$B84,'7.  Persistence Report'!$J$27:$J$500,"Current year savings",'7.  Persistence Report'!$H$27:$H$500,"2015")</f>
        <v>0</v>
      </c>
      <c r="F84" s="295">
        <f>SUMIFS('7.  Persistence Report'!AW$27:AW$500,'7.  Persistence Report'!$D$27:$D$500,$B84,'7.  Persistence Report'!$J$27:$J$500,"Current year savings",'7.  Persistence Report'!$H$27:$H$500,"2015")</f>
        <v>0</v>
      </c>
      <c r="G84" s="295">
        <f>SUMIFS('7.  Persistence Report'!AX$27:AX$500,'7.  Persistence Report'!$D$27:$D$500,$B84,'7.  Persistence Report'!$J$27:$J$500,"Current year savings",'7.  Persistence Report'!$H$27:$H$500,"2015")</f>
        <v>0</v>
      </c>
      <c r="H84" s="295">
        <f>SUMIFS('7.  Persistence Report'!AY$27:AY$500,'7.  Persistence Report'!$D$27:$D$500,$B84,'7.  Persistence Report'!$J$27:$J$500,"Current year savings",'7.  Persistence Report'!$H$27:$H$500,"2015")</f>
        <v>0</v>
      </c>
      <c r="I84" s="295">
        <f>SUMIFS('7.  Persistence Report'!AZ$27:AZ$500,'7.  Persistence Report'!$D$27:$D$500,$B84,'7.  Persistence Report'!$J$27:$J$500,"Current year savings",'7.  Persistence Report'!$H$27:$H$500,"2015")</f>
        <v>0</v>
      </c>
      <c r="J84" s="295">
        <f>SUMIFS('7.  Persistence Report'!BA$27:BA$500,'7.  Persistence Report'!$D$27:$D$500,$B84,'7.  Persistence Report'!$J$27:$J$500,"Current year savings",'7.  Persistence Report'!$H$27:$H$500,"2015")</f>
        <v>0</v>
      </c>
      <c r="K84" s="295">
        <f>SUMIFS('7.  Persistence Report'!BB$27:BB$500,'7.  Persistence Report'!$D$27:$D$500,$B84,'7.  Persistence Report'!$J$27:$J$500,"Current year savings",'7.  Persistence Report'!$H$27:$H$500,"2015")</f>
        <v>0</v>
      </c>
      <c r="L84" s="295">
        <f>SUMIFS('7.  Persistence Report'!BC$27:BC$500,'7.  Persistence Report'!$D$27:$D$500,$B84,'7.  Persistence Report'!$J$27:$J$500,"Current year savings",'7.  Persistence Report'!$H$27:$H$500,"2015")</f>
        <v>0</v>
      </c>
      <c r="M84" s="295">
        <f>SUMIFS('7.  Persistence Report'!BD$27:BD$500,'7.  Persistence Report'!$D$27:$D$500,$B84,'7.  Persistence Report'!$J$27:$J$500,"Current year savings",'7.  Persistence Report'!$H$27:$H$500,"2015")</f>
        <v>0</v>
      </c>
      <c r="N84" s="295">
        <v>0</v>
      </c>
      <c r="O84" s="295">
        <f>SUMIFS('7.  Persistence Report'!P$27:P$500,'7.  Persistence Report'!$D$27:$D$500,$B84,'7.  Persistence Report'!$J$27:$J$500,"Current year savings",'7.  Persistence Report'!$H$27:$H$500,"2015")</f>
        <v>0</v>
      </c>
      <c r="P84" s="295">
        <f>SUMIFS('7.  Persistence Report'!Q$27:Q$500,'7.  Persistence Report'!$D$27:$D$500,$B84,'7.  Persistence Report'!$J$27:$J$500,"Current year savings",'7.  Persistence Report'!$H$27:$H$500,"2015")</f>
        <v>0</v>
      </c>
      <c r="Q84" s="295">
        <f>SUMIFS('7.  Persistence Report'!R$27:R$500,'7.  Persistence Report'!$D$27:$D$500,$B84,'7.  Persistence Report'!$J$27:$J$500,"Current year savings",'7.  Persistence Report'!$H$27:$H$500,"2015")</f>
        <v>0</v>
      </c>
      <c r="R84" s="295">
        <f>SUMIFS('7.  Persistence Report'!S$27:S$500,'7.  Persistence Report'!$D$27:$D$500,$B84,'7.  Persistence Report'!$J$27:$J$500,"Current year savings",'7.  Persistence Report'!$H$27:$H$500,"2015")</f>
        <v>0</v>
      </c>
      <c r="S84" s="295">
        <f>SUMIFS('7.  Persistence Report'!T$27:T$500,'7.  Persistence Report'!$D$27:$D$500,$B84,'7.  Persistence Report'!$J$27:$J$500,"Current year savings",'7.  Persistence Report'!$H$27:$H$500,"2015")</f>
        <v>0</v>
      </c>
      <c r="T84" s="295">
        <f>SUMIFS('7.  Persistence Report'!U$27:U$500,'7.  Persistence Report'!$D$27:$D$500,$B84,'7.  Persistence Report'!$J$27:$J$500,"Current year savings",'7.  Persistence Report'!$H$27:$H$500,"2015")</f>
        <v>0</v>
      </c>
      <c r="U84" s="295">
        <f>SUMIFS('7.  Persistence Report'!V$27:V$500,'7.  Persistence Report'!$D$27:$D$500,$B84,'7.  Persistence Report'!$J$27:$J$500,"Current year savings",'7.  Persistence Report'!$H$27:$H$500,"2015")</f>
        <v>0</v>
      </c>
      <c r="V84" s="295">
        <f>SUMIFS('7.  Persistence Report'!W$27:W$500,'7.  Persistence Report'!$D$27:$D$500,$B84,'7.  Persistence Report'!$J$27:$J$500,"Current year savings",'7.  Persistence Report'!$H$27:$H$500,"2015")</f>
        <v>0</v>
      </c>
      <c r="W84" s="295">
        <f>SUMIFS('7.  Persistence Report'!X$27:X$500,'7.  Persistence Report'!$D$27:$D$500,$B84,'7.  Persistence Report'!$J$27:$J$500,"Current year savings",'7.  Persistence Report'!$H$27:$H$500,"2015")</f>
        <v>0</v>
      </c>
      <c r="X84" s="295">
        <f>SUMIFS('7.  Persistence Report'!Y$27:Y$500,'7.  Persistence Report'!$D$27:$D$500,$B84,'7.  Persistence Report'!$J$27:$J$500,"Current year savings",'7.  Persistence Report'!$H$27:$H$500,"2015")</f>
        <v>0</v>
      </c>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f>SUMIFS('7.  Persistence Report'!AU$27:AU$500,'7.  Persistence Report'!$D$27:$D$500,$B84,'7.  Persistence Report'!$J$27:$J$500,"Adjustment",'7.  Persistence Report'!$H$27:$H$500,"2015")</f>
        <v>0</v>
      </c>
      <c r="E85" s="295">
        <f>SUMIFS('7.  Persistence Report'!AV$27:AV$500,'7.  Persistence Report'!$D$27:$D$500,$B84,'7.  Persistence Report'!$J$27:$J$500,"Adjustment",'7.  Persistence Report'!$H$27:$H$500,"2015")</f>
        <v>0</v>
      </c>
      <c r="F85" s="295">
        <f>SUMIFS('7.  Persistence Report'!AW$27:AW$500,'7.  Persistence Report'!$D$27:$D$500,$B84,'7.  Persistence Report'!$J$27:$J$500,"Adjustment",'7.  Persistence Report'!$H$27:$H$500,"2015")</f>
        <v>0</v>
      </c>
      <c r="G85" s="295">
        <f>SUMIFS('7.  Persistence Report'!AX$27:AX$500,'7.  Persistence Report'!$D$27:$D$500,$B84,'7.  Persistence Report'!$J$27:$J$500,"Adjustment",'7.  Persistence Report'!$H$27:$H$500,"2015")</f>
        <v>0</v>
      </c>
      <c r="H85" s="295">
        <f>SUMIFS('7.  Persistence Report'!AY$27:AY$500,'7.  Persistence Report'!$D$27:$D$500,$B84,'7.  Persistence Report'!$J$27:$J$500,"Adjustment",'7.  Persistence Report'!$H$27:$H$500,"2015")</f>
        <v>0</v>
      </c>
      <c r="I85" s="295">
        <f>SUMIFS('7.  Persistence Report'!AZ$27:AZ$500,'7.  Persistence Report'!$D$27:$D$500,$B84,'7.  Persistence Report'!$J$27:$J$500,"Adjustment",'7.  Persistence Report'!$H$27:$H$500,"2015")</f>
        <v>0</v>
      </c>
      <c r="J85" s="295">
        <f>SUMIFS('7.  Persistence Report'!BA$27:BA$500,'7.  Persistence Report'!$D$27:$D$500,$B84,'7.  Persistence Report'!$J$27:$J$500,"Adjustment",'7.  Persistence Report'!$H$27:$H$500,"2015")</f>
        <v>0</v>
      </c>
      <c r="K85" s="295">
        <f>SUMIFS('7.  Persistence Report'!BB$27:BB$500,'7.  Persistence Report'!$D$27:$D$500,$B84,'7.  Persistence Report'!$J$27:$J$500,"Adjustment",'7.  Persistence Report'!$H$27:$H$500,"2015")</f>
        <v>0</v>
      </c>
      <c r="L85" s="295">
        <f>SUMIFS('7.  Persistence Report'!BC$27:BC$500,'7.  Persistence Report'!$D$27:$D$500,$B84,'7.  Persistence Report'!$J$27:$J$500,"Adjustment",'7.  Persistence Report'!$H$27:$H$500,"2015")</f>
        <v>0</v>
      </c>
      <c r="M85" s="295">
        <f>SUMIFS('7.  Persistence Report'!BD$27:BD$500,'7.  Persistence Report'!$D$27:$D$500,$B84,'7.  Persistence Report'!$J$27:$J$500,"Adjustment",'7.  Persistence Report'!$H$27:$H$500,"2015")</f>
        <v>0</v>
      </c>
      <c r="N85" s="295">
        <f>N84</f>
        <v>0</v>
      </c>
      <c r="O85" s="295">
        <f>SUMIFS('7.  Persistence Report'!P$27:P$500,'7.  Persistence Report'!$D$27:$D$500,$B84,'7.  Persistence Report'!$J$27:$J$500,"Adjustment",'7.  Persistence Report'!$H$27:$H$500,"2015")</f>
        <v>0</v>
      </c>
      <c r="P85" s="295">
        <f>SUMIFS('7.  Persistence Report'!Q$27:Q$500,'7.  Persistence Report'!$D$27:$D$500,$B84,'7.  Persistence Report'!$J$27:$J$500,"Adjustment",'7.  Persistence Report'!$H$27:$H$500,"2015")</f>
        <v>0</v>
      </c>
      <c r="Q85" s="295">
        <f>SUMIFS('7.  Persistence Report'!R$27:R$500,'7.  Persistence Report'!$D$27:$D$500,$B84,'7.  Persistence Report'!$J$27:$J$500,"Adjustment",'7.  Persistence Report'!$H$27:$H$500,"2015")</f>
        <v>0</v>
      </c>
      <c r="R85" s="295">
        <f>SUMIFS('7.  Persistence Report'!S$27:S$500,'7.  Persistence Report'!$D$27:$D$500,$B84,'7.  Persistence Report'!$J$27:$J$500,"Adjustment",'7.  Persistence Report'!$H$27:$H$500,"2015")</f>
        <v>0</v>
      </c>
      <c r="S85" s="295">
        <f>SUMIFS('7.  Persistence Report'!T$27:T$500,'7.  Persistence Report'!$D$27:$D$500,$B84,'7.  Persistence Report'!$J$27:$J$500,"Adjustment",'7.  Persistence Report'!$H$27:$H$500,"2015")</f>
        <v>0</v>
      </c>
      <c r="T85" s="295">
        <f>SUMIFS('7.  Persistence Report'!U$27:U$500,'7.  Persistence Report'!$D$27:$D$500,$B84,'7.  Persistence Report'!$J$27:$J$500,"Adjustment",'7.  Persistence Report'!$H$27:$H$500,"2015")</f>
        <v>0</v>
      </c>
      <c r="U85" s="295">
        <f>SUMIFS('7.  Persistence Report'!V$27:V$500,'7.  Persistence Report'!$D$27:$D$500,$B84,'7.  Persistence Report'!$J$27:$J$500,"Adjustment",'7.  Persistence Report'!$H$27:$H$500,"2015")</f>
        <v>0</v>
      </c>
      <c r="V85" s="295">
        <f>SUMIFS('7.  Persistence Report'!W$27:W$500,'7.  Persistence Report'!$D$27:$D$500,$B84,'7.  Persistence Report'!$J$27:$J$500,"Adjustment",'7.  Persistence Report'!$H$27:$H$500,"2015")</f>
        <v>0</v>
      </c>
      <c r="W85" s="295">
        <f>SUMIFS('7.  Persistence Report'!X$27:X$500,'7.  Persistence Report'!$D$27:$D$500,$B84,'7.  Persistence Report'!$J$27:$J$500,"Adjustment",'7.  Persistence Report'!$H$27:$H$500,"2015")</f>
        <v>0</v>
      </c>
      <c r="X85" s="295">
        <f>SUMIFS('7.  Persistence Report'!Y$27:Y$500,'7.  Persistence Report'!$D$27:$D$500,$B84,'7.  Persistence Report'!$J$27:$J$500,"Adjustment",'7.  Persistence Report'!$H$27:$H$500,"2015")</f>
        <v>0</v>
      </c>
      <c r="Y85" s="411">
        <f>Y84</f>
        <v>0</v>
      </c>
      <c r="Z85" s="411">
        <f t="shared" ref="Z85:AC85" si="155">Z84</f>
        <v>0</v>
      </c>
      <c r="AA85" s="411">
        <f t="shared" si="155"/>
        <v>0</v>
      </c>
      <c r="AB85" s="411">
        <f t="shared" si="155"/>
        <v>0</v>
      </c>
      <c r="AC85" s="411">
        <f t="shared" si="155"/>
        <v>0</v>
      </c>
      <c r="AD85" s="411">
        <f>AD84</f>
        <v>0</v>
      </c>
      <c r="AE85" s="411">
        <f t="shared" ref="AE85:AL85" si="156">AE84</f>
        <v>0</v>
      </c>
      <c r="AF85" s="411">
        <f t="shared" si="156"/>
        <v>0</v>
      </c>
      <c r="AG85" s="411">
        <f t="shared" si="156"/>
        <v>0</v>
      </c>
      <c r="AH85" s="411">
        <f t="shared" si="156"/>
        <v>0</v>
      </c>
      <c r="AI85" s="411">
        <f t="shared" si="156"/>
        <v>0</v>
      </c>
      <c r="AJ85" s="411">
        <f t="shared" si="156"/>
        <v>0</v>
      </c>
      <c r="AK85" s="411">
        <f t="shared" si="156"/>
        <v>0</v>
      </c>
      <c r="AL85" s="411">
        <f t="shared" si="156"/>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f>SUMIFS('7.  Persistence Report'!AU$27:AU$500,'7.  Persistence Report'!$D$27:$D$500,$B87,'7.  Persistence Report'!$J$27:$J$500,"Current year savings",'7.  Persistence Report'!$H$27:$H$500,"2015")</f>
        <v>0</v>
      </c>
      <c r="E87" s="295">
        <f>SUMIFS('7.  Persistence Report'!AV$27:AV$500,'7.  Persistence Report'!$D$27:$D$500,$B87,'7.  Persistence Report'!$J$27:$J$500,"Current year savings",'7.  Persistence Report'!$H$27:$H$500,"2015")</f>
        <v>0</v>
      </c>
      <c r="F87" s="295">
        <f>SUMIFS('7.  Persistence Report'!AW$27:AW$500,'7.  Persistence Report'!$D$27:$D$500,$B87,'7.  Persistence Report'!$J$27:$J$500,"Current year savings",'7.  Persistence Report'!$H$27:$H$500,"2015")</f>
        <v>0</v>
      </c>
      <c r="G87" s="295">
        <f>SUMIFS('7.  Persistence Report'!AX$27:AX$500,'7.  Persistence Report'!$D$27:$D$500,$B87,'7.  Persistence Report'!$J$27:$J$500,"Current year savings",'7.  Persistence Report'!$H$27:$H$500,"2015")</f>
        <v>0</v>
      </c>
      <c r="H87" s="295">
        <f>SUMIFS('7.  Persistence Report'!AY$27:AY$500,'7.  Persistence Report'!$D$27:$D$500,$B87,'7.  Persistence Report'!$J$27:$J$500,"Current year savings",'7.  Persistence Report'!$H$27:$H$500,"2015")</f>
        <v>0</v>
      </c>
      <c r="I87" s="295">
        <f>SUMIFS('7.  Persistence Report'!AZ$27:AZ$500,'7.  Persistence Report'!$D$27:$D$500,$B87,'7.  Persistence Report'!$J$27:$J$500,"Current year savings",'7.  Persistence Report'!$H$27:$H$500,"2015")</f>
        <v>0</v>
      </c>
      <c r="J87" s="295">
        <f>SUMIFS('7.  Persistence Report'!BA$27:BA$500,'7.  Persistence Report'!$D$27:$D$500,$B87,'7.  Persistence Report'!$J$27:$J$500,"Current year savings",'7.  Persistence Report'!$H$27:$H$500,"2015")</f>
        <v>0</v>
      </c>
      <c r="K87" s="295">
        <f>SUMIFS('7.  Persistence Report'!BB$27:BB$500,'7.  Persistence Report'!$D$27:$D$500,$B87,'7.  Persistence Report'!$J$27:$J$500,"Current year savings",'7.  Persistence Report'!$H$27:$H$500,"2015")</f>
        <v>0</v>
      </c>
      <c r="L87" s="295">
        <f>SUMIFS('7.  Persistence Report'!BC$27:BC$500,'7.  Persistence Report'!$D$27:$D$500,$B87,'7.  Persistence Report'!$J$27:$J$500,"Current year savings",'7.  Persistence Report'!$H$27:$H$500,"2015")</f>
        <v>0</v>
      </c>
      <c r="M87" s="295">
        <f>SUMIFS('7.  Persistence Report'!BD$27:BD$500,'7.  Persistence Report'!$D$27:$D$500,$B87,'7.  Persistence Report'!$J$27:$J$500,"Current year savings",'7.  Persistence Report'!$H$27:$H$500,"2015")</f>
        <v>0</v>
      </c>
      <c r="N87" s="295">
        <v>0</v>
      </c>
      <c r="O87" s="295">
        <f>SUMIFS('7.  Persistence Report'!P$27:P$500,'7.  Persistence Report'!$D$27:$D$500,$B87,'7.  Persistence Report'!$J$27:$J$500,"Current year savings",'7.  Persistence Report'!$H$27:$H$500,"2015")</f>
        <v>0</v>
      </c>
      <c r="P87" s="295">
        <f>SUMIFS('7.  Persistence Report'!Q$27:Q$500,'7.  Persistence Report'!$D$27:$D$500,$B87,'7.  Persistence Report'!$J$27:$J$500,"Current year savings",'7.  Persistence Report'!$H$27:$H$500,"2015")</f>
        <v>0</v>
      </c>
      <c r="Q87" s="295">
        <f>SUMIFS('7.  Persistence Report'!R$27:R$500,'7.  Persistence Report'!$D$27:$D$500,$B87,'7.  Persistence Report'!$J$27:$J$500,"Current year savings",'7.  Persistence Report'!$H$27:$H$500,"2015")</f>
        <v>0</v>
      </c>
      <c r="R87" s="295">
        <f>SUMIFS('7.  Persistence Report'!S$27:S$500,'7.  Persistence Report'!$D$27:$D$500,$B87,'7.  Persistence Report'!$J$27:$J$500,"Current year savings",'7.  Persistence Report'!$H$27:$H$500,"2015")</f>
        <v>0</v>
      </c>
      <c r="S87" s="295">
        <f>SUMIFS('7.  Persistence Report'!T$27:T$500,'7.  Persistence Report'!$D$27:$D$500,$B87,'7.  Persistence Report'!$J$27:$J$500,"Current year savings",'7.  Persistence Report'!$H$27:$H$500,"2015")</f>
        <v>0</v>
      </c>
      <c r="T87" s="295">
        <f>SUMIFS('7.  Persistence Report'!U$27:U$500,'7.  Persistence Report'!$D$27:$D$500,$B87,'7.  Persistence Report'!$J$27:$J$500,"Current year savings",'7.  Persistence Report'!$H$27:$H$500,"2015")</f>
        <v>0</v>
      </c>
      <c r="U87" s="295">
        <f>SUMIFS('7.  Persistence Report'!V$27:V$500,'7.  Persistence Report'!$D$27:$D$500,$B87,'7.  Persistence Report'!$J$27:$J$500,"Current year savings",'7.  Persistence Report'!$H$27:$H$500,"2015")</f>
        <v>0</v>
      </c>
      <c r="V87" s="295">
        <f>SUMIFS('7.  Persistence Report'!W$27:W$500,'7.  Persistence Report'!$D$27:$D$500,$B87,'7.  Persistence Report'!$J$27:$J$500,"Current year savings",'7.  Persistence Report'!$H$27:$H$500,"2015")</f>
        <v>0</v>
      </c>
      <c r="W87" s="295">
        <f>SUMIFS('7.  Persistence Report'!X$27:X$500,'7.  Persistence Report'!$D$27:$D$500,$B87,'7.  Persistence Report'!$J$27:$J$500,"Current year savings",'7.  Persistence Report'!$H$27:$H$500,"2015")</f>
        <v>0</v>
      </c>
      <c r="X87" s="295">
        <f>SUMIFS('7.  Persistence Report'!Y$27:Y$500,'7.  Persistence Report'!$D$27:$D$500,$B87,'7.  Persistence Report'!$J$27:$J$500,"Current year savings",'7.  Persistence Report'!$H$27:$H$500,"2015")</f>
        <v>0</v>
      </c>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f>SUMIFS('7.  Persistence Report'!AU$27:AU$500,'7.  Persistence Report'!$D$27:$D$500,$B87,'7.  Persistence Report'!$J$27:$J$500,"Adjustment",'7.  Persistence Report'!$H$27:$H$500,"2015")</f>
        <v>0</v>
      </c>
      <c r="E88" s="295">
        <f>SUMIFS('7.  Persistence Report'!AV$27:AV$500,'7.  Persistence Report'!$D$27:$D$500,$B87,'7.  Persistence Report'!$J$27:$J$500,"Adjustment",'7.  Persistence Report'!$H$27:$H$500,"2015")</f>
        <v>0</v>
      </c>
      <c r="F88" s="295">
        <f>SUMIFS('7.  Persistence Report'!AW$27:AW$500,'7.  Persistence Report'!$D$27:$D$500,$B87,'7.  Persistence Report'!$J$27:$J$500,"Adjustment",'7.  Persistence Report'!$H$27:$H$500,"2015")</f>
        <v>0</v>
      </c>
      <c r="G88" s="295">
        <f>SUMIFS('7.  Persistence Report'!AX$27:AX$500,'7.  Persistence Report'!$D$27:$D$500,$B87,'7.  Persistence Report'!$J$27:$J$500,"Adjustment",'7.  Persistence Report'!$H$27:$H$500,"2015")</f>
        <v>0</v>
      </c>
      <c r="H88" s="295">
        <f>SUMIFS('7.  Persistence Report'!AY$27:AY$500,'7.  Persistence Report'!$D$27:$D$500,$B87,'7.  Persistence Report'!$J$27:$J$500,"Adjustment",'7.  Persistence Report'!$H$27:$H$500,"2015")</f>
        <v>0</v>
      </c>
      <c r="I88" s="295">
        <f>SUMIFS('7.  Persistence Report'!AZ$27:AZ$500,'7.  Persistence Report'!$D$27:$D$500,$B87,'7.  Persistence Report'!$J$27:$J$500,"Adjustment",'7.  Persistence Report'!$H$27:$H$500,"2015")</f>
        <v>0</v>
      </c>
      <c r="J88" s="295">
        <f>SUMIFS('7.  Persistence Report'!BA$27:BA$500,'7.  Persistence Report'!$D$27:$D$500,$B87,'7.  Persistence Report'!$J$27:$J$500,"Adjustment",'7.  Persistence Report'!$H$27:$H$500,"2015")</f>
        <v>0</v>
      </c>
      <c r="K88" s="295">
        <f>SUMIFS('7.  Persistence Report'!BB$27:BB$500,'7.  Persistence Report'!$D$27:$D$500,$B87,'7.  Persistence Report'!$J$27:$J$500,"Adjustment",'7.  Persistence Report'!$H$27:$H$500,"2015")</f>
        <v>0</v>
      </c>
      <c r="L88" s="295">
        <f>SUMIFS('7.  Persistence Report'!BC$27:BC$500,'7.  Persistence Report'!$D$27:$D$500,$B87,'7.  Persistence Report'!$J$27:$J$500,"Adjustment",'7.  Persistence Report'!$H$27:$H$500,"2015")</f>
        <v>0</v>
      </c>
      <c r="M88" s="295">
        <f>SUMIFS('7.  Persistence Report'!BD$27:BD$500,'7.  Persistence Report'!$D$27:$D$500,$B87,'7.  Persistence Report'!$J$27:$J$500,"Adjustment",'7.  Persistence Report'!$H$27:$H$500,"2015")</f>
        <v>0</v>
      </c>
      <c r="N88" s="295">
        <f>N87</f>
        <v>0</v>
      </c>
      <c r="O88" s="295">
        <f>SUMIFS('7.  Persistence Report'!P$27:P$500,'7.  Persistence Report'!$D$27:$D$500,$B87,'7.  Persistence Report'!$J$27:$J$500,"Adjustment",'7.  Persistence Report'!$H$27:$H$500,"2015")</f>
        <v>0</v>
      </c>
      <c r="P88" s="295">
        <f>SUMIFS('7.  Persistence Report'!Q$27:Q$500,'7.  Persistence Report'!$D$27:$D$500,$B87,'7.  Persistence Report'!$J$27:$J$500,"Adjustment",'7.  Persistence Report'!$H$27:$H$500,"2015")</f>
        <v>0</v>
      </c>
      <c r="Q88" s="295">
        <f>SUMIFS('7.  Persistence Report'!R$27:R$500,'7.  Persistence Report'!$D$27:$D$500,$B87,'7.  Persistence Report'!$J$27:$J$500,"Adjustment",'7.  Persistence Report'!$H$27:$H$500,"2015")</f>
        <v>0</v>
      </c>
      <c r="R88" s="295">
        <f>SUMIFS('7.  Persistence Report'!S$27:S$500,'7.  Persistence Report'!$D$27:$D$500,$B87,'7.  Persistence Report'!$J$27:$J$500,"Adjustment",'7.  Persistence Report'!$H$27:$H$500,"2015")</f>
        <v>0</v>
      </c>
      <c r="S88" s="295">
        <f>SUMIFS('7.  Persistence Report'!T$27:T$500,'7.  Persistence Report'!$D$27:$D$500,$B87,'7.  Persistence Report'!$J$27:$J$500,"Adjustment",'7.  Persistence Report'!$H$27:$H$500,"2015")</f>
        <v>0</v>
      </c>
      <c r="T88" s="295">
        <f>SUMIFS('7.  Persistence Report'!U$27:U$500,'7.  Persistence Report'!$D$27:$D$500,$B87,'7.  Persistence Report'!$J$27:$J$500,"Adjustment",'7.  Persistence Report'!$H$27:$H$500,"2015")</f>
        <v>0</v>
      </c>
      <c r="U88" s="295">
        <f>SUMIFS('7.  Persistence Report'!V$27:V$500,'7.  Persistence Report'!$D$27:$D$500,$B87,'7.  Persistence Report'!$J$27:$J$500,"Adjustment",'7.  Persistence Report'!$H$27:$H$500,"2015")</f>
        <v>0</v>
      </c>
      <c r="V88" s="295">
        <f>SUMIFS('7.  Persistence Report'!W$27:W$500,'7.  Persistence Report'!$D$27:$D$500,$B87,'7.  Persistence Report'!$J$27:$J$500,"Adjustment",'7.  Persistence Report'!$H$27:$H$500,"2015")</f>
        <v>0</v>
      </c>
      <c r="W88" s="295">
        <f>SUMIFS('7.  Persistence Report'!X$27:X$500,'7.  Persistence Report'!$D$27:$D$500,$B87,'7.  Persistence Report'!$J$27:$J$500,"Adjustment",'7.  Persistence Report'!$H$27:$H$500,"2015")</f>
        <v>0</v>
      </c>
      <c r="X88" s="295">
        <f>SUMIFS('7.  Persistence Report'!Y$27:Y$500,'7.  Persistence Report'!$D$27:$D$500,$B87,'7.  Persistence Report'!$J$27:$J$500,"Adjustment",'7.  Persistence Report'!$H$27:$H$500,"2015")</f>
        <v>0</v>
      </c>
      <c r="Y88" s="411">
        <f>Y87</f>
        <v>0</v>
      </c>
      <c r="Z88" s="411">
        <f t="shared" ref="Z88:AC88" si="157">Z87</f>
        <v>0</v>
      </c>
      <c r="AA88" s="411">
        <f t="shared" si="157"/>
        <v>0</v>
      </c>
      <c r="AB88" s="411">
        <f t="shared" si="157"/>
        <v>0</v>
      </c>
      <c r="AC88" s="411">
        <f t="shared" si="157"/>
        <v>0</v>
      </c>
      <c r="AD88" s="411">
        <f>AD87</f>
        <v>0</v>
      </c>
      <c r="AE88" s="411">
        <f t="shared" ref="AE88:AL88" si="158">AE87</f>
        <v>0</v>
      </c>
      <c r="AF88" s="411">
        <f t="shared" si="158"/>
        <v>0</v>
      </c>
      <c r="AG88" s="411">
        <f t="shared" si="158"/>
        <v>0</v>
      </c>
      <c r="AH88" s="411">
        <f t="shared" si="158"/>
        <v>0</v>
      </c>
      <c r="AI88" s="411">
        <f t="shared" si="158"/>
        <v>0</v>
      </c>
      <c r="AJ88" s="411">
        <f t="shared" si="158"/>
        <v>0</v>
      </c>
      <c r="AK88" s="411">
        <f t="shared" si="158"/>
        <v>0</v>
      </c>
      <c r="AL88" s="411">
        <f t="shared" si="158"/>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f>SUMIFS('7.  Persistence Report'!AU$27:AU$500,'7.  Persistence Report'!$D$27:$D$500,$B91,'7.  Persistence Report'!$J$27:$J$500,"Current year savings",'7.  Persistence Report'!$H$27:$H$500,"2015")</f>
        <v>0</v>
      </c>
      <c r="E91" s="295">
        <f>SUMIFS('7.  Persistence Report'!AV$27:AV$500,'7.  Persistence Report'!$D$27:$D$500,$B91,'7.  Persistence Report'!$J$27:$J$500,"Current year savings",'7.  Persistence Report'!$H$27:$H$500,"2015")</f>
        <v>0</v>
      </c>
      <c r="F91" s="295">
        <f>SUMIFS('7.  Persistence Report'!AW$27:AW$500,'7.  Persistence Report'!$D$27:$D$500,$B91,'7.  Persistence Report'!$J$27:$J$500,"Current year savings",'7.  Persistence Report'!$H$27:$H$500,"2015")</f>
        <v>0</v>
      </c>
      <c r="G91" s="295">
        <f>SUMIFS('7.  Persistence Report'!AX$27:AX$500,'7.  Persistence Report'!$D$27:$D$500,$B91,'7.  Persistence Report'!$J$27:$J$500,"Current year savings",'7.  Persistence Report'!$H$27:$H$500,"2015")</f>
        <v>0</v>
      </c>
      <c r="H91" s="295">
        <f>SUMIFS('7.  Persistence Report'!AY$27:AY$500,'7.  Persistence Report'!$D$27:$D$500,$B91,'7.  Persistence Report'!$J$27:$J$500,"Current year savings",'7.  Persistence Report'!$H$27:$H$500,"2015")</f>
        <v>0</v>
      </c>
      <c r="I91" s="295">
        <f>SUMIFS('7.  Persistence Report'!AZ$27:AZ$500,'7.  Persistence Report'!$D$27:$D$500,$B91,'7.  Persistence Report'!$J$27:$J$500,"Current year savings",'7.  Persistence Report'!$H$27:$H$500,"2015")</f>
        <v>0</v>
      </c>
      <c r="J91" s="295">
        <f>SUMIFS('7.  Persistence Report'!BA$27:BA$500,'7.  Persistence Report'!$D$27:$D$500,$B91,'7.  Persistence Report'!$J$27:$J$500,"Current year savings",'7.  Persistence Report'!$H$27:$H$500,"2015")</f>
        <v>0</v>
      </c>
      <c r="K91" s="295">
        <f>SUMIFS('7.  Persistence Report'!BB$27:BB$500,'7.  Persistence Report'!$D$27:$D$500,$B91,'7.  Persistence Report'!$J$27:$J$500,"Current year savings",'7.  Persistence Report'!$H$27:$H$500,"2015")</f>
        <v>0</v>
      </c>
      <c r="L91" s="295">
        <f>SUMIFS('7.  Persistence Report'!BC$27:BC$500,'7.  Persistence Report'!$D$27:$D$500,$B91,'7.  Persistence Report'!$J$27:$J$500,"Current year savings",'7.  Persistence Report'!$H$27:$H$500,"2015")</f>
        <v>0</v>
      </c>
      <c r="M91" s="295">
        <f>SUMIFS('7.  Persistence Report'!BD$27:BD$500,'7.  Persistence Report'!$D$27:$D$500,$B91,'7.  Persistence Report'!$J$27:$J$500,"Current year savings",'7.  Persistence Report'!$H$27:$H$500,"2015")</f>
        <v>0</v>
      </c>
      <c r="N91" s="295">
        <v>12</v>
      </c>
      <c r="O91" s="295">
        <f>SUMIFS('7.  Persistence Report'!P$27:P$500,'7.  Persistence Report'!$D$27:$D$500,$B91,'7.  Persistence Report'!$J$27:$J$500,"Current year savings",'7.  Persistence Report'!$H$27:$H$500,"2015")</f>
        <v>0</v>
      </c>
      <c r="P91" s="295">
        <f>SUMIFS('7.  Persistence Report'!Q$27:Q$500,'7.  Persistence Report'!$D$27:$D$500,$B91,'7.  Persistence Report'!$J$27:$J$500,"Current year savings",'7.  Persistence Report'!$H$27:$H$500,"2015")</f>
        <v>0</v>
      </c>
      <c r="Q91" s="295">
        <f>SUMIFS('7.  Persistence Report'!R$27:R$500,'7.  Persistence Report'!$D$27:$D$500,$B91,'7.  Persistence Report'!$J$27:$J$500,"Current year savings",'7.  Persistence Report'!$H$27:$H$500,"2015")</f>
        <v>0</v>
      </c>
      <c r="R91" s="295">
        <f>SUMIFS('7.  Persistence Report'!S$27:S$500,'7.  Persistence Report'!$D$27:$D$500,$B91,'7.  Persistence Report'!$J$27:$J$500,"Current year savings",'7.  Persistence Report'!$H$27:$H$500,"2015")</f>
        <v>0</v>
      </c>
      <c r="S91" s="295">
        <f>SUMIFS('7.  Persistence Report'!T$27:T$500,'7.  Persistence Report'!$D$27:$D$500,$B91,'7.  Persistence Report'!$J$27:$J$500,"Current year savings",'7.  Persistence Report'!$H$27:$H$500,"2015")</f>
        <v>0</v>
      </c>
      <c r="T91" s="295">
        <f>SUMIFS('7.  Persistence Report'!U$27:U$500,'7.  Persistence Report'!$D$27:$D$500,$B91,'7.  Persistence Report'!$J$27:$J$500,"Current year savings",'7.  Persistence Report'!$H$27:$H$500,"2015")</f>
        <v>0</v>
      </c>
      <c r="U91" s="295">
        <f>SUMIFS('7.  Persistence Report'!V$27:V$500,'7.  Persistence Report'!$D$27:$D$500,$B91,'7.  Persistence Report'!$J$27:$J$500,"Current year savings",'7.  Persistence Report'!$H$27:$H$500,"2015")</f>
        <v>0</v>
      </c>
      <c r="V91" s="295">
        <f>SUMIFS('7.  Persistence Report'!W$27:W$500,'7.  Persistence Report'!$D$27:$D$500,$B91,'7.  Persistence Report'!$J$27:$J$500,"Current year savings",'7.  Persistence Report'!$H$27:$H$500,"2015")</f>
        <v>0</v>
      </c>
      <c r="W91" s="295">
        <f>SUMIFS('7.  Persistence Report'!X$27:X$500,'7.  Persistence Report'!$D$27:$D$500,$B91,'7.  Persistence Report'!$J$27:$J$500,"Current year savings",'7.  Persistence Report'!$H$27:$H$500,"2015")</f>
        <v>0</v>
      </c>
      <c r="X91" s="295">
        <f>SUMIFS('7.  Persistence Report'!Y$27:Y$500,'7.  Persistence Report'!$D$27:$D$500,$B91,'7.  Persistence Report'!$J$27:$J$500,"Current year savings",'7.  Persistence Report'!$H$27:$H$500,"2015")</f>
        <v>0</v>
      </c>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f>SUMIFS('7.  Persistence Report'!AU$27:AU$500,'7.  Persistence Report'!$D$27:$D$500,$B91,'7.  Persistence Report'!$J$27:$J$500,"Adjustment",'7.  Persistence Report'!$H$27:$H$500,"2015")</f>
        <v>0</v>
      </c>
      <c r="E92" s="295">
        <f>SUMIFS('7.  Persistence Report'!AV$27:AV$500,'7.  Persistence Report'!$D$27:$D$500,$B91,'7.  Persistence Report'!$J$27:$J$500,"Adjustment",'7.  Persistence Report'!$H$27:$H$500,"2015")</f>
        <v>0</v>
      </c>
      <c r="F92" s="295">
        <f>SUMIFS('7.  Persistence Report'!AW$27:AW$500,'7.  Persistence Report'!$D$27:$D$500,$B91,'7.  Persistence Report'!$J$27:$J$500,"Adjustment",'7.  Persistence Report'!$H$27:$H$500,"2015")</f>
        <v>0</v>
      </c>
      <c r="G92" s="295">
        <f>SUMIFS('7.  Persistence Report'!AX$27:AX$500,'7.  Persistence Report'!$D$27:$D$500,$B91,'7.  Persistence Report'!$J$27:$J$500,"Adjustment",'7.  Persistence Report'!$H$27:$H$500,"2015")</f>
        <v>0</v>
      </c>
      <c r="H92" s="295">
        <f>SUMIFS('7.  Persistence Report'!AY$27:AY$500,'7.  Persistence Report'!$D$27:$D$500,$B91,'7.  Persistence Report'!$J$27:$J$500,"Adjustment",'7.  Persistence Report'!$H$27:$H$500,"2015")</f>
        <v>0</v>
      </c>
      <c r="I92" s="295">
        <f>SUMIFS('7.  Persistence Report'!AZ$27:AZ$500,'7.  Persistence Report'!$D$27:$D$500,$B91,'7.  Persistence Report'!$J$27:$J$500,"Adjustment",'7.  Persistence Report'!$H$27:$H$500,"2015")</f>
        <v>0</v>
      </c>
      <c r="J92" s="295">
        <f>SUMIFS('7.  Persistence Report'!BA$27:BA$500,'7.  Persistence Report'!$D$27:$D$500,$B91,'7.  Persistence Report'!$J$27:$J$500,"Adjustment",'7.  Persistence Report'!$H$27:$H$500,"2015")</f>
        <v>0</v>
      </c>
      <c r="K92" s="295">
        <f>SUMIFS('7.  Persistence Report'!BB$27:BB$500,'7.  Persistence Report'!$D$27:$D$500,$B91,'7.  Persistence Report'!$J$27:$J$500,"Adjustment",'7.  Persistence Report'!$H$27:$H$500,"2015")</f>
        <v>0</v>
      </c>
      <c r="L92" s="295">
        <f>SUMIFS('7.  Persistence Report'!BC$27:BC$500,'7.  Persistence Report'!$D$27:$D$500,$B91,'7.  Persistence Report'!$J$27:$J$500,"Adjustment",'7.  Persistence Report'!$H$27:$H$500,"2015")</f>
        <v>0</v>
      </c>
      <c r="M92" s="295">
        <f>SUMIFS('7.  Persistence Report'!BD$27:BD$500,'7.  Persistence Report'!$D$27:$D$500,$B91,'7.  Persistence Report'!$J$27:$J$500,"Adjustment",'7.  Persistence Report'!$H$27:$H$500,"2015")</f>
        <v>0</v>
      </c>
      <c r="N92" s="295">
        <f>N91</f>
        <v>12</v>
      </c>
      <c r="O92" s="295">
        <f>SUMIFS('7.  Persistence Report'!P$27:P$500,'7.  Persistence Report'!$D$27:$D$500,$B91,'7.  Persistence Report'!$J$27:$J$500,"Adjustment",'7.  Persistence Report'!$H$27:$H$500,"2015")</f>
        <v>0</v>
      </c>
      <c r="P92" s="295">
        <f>SUMIFS('7.  Persistence Report'!Q$27:Q$500,'7.  Persistence Report'!$D$27:$D$500,$B91,'7.  Persistence Report'!$J$27:$J$500,"Adjustment",'7.  Persistence Report'!$H$27:$H$500,"2015")</f>
        <v>0</v>
      </c>
      <c r="Q92" s="295">
        <f>SUMIFS('7.  Persistence Report'!R$27:R$500,'7.  Persistence Report'!$D$27:$D$500,$B91,'7.  Persistence Report'!$J$27:$J$500,"Adjustment",'7.  Persistence Report'!$H$27:$H$500,"2015")</f>
        <v>0</v>
      </c>
      <c r="R92" s="295">
        <f>SUMIFS('7.  Persistence Report'!S$27:S$500,'7.  Persistence Report'!$D$27:$D$500,$B91,'7.  Persistence Report'!$J$27:$J$500,"Adjustment",'7.  Persistence Report'!$H$27:$H$500,"2015")</f>
        <v>0</v>
      </c>
      <c r="S92" s="295">
        <f>SUMIFS('7.  Persistence Report'!T$27:T$500,'7.  Persistence Report'!$D$27:$D$500,$B91,'7.  Persistence Report'!$J$27:$J$500,"Adjustment",'7.  Persistence Report'!$H$27:$H$500,"2015")</f>
        <v>0</v>
      </c>
      <c r="T92" s="295">
        <f>SUMIFS('7.  Persistence Report'!U$27:U$500,'7.  Persistence Report'!$D$27:$D$500,$B91,'7.  Persistence Report'!$J$27:$J$500,"Adjustment",'7.  Persistence Report'!$H$27:$H$500,"2015")</f>
        <v>0</v>
      </c>
      <c r="U92" s="295">
        <f>SUMIFS('7.  Persistence Report'!V$27:V$500,'7.  Persistence Report'!$D$27:$D$500,$B91,'7.  Persistence Report'!$J$27:$J$500,"Adjustment",'7.  Persistence Report'!$H$27:$H$500,"2015")</f>
        <v>0</v>
      </c>
      <c r="V92" s="295">
        <f>SUMIFS('7.  Persistence Report'!W$27:W$500,'7.  Persistence Report'!$D$27:$D$500,$B91,'7.  Persistence Report'!$J$27:$J$500,"Adjustment",'7.  Persistence Report'!$H$27:$H$500,"2015")</f>
        <v>0</v>
      </c>
      <c r="W92" s="295">
        <f>SUMIFS('7.  Persistence Report'!X$27:X$500,'7.  Persistence Report'!$D$27:$D$500,$B91,'7.  Persistence Report'!$J$27:$J$500,"Adjustment",'7.  Persistence Report'!$H$27:$H$500,"2015")</f>
        <v>0</v>
      </c>
      <c r="X92" s="295">
        <f>SUMIFS('7.  Persistence Report'!Y$27:Y$500,'7.  Persistence Report'!$D$27:$D$500,$B91,'7.  Persistence Report'!$J$27:$J$500,"Adjustment",'7.  Persistence Report'!$H$27:$H$500,"2015")</f>
        <v>0</v>
      </c>
      <c r="Y92" s="411">
        <f>Y91</f>
        <v>0</v>
      </c>
      <c r="Z92" s="411">
        <f t="shared" ref="Z92:AL92" si="159">Z91</f>
        <v>0</v>
      </c>
      <c r="AA92" s="411">
        <f t="shared" si="159"/>
        <v>0</v>
      </c>
      <c r="AB92" s="411">
        <f t="shared" si="159"/>
        <v>0</v>
      </c>
      <c r="AC92" s="411">
        <f t="shared" si="159"/>
        <v>0</v>
      </c>
      <c r="AD92" s="411">
        <f t="shared" si="159"/>
        <v>0</v>
      </c>
      <c r="AE92" s="411">
        <f t="shared" si="159"/>
        <v>0</v>
      </c>
      <c r="AF92" s="411">
        <f t="shared" si="159"/>
        <v>0</v>
      </c>
      <c r="AG92" s="411">
        <f t="shared" si="159"/>
        <v>0</v>
      </c>
      <c r="AH92" s="411">
        <f t="shared" si="159"/>
        <v>0</v>
      </c>
      <c r="AI92" s="411">
        <f t="shared" si="159"/>
        <v>0</v>
      </c>
      <c r="AJ92" s="411">
        <f t="shared" si="159"/>
        <v>0</v>
      </c>
      <c r="AK92" s="411">
        <f t="shared" si="159"/>
        <v>0</v>
      </c>
      <c r="AL92" s="411">
        <f t="shared" si="159"/>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f>SUMIFS('7.  Persistence Report'!AU$27:AU$500,'7.  Persistence Report'!$D$27:$D$500,$B94,'7.  Persistence Report'!$J$27:$J$500,"Current year savings",'7.  Persistence Report'!$H$27:$H$500,"2015")</f>
        <v>1137198</v>
      </c>
      <c r="E94" s="295">
        <f>SUMIFS('7.  Persistence Report'!AV$27:AV$500,'7.  Persistence Report'!$D$27:$D$500,$B94,'7.  Persistence Report'!$J$27:$J$500,"Current year savings",'7.  Persistence Report'!$H$27:$H$500,"2015")</f>
        <v>1137198</v>
      </c>
      <c r="F94" s="295">
        <f>SUMIFS('7.  Persistence Report'!AW$27:AW$500,'7.  Persistence Report'!$D$27:$D$500,$B94,'7.  Persistence Report'!$J$27:$J$500,"Current year savings",'7.  Persistence Report'!$H$27:$H$500,"2015")</f>
        <v>1137198</v>
      </c>
      <c r="G94" s="295">
        <f>SUMIFS('7.  Persistence Report'!AX$27:AX$500,'7.  Persistence Report'!$D$27:$D$500,$B94,'7.  Persistence Report'!$J$27:$J$500,"Current year savings",'7.  Persistence Report'!$H$27:$H$500,"2015")</f>
        <v>1137198</v>
      </c>
      <c r="H94" s="295">
        <f>SUMIFS('7.  Persistence Report'!AY$27:AY$500,'7.  Persistence Report'!$D$27:$D$500,$B94,'7.  Persistence Report'!$J$27:$J$500,"Current year savings",'7.  Persistence Report'!$H$27:$H$500,"2015")</f>
        <v>1137198</v>
      </c>
      <c r="I94" s="295">
        <f>SUMIFS('7.  Persistence Report'!AZ$27:AZ$500,'7.  Persistence Report'!$D$27:$D$500,$B94,'7.  Persistence Report'!$J$27:$J$500,"Current year savings",'7.  Persistence Report'!$H$27:$H$500,"2015")</f>
        <v>1137198</v>
      </c>
      <c r="J94" s="295">
        <f>SUMIFS('7.  Persistence Report'!BA$27:BA$500,'7.  Persistence Report'!$D$27:$D$500,$B94,'7.  Persistence Report'!$J$27:$J$500,"Current year savings",'7.  Persistence Report'!$H$27:$H$500,"2015")</f>
        <v>1137198</v>
      </c>
      <c r="K94" s="295">
        <f>SUMIFS('7.  Persistence Report'!BB$27:BB$500,'7.  Persistence Report'!$D$27:$D$500,$B94,'7.  Persistence Report'!$J$27:$J$500,"Current year savings",'7.  Persistence Report'!$H$27:$H$500,"2015")</f>
        <v>1137198</v>
      </c>
      <c r="L94" s="295">
        <f>SUMIFS('7.  Persistence Report'!BC$27:BC$500,'7.  Persistence Report'!$D$27:$D$500,$B94,'7.  Persistence Report'!$J$27:$J$500,"Current year savings",'7.  Persistence Report'!$H$27:$H$500,"2015")</f>
        <v>1137198</v>
      </c>
      <c r="M94" s="295">
        <f>SUMIFS('7.  Persistence Report'!BD$27:BD$500,'7.  Persistence Report'!$D$27:$D$500,$B94,'7.  Persistence Report'!$J$27:$J$500,"Current year savings",'7.  Persistence Report'!$H$27:$H$500,"2015")</f>
        <v>1137198</v>
      </c>
      <c r="N94" s="295">
        <v>12</v>
      </c>
      <c r="O94" s="295">
        <f>SUMIFS('7.  Persistence Report'!P$27:P$500,'7.  Persistence Report'!$D$27:$D$500,$B94,'7.  Persistence Report'!$J$27:$J$500,"Current year savings",'7.  Persistence Report'!$H$27:$H$500,"2015")</f>
        <v>89</v>
      </c>
      <c r="P94" s="295">
        <f>SUMIFS('7.  Persistence Report'!Q$27:Q$500,'7.  Persistence Report'!$D$27:$D$500,$B94,'7.  Persistence Report'!$J$27:$J$500,"Current year savings",'7.  Persistence Report'!$H$27:$H$500,"2015")</f>
        <v>89</v>
      </c>
      <c r="Q94" s="295">
        <f>SUMIFS('7.  Persistence Report'!R$27:R$500,'7.  Persistence Report'!$D$27:$D$500,$B94,'7.  Persistence Report'!$J$27:$J$500,"Current year savings",'7.  Persistence Report'!$H$27:$H$500,"2015")</f>
        <v>89</v>
      </c>
      <c r="R94" s="295">
        <f>SUMIFS('7.  Persistence Report'!S$27:S$500,'7.  Persistence Report'!$D$27:$D$500,$B94,'7.  Persistence Report'!$J$27:$J$500,"Current year savings",'7.  Persistence Report'!$H$27:$H$500,"2015")</f>
        <v>89</v>
      </c>
      <c r="S94" s="295">
        <f>SUMIFS('7.  Persistence Report'!T$27:T$500,'7.  Persistence Report'!$D$27:$D$500,$B94,'7.  Persistence Report'!$J$27:$J$500,"Current year savings",'7.  Persistence Report'!$H$27:$H$500,"2015")</f>
        <v>89</v>
      </c>
      <c r="T94" s="295">
        <f>SUMIFS('7.  Persistence Report'!U$27:U$500,'7.  Persistence Report'!$D$27:$D$500,$B94,'7.  Persistence Report'!$J$27:$J$500,"Current year savings",'7.  Persistence Report'!$H$27:$H$500,"2015")</f>
        <v>89</v>
      </c>
      <c r="U94" s="295">
        <f>SUMIFS('7.  Persistence Report'!V$27:V$500,'7.  Persistence Report'!$D$27:$D$500,$B94,'7.  Persistence Report'!$J$27:$J$500,"Current year savings",'7.  Persistence Report'!$H$27:$H$500,"2015")</f>
        <v>89</v>
      </c>
      <c r="V94" s="295">
        <f>SUMIFS('7.  Persistence Report'!W$27:W$500,'7.  Persistence Report'!$D$27:$D$500,$B94,'7.  Persistence Report'!$J$27:$J$500,"Current year savings",'7.  Persistence Report'!$H$27:$H$500,"2015")</f>
        <v>89</v>
      </c>
      <c r="W94" s="295">
        <f>SUMIFS('7.  Persistence Report'!X$27:X$500,'7.  Persistence Report'!$D$27:$D$500,$B94,'7.  Persistence Report'!$J$27:$J$500,"Current year savings",'7.  Persistence Report'!$H$27:$H$500,"2015")</f>
        <v>89</v>
      </c>
      <c r="X94" s="295">
        <f>SUMIFS('7.  Persistence Report'!Y$27:Y$500,'7.  Persistence Report'!$D$27:$D$500,$B94,'7.  Persistence Report'!$J$27:$J$500,"Current year savings",'7.  Persistence Report'!$H$27:$H$500,"2015")</f>
        <v>89</v>
      </c>
      <c r="Y94" s="426"/>
      <c r="Z94" s="410"/>
      <c r="AA94" s="410">
        <v>1</v>
      </c>
      <c r="AB94" s="410"/>
      <c r="AC94" s="410"/>
      <c r="AD94" s="410"/>
      <c r="AE94" s="410"/>
      <c r="AF94" s="415"/>
      <c r="AG94" s="415"/>
      <c r="AH94" s="415"/>
      <c r="AI94" s="415"/>
      <c r="AJ94" s="415"/>
      <c r="AK94" s="415"/>
      <c r="AL94" s="415"/>
      <c r="AM94" s="296">
        <f>SUM(Y94:AL94)</f>
        <v>1</v>
      </c>
    </row>
    <row r="95" spans="1:40" outlineLevel="1">
      <c r="B95" s="294" t="s">
        <v>267</v>
      </c>
      <c r="C95" s="291" t="s">
        <v>163</v>
      </c>
      <c r="D95" s="295">
        <f>SUMIFS('7.  Persistence Report'!AU$27:AU$500,'7.  Persistence Report'!$D$27:$D$500,$B94,'7.  Persistence Report'!$J$27:$J$500,"Adjustment",'7.  Persistence Report'!$H$27:$H$500,"2015")</f>
        <v>0</v>
      </c>
      <c r="E95" s="295">
        <f>SUMIFS('7.  Persistence Report'!AV$27:AV$500,'7.  Persistence Report'!$D$27:$D$500,$B94,'7.  Persistence Report'!$J$27:$J$500,"Adjustment",'7.  Persistence Report'!$H$27:$H$500,"2015")</f>
        <v>0</v>
      </c>
      <c r="F95" s="295">
        <f>SUMIFS('7.  Persistence Report'!AW$27:AW$500,'7.  Persistence Report'!$D$27:$D$500,$B94,'7.  Persistence Report'!$J$27:$J$500,"Adjustment",'7.  Persistence Report'!$H$27:$H$500,"2015")</f>
        <v>0</v>
      </c>
      <c r="G95" s="295">
        <f>SUMIFS('7.  Persistence Report'!AX$27:AX$500,'7.  Persistence Report'!$D$27:$D$500,$B94,'7.  Persistence Report'!$J$27:$J$500,"Adjustment",'7.  Persistence Report'!$H$27:$H$500,"2015")</f>
        <v>0</v>
      </c>
      <c r="H95" s="295">
        <f>SUMIFS('7.  Persistence Report'!AY$27:AY$500,'7.  Persistence Report'!$D$27:$D$500,$B94,'7.  Persistence Report'!$J$27:$J$500,"Adjustment",'7.  Persistence Report'!$H$27:$H$500,"2015")</f>
        <v>0</v>
      </c>
      <c r="I95" s="295">
        <f>SUMIFS('7.  Persistence Report'!AZ$27:AZ$500,'7.  Persistence Report'!$D$27:$D$500,$B94,'7.  Persistence Report'!$J$27:$J$500,"Adjustment",'7.  Persistence Report'!$H$27:$H$500,"2015")</f>
        <v>0</v>
      </c>
      <c r="J95" s="295">
        <f>SUMIFS('7.  Persistence Report'!BA$27:BA$500,'7.  Persistence Report'!$D$27:$D$500,$B94,'7.  Persistence Report'!$J$27:$J$500,"Adjustment",'7.  Persistence Report'!$H$27:$H$500,"2015")</f>
        <v>0</v>
      </c>
      <c r="K95" s="295">
        <f>SUMIFS('7.  Persistence Report'!BB$27:BB$500,'7.  Persistence Report'!$D$27:$D$500,$B94,'7.  Persistence Report'!$J$27:$J$500,"Adjustment",'7.  Persistence Report'!$H$27:$H$500,"2015")</f>
        <v>0</v>
      </c>
      <c r="L95" s="295">
        <f>SUMIFS('7.  Persistence Report'!BC$27:BC$500,'7.  Persistence Report'!$D$27:$D$500,$B94,'7.  Persistence Report'!$J$27:$J$500,"Adjustment",'7.  Persistence Report'!$H$27:$H$500,"2015")</f>
        <v>0</v>
      </c>
      <c r="M95" s="295">
        <f>SUMIFS('7.  Persistence Report'!BD$27:BD$500,'7.  Persistence Report'!$D$27:$D$500,$B94,'7.  Persistence Report'!$J$27:$J$500,"Adjustment",'7.  Persistence Report'!$H$27:$H$500,"2015")</f>
        <v>0</v>
      </c>
      <c r="N95" s="295">
        <f>N94</f>
        <v>12</v>
      </c>
      <c r="O95" s="295">
        <f>SUMIFS('7.  Persistence Report'!P$27:P$500,'7.  Persistence Report'!$D$27:$D$500,$B94,'7.  Persistence Report'!$J$27:$J$500,"Adjustment",'7.  Persistence Report'!$H$27:$H$500,"2015")</f>
        <v>0</v>
      </c>
      <c r="P95" s="295">
        <f>SUMIFS('7.  Persistence Report'!Q$27:Q$500,'7.  Persistence Report'!$D$27:$D$500,$B94,'7.  Persistence Report'!$J$27:$J$500,"Adjustment",'7.  Persistence Report'!$H$27:$H$500,"2015")</f>
        <v>0</v>
      </c>
      <c r="Q95" s="295">
        <f>SUMIFS('7.  Persistence Report'!R$27:R$500,'7.  Persistence Report'!$D$27:$D$500,$B94,'7.  Persistence Report'!$J$27:$J$500,"Adjustment",'7.  Persistence Report'!$H$27:$H$500,"2015")</f>
        <v>0</v>
      </c>
      <c r="R95" s="295">
        <f>SUMIFS('7.  Persistence Report'!S$27:S$500,'7.  Persistence Report'!$D$27:$D$500,$B94,'7.  Persistence Report'!$J$27:$J$500,"Adjustment",'7.  Persistence Report'!$H$27:$H$500,"2015")</f>
        <v>0</v>
      </c>
      <c r="S95" s="295">
        <f>SUMIFS('7.  Persistence Report'!T$27:T$500,'7.  Persistence Report'!$D$27:$D$500,$B94,'7.  Persistence Report'!$J$27:$J$500,"Adjustment",'7.  Persistence Report'!$H$27:$H$500,"2015")</f>
        <v>0</v>
      </c>
      <c r="T95" s="295">
        <f>SUMIFS('7.  Persistence Report'!U$27:U$500,'7.  Persistence Report'!$D$27:$D$500,$B94,'7.  Persistence Report'!$J$27:$J$500,"Adjustment",'7.  Persistence Report'!$H$27:$H$500,"2015")</f>
        <v>0</v>
      </c>
      <c r="U95" s="295">
        <f>SUMIFS('7.  Persistence Report'!V$27:V$500,'7.  Persistence Report'!$D$27:$D$500,$B94,'7.  Persistence Report'!$J$27:$J$500,"Adjustment",'7.  Persistence Report'!$H$27:$H$500,"2015")</f>
        <v>0</v>
      </c>
      <c r="V95" s="295">
        <f>SUMIFS('7.  Persistence Report'!W$27:W$500,'7.  Persistence Report'!$D$27:$D$500,$B94,'7.  Persistence Report'!$J$27:$J$500,"Adjustment",'7.  Persistence Report'!$H$27:$H$500,"2015")</f>
        <v>0</v>
      </c>
      <c r="W95" s="295">
        <f>SUMIFS('7.  Persistence Report'!X$27:X$500,'7.  Persistence Report'!$D$27:$D$500,$B94,'7.  Persistence Report'!$J$27:$J$500,"Adjustment",'7.  Persistence Report'!$H$27:$H$500,"2015")</f>
        <v>0</v>
      </c>
      <c r="X95" s="295">
        <f>SUMIFS('7.  Persistence Report'!Y$27:Y$500,'7.  Persistence Report'!$D$27:$D$500,$B94,'7.  Persistence Report'!$J$27:$J$500,"Adjustment",'7.  Persistence Report'!$H$27:$H$500,"2015")</f>
        <v>0</v>
      </c>
      <c r="Y95" s="411">
        <f>Y94</f>
        <v>0</v>
      </c>
      <c r="Z95" s="411">
        <f t="shared" ref="Z95" si="160">Z94</f>
        <v>0</v>
      </c>
      <c r="AA95" s="411">
        <f t="shared" ref="AA95" si="161">AA94</f>
        <v>1</v>
      </c>
      <c r="AB95" s="411">
        <f t="shared" ref="AB95" si="162">AB94</f>
        <v>0</v>
      </c>
      <c r="AC95" s="411">
        <f t="shared" ref="AC95" si="163">AC94</f>
        <v>0</v>
      </c>
      <c r="AD95" s="411">
        <f t="shared" ref="AD95" si="164">AD94</f>
        <v>0</v>
      </c>
      <c r="AE95" s="411">
        <f t="shared" ref="AE95" si="165">AE94</f>
        <v>0</v>
      </c>
      <c r="AF95" s="411">
        <f t="shared" ref="AF95" si="166">AF94</f>
        <v>0</v>
      </c>
      <c r="AG95" s="411">
        <f t="shared" ref="AG95" si="167">AG94</f>
        <v>0</v>
      </c>
      <c r="AH95" s="411">
        <f t="shared" ref="AH95" si="168">AH94</f>
        <v>0</v>
      </c>
      <c r="AI95" s="411">
        <f t="shared" ref="AI95" si="169">AI94</f>
        <v>0</v>
      </c>
      <c r="AJ95" s="411">
        <f t="shared" ref="AJ95" si="170">AJ94</f>
        <v>0</v>
      </c>
      <c r="AK95" s="411">
        <f t="shared" ref="AK95" si="171">AK94</f>
        <v>0</v>
      </c>
      <c r="AL95" s="411">
        <f t="shared" ref="AL95" si="172">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f>SUMIFS('7.  Persistence Report'!AU$27:AU$500,'7.  Persistence Report'!$D$27:$D$500,$B97,'7.  Persistence Report'!$J$27:$J$500,"Current year savings",'7.  Persistence Report'!$H$27:$H$500,"2015")</f>
        <v>0</v>
      </c>
      <c r="E97" s="295">
        <f>SUMIFS('7.  Persistence Report'!AV$27:AV$500,'7.  Persistence Report'!$D$27:$D$500,$B97,'7.  Persistence Report'!$J$27:$J$500,"Current year savings",'7.  Persistence Report'!$H$27:$H$500,"2015")</f>
        <v>0</v>
      </c>
      <c r="F97" s="295">
        <f>SUMIFS('7.  Persistence Report'!AW$27:AW$500,'7.  Persistence Report'!$D$27:$D$500,$B97,'7.  Persistence Report'!$J$27:$J$500,"Current year savings",'7.  Persistence Report'!$H$27:$H$500,"2015")</f>
        <v>0</v>
      </c>
      <c r="G97" s="295">
        <f>SUMIFS('7.  Persistence Report'!AX$27:AX$500,'7.  Persistence Report'!$D$27:$D$500,$B97,'7.  Persistence Report'!$J$27:$J$500,"Current year savings",'7.  Persistence Report'!$H$27:$H$500,"2015")</f>
        <v>0</v>
      </c>
      <c r="H97" s="295">
        <f>SUMIFS('7.  Persistence Report'!AY$27:AY$500,'7.  Persistence Report'!$D$27:$D$500,$B97,'7.  Persistence Report'!$J$27:$J$500,"Current year savings",'7.  Persistence Report'!$H$27:$H$500,"2015")</f>
        <v>0</v>
      </c>
      <c r="I97" s="295">
        <f>SUMIFS('7.  Persistence Report'!AZ$27:AZ$500,'7.  Persistence Report'!$D$27:$D$500,$B97,'7.  Persistence Report'!$J$27:$J$500,"Current year savings",'7.  Persistence Report'!$H$27:$H$500,"2015")</f>
        <v>0</v>
      </c>
      <c r="J97" s="295">
        <f>SUMIFS('7.  Persistence Report'!BA$27:BA$500,'7.  Persistence Report'!$D$27:$D$500,$B97,'7.  Persistence Report'!$J$27:$J$500,"Current year savings",'7.  Persistence Report'!$H$27:$H$500,"2015")</f>
        <v>0</v>
      </c>
      <c r="K97" s="295">
        <f>SUMIFS('7.  Persistence Report'!BB$27:BB$500,'7.  Persistence Report'!$D$27:$D$500,$B97,'7.  Persistence Report'!$J$27:$J$500,"Current year savings",'7.  Persistence Report'!$H$27:$H$500,"2015")</f>
        <v>0</v>
      </c>
      <c r="L97" s="295">
        <f>SUMIFS('7.  Persistence Report'!BC$27:BC$500,'7.  Persistence Report'!$D$27:$D$500,$B97,'7.  Persistence Report'!$J$27:$J$500,"Current year savings",'7.  Persistence Report'!$H$27:$H$500,"2015")</f>
        <v>0</v>
      </c>
      <c r="M97" s="295">
        <f>SUMIFS('7.  Persistence Report'!BD$27:BD$500,'7.  Persistence Report'!$D$27:$D$500,$B97,'7.  Persistence Report'!$J$27:$J$500,"Current year savings",'7.  Persistence Report'!$H$27:$H$500,"2015")</f>
        <v>0</v>
      </c>
      <c r="N97" s="295">
        <v>12</v>
      </c>
      <c r="O97" s="295">
        <f>SUMIFS('7.  Persistence Report'!P$27:P$500,'7.  Persistence Report'!$D$27:$D$500,$B97,'7.  Persistence Report'!$J$27:$J$500,"Current year savings",'7.  Persistence Report'!$H$27:$H$500,"2015")</f>
        <v>0</v>
      </c>
      <c r="P97" s="295">
        <f>SUMIFS('7.  Persistence Report'!Q$27:Q$500,'7.  Persistence Report'!$D$27:$D$500,$B97,'7.  Persistence Report'!$J$27:$J$500,"Current year savings",'7.  Persistence Report'!$H$27:$H$500,"2015")</f>
        <v>0</v>
      </c>
      <c r="Q97" s="295">
        <f>SUMIFS('7.  Persistence Report'!R$27:R$500,'7.  Persistence Report'!$D$27:$D$500,$B97,'7.  Persistence Report'!$J$27:$J$500,"Current year savings",'7.  Persistence Report'!$H$27:$H$500,"2015")</f>
        <v>0</v>
      </c>
      <c r="R97" s="295">
        <f>SUMIFS('7.  Persistence Report'!S$27:S$500,'7.  Persistence Report'!$D$27:$D$500,$B97,'7.  Persistence Report'!$J$27:$J$500,"Current year savings",'7.  Persistence Report'!$H$27:$H$500,"2015")</f>
        <v>0</v>
      </c>
      <c r="S97" s="295">
        <f>SUMIFS('7.  Persistence Report'!T$27:T$500,'7.  Persistence Report'!$D$27:$D$500,$B97,'7.  Persistence Report'!$J$27:$J$500,"Current year savings",'7.  Persistence Report'!$H$27:$H$500,"2015")</f>
        <v>0</v>
      </c>
      <c r="T97" s="295">
        <f>SUMIFS('7.  Persistence Report'!U$27:U$500,'7.  Persistence Report'!$D$27:$D$500,$B97,'7.  Persistence Report'!$J$27:$J$500,"Current year savings",'7.  Persistence Report'!$H$27:$H$500,"2015")</f>
        <v>0</v>
      </c>
      <c r="U97" s="295">
        <f>SUMIFS('7.  Persistence Report'!V$27:V$500,'7.  Persistence Report'!$D$27:$D$500,$B97,'7.  Persistence Report'!$J$27:$J$500,"Current year savings",'7.  Persistence Report'!$H$27:$H$500,"2015")</f>
        <v>0</v>
      </c>
      <c r="V97" s="295">
        <f>SUMIFS('7.  Persistence Report'!W$27:W$500,'7.  Persistence Report'!$D$27:$D$500,$B97,'7.  Persistence Report'!$J$27:$J$500,"Current year savings",'7.  Persistence Report'!$H$27:$H$500,"2015")</f>
        <v>0</v>
      </c>
      <c r="W97" s="295">
        <f>SUMIFS('7.  Persistence Report'!X$27:X$500,'7.  Persistence Report'!$D$27:$D$500,$B97,'7.  Persistence Report'!$J$27:$J$500,"Current year savings",'7.  Persistence Report'!$H$27:$H$500,"2015")</f>
        <v>0</v>
      </c>
      <c r="X97" s="295">
        <f>SUMIFS('7.  Persistence Report'!Y$27:Y$500,'7.  Persistence Report'!$D$27:$D$500,$B97,'7.  Persistence Report'!$J$27:$J$500,"Current year savings",'7.  Persistence Report'!$H$27:$H$500,"2015")</f>
        <v>0</v>
      </c>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f>SUMIFS('7.  Persistence Report'!AU$27:AU$500,'7.  Persistence Report'!$D$27:$D$500,$B97,'7.  Persistence Report'!$J$27:$J$500,"Adjustment",'7.  Persistence Report'!$H$27:$H$500,"2015")</f>
        <v>0</v>
      </c>
      <c r="E98" s="295">
        <f>SUMIFS('7.  Persistence Report'!AV$27:AV$500,'7.  Persistence Report'!$D$27:$D$500,$B97,'7.  Persistence Report'!$J$27:$J$500,"Adjustment",'7.  Persistence Report'!$H$27:$H$500,"2015")</f>
        <v>0</v>
      </c>
      <c r="F98" s="295">
        <f>SUMIFS('7.  Persistence Report'!AW$27:AW$500,'7.  Persistence Report'!$D$27:$D$500,$B97,'7.  Persistence Report'!$J$27:$J$500,"Adjustment",'7.  Persistence Report'!$H$27:$H$500,"2015")</f>
        <v>0</v>
      </c>
      <c r="G98" s="295">
        <f>SUMIFS('7.  Persistence Report'!AX$27:AX$500,'7.  Persistence Report'!$D$27:$D$500,$B97,'7.  Persistence Report'!$J$27:$J$500,"Adjustment",'7.  Persistence Report'!$H$27:$H$500,"2015")</f>
        <v>0</v>
      </c>
      <c r="H98" s="295">
        <f>SUMIFS('7.  Persistence Report'!AY$27:AY$500,'7.  Persistence Report'!$D$27:$D$500,$B97,'7.  Persistence Report'!$J$27:$J$500,"Adjustment",'7.  Persistence Report'!$H$27:$H$500,"2015")</f>
        <v>0</v>
      </c>
      <c r="I98" s="295">
        <f>SUMIFS('7.  Persistence Report'!AZ$27:AZ$500,'7.  Persistence Report'!$D$27:$D$500,$B97,'7.  Persistence Report'!$J$27:$J$500,"Adjustment",'7.  Persistence Report'!$H$27:$H$500,"2015")</f>
        <v>0</v>
      </c>
      <c r="J98" s="295">
        <f>SUMIFS('7.  Persistence Report'!BA$27:BA$500,'7.  Persistence Report'!$D$27:$D$500,$B97,'7.  Persistence Report'!$J$27:$J$500,"Adjustment",'7.  Persistence Report'!$H$27:$H$500,"2015")</f>
        <v>0</v>
      </c>
      <c r="K98" s="295">
        <f>SUMIFS('7.  Persistence Report'!BB$27:BB$500,'7.  Persistence Report'!$D$27:$D$500,$B97,'7.  Persistence Report'!$J$27:$J$500,"Adjustment",'7.  Persistence Report'!$H$27:$H$500,"2015")</f>
        <v>0</v>
      </c>
      <c r="L98" s="295">
        <f>SUMIFS('7.  Persistence Report'!BC$27:BC$500,'7.  Persistence Report'!$D$27:$D$500,$B97,'7.  Persistence Report'!$J$27:$J$500,"Adjustment",'7.  Persistence Report'!$H$27:$H$500,"2015")</f>
        <v>0</v>
      </c>
      <c r="M98" s="295">
        <f>SUMIFS('7.  Persistence Report'!BD$27:BD$500,'7.  Persistence Report'!$D$27:$D$500,$B97,'7.  Persistence Report'!$J$27:$J$500,"Adjustment",'7.  Persistence Report'!$H$27:$H$500,"2015")</f>
        <v>0</v>
      </c>
      <c r="N98" s="295">
        <f>N97</f>
        <v>12</v>
      </c>
      <c r="O98" s="295">
        <f>SUMIFS('7.  Persistence Report'!P$27:P$500,'7.  Persistence Report'!$D$27:$D$500,$B97,'7.  Persistence Report'!$J$27:$J$500,"Adjustment",'7.  Persistence Report'!$H$27:$H$500,"2015")</f>
        <v>0</v>
      </c>
      <c r="P98" s="295">
        <f>SUMIFS('7.  Persistence Report'!Q$27:Q$500,'7.  Persistence Report'!$D$27:$D$500,$B97,'7.  Persistence Report'!$J$27:$J$500,"Adjustment",'7.  Persistence Report'!$H$27:$H$500,"2015")</f>
        <v>0</v>
      </c>
      <c r="Q98" s="295">
        <f>SUMIFS('7.  Persistence Report'!R$27:R$500,'7.  Persistence Report'!$D$27:$D$500,$B97,'7.  Persistence Report'!$J$27:$J$500,"Adjustment",'7.  Persistence Report'!$H$27:$H$500,"2015")</f>
        <v>0</v>
      </c>
      <c r="R98" s="295">
        <f>SUMIFS('7.  Persistence Report'!S$27:S$500,'7.  Persistence Report'!$D$27:$D$500,$B97,'7.  Persistence Report'!$J$27:$J$500,"Adjustment",'7.  Persistence Report'!$H$27:$H$500,"2015")</f>
        <v>0</v>
      </c>
      <c r="S98" s="295">
        <f>SUMIFS('7.  Persistence Report'!T$27:T$500,'7.  Persistence Report'!$D$27:$D$500,$B97,'7.  Persistence Report'!$J$27:$J$500,"Adjustment",'7.  Persistence Report'!$H$27:$H$500,"2015")</f>
        <v>0</v>
      </c>
      <c r="T98" s="295">
        <f>SUMIFS('7.  Persistence Report'!U$27:U$500,'7.  Persistence Report'!$D$27:$D$500,$B97,'7.  Persistence Report'!$J$27:$J$500,"Adjustment",'7.  Persistence Report'!$H$27:$H$500,"2015")</f>
        <v>0</v>
      </c>
      <c r="U98" s="295">
        <f>SUMIFS('7.  Persistence Report'!V$27:V$500,'7.  Persistence Report'!$D$27:$D$500,$B97,'7.  Persistence Report'!$J$27:$J$500,"Adjustment",'7.  Persistence Report'!$H$27:$H$500,"2015")</f>
        <v>0</v>
      </c>
      <c r="V98" s="295">
        <f>SUMIFS('7.  Persistence Report'!W$27:W$500,'7.  Persistence Report'!$D$27:$D$500,$B97,'7.  Persistence Report'!$J$27:$J$500,"Adjustment",'7.  Persistence Report'!$H$27:$H$500,"2015")</f>
        <v>0</v>
      </c>
      <c r="W98" s="295">
        <f>SUMIFS('7.  Persistence Report'!X$27:X$500,'7.  Persistence Report'!$D$27:$D$500,$B97,'7.  Persistence Report'!$J$27:$J$500,"Adjustment",'7.  Persistence Report'!$H$27:$H$500,"2015")</f>
        <v>0</v>
      </c>
      <c r="X98" s="295">
        <f>SUMIFS('7.  Persistence Report'!Y$27:Y$500,'7.  Persistence Report'!$D$27:$D$500,$B97,'7.  Persistence Report'!$J$27:$J$500,"Adjustment",'7.  Persistence Report'!$H$27:$H$500,"2015")</f>
        <v>0</v>
      </c>
      <c r="Y98" s="411">
        <f>Y97</f>
        <v>0</v>
      </c>
      <c r="Z98" s="411">
        <f t="shared" ref="Z98:AL98" si="173">Z97</f>
        <v>0</v>
      </c>
      <c r="AA98" s="411">
        <f t="shared" si="173"/>
        <v>0</v>
      </c>
      <c r="AB98" s="411">
        <f t="shared" si="173"/>
        <v>0</v>
      </c>
      <c r="AC98" s="411">
        <f t="shared" si="173"/>
        <v>0</v>
      </c>
      <c r="AD98" s="411">
        <f t="shared" si="173"/>
        <v>0</v>
      </c>
      <c r="AE98" s="411">
        <f t="shared" si="173"/>
        <v>0</v>
      </c>
      <c r="AF98" s="411">
        <f t="shared" si="173"/>
        <v>0</v>
      </c>
      <c r="AG98" s="411">
        <f t="shared" si="173"/>
        <v>0</v>
      </c>
      <c r="AH98" s="411">
        <f t="shared" si="173"/>
        <v>0</v>
      </c>
      <c r="AI98" s="411">
        <f t="shared" si="173"/>
        <v>0</v>
      </c>
      <c r="AJ98" s="411">
        <f t="shared" si="173"/>
        <v>0</v>
      </c>
      <c r="AK98" s="411">
        <f t="shared" si="173"/>
        <v>0</v>
      </c>
      <c r="AL98" s="411">
        <f t="shared" si="173"/>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f>SUMIFS('7.  Persistence Report'!AU$27:AU$500,'7.  Persistence Report'!$D$27:$D$500,$B100,'7.  Persistence Report'!$J$27:$J$500,"Current year savings",'7.  Persistence Report'!$H$27:$H$500,"2015")</f>
        <v>0</v>
      </c>
      <c r="E100" s="295">
        <f>SUMIFS('7.  Persistence Report'!AV$27:AV$500,'7.  Persistence Report'!$D$27:$D$500,$B100,'7.  Persistence Report'!$J$27:$J$500,"Current year savings",'7.  Persistence Report'!$H$27:$H$500,"2015")</f>
        <v>0</v>
      </c>
      <c r="F100" s="295">
        <f>SUMIFS('7.  Persistence Report'!AW$27:AW$500,'7.  Persistence Report'!$D$27:$D$500,$B100,'7.  Persistence Report'!$J$27:$J$500,"Current year savings",'7.  Persistence Report'!$H$27:$H$500,"2015")</f>
        <v>0</v>
      </c>
      <c r="G100" s="295">
        <f>SUMIFS('7.  Persistence Report'!AX$27:AX$500,'7.  Persistence Report'!$D$27:$D$500,$B100,'7.  Persistence Report'!$J$27:$J$500,"Current year savings",'7.  Persistence Report'!$H$27:$H$500,"2015")</f>
        <v>0</v>
      </c>
      <c r="H100" s="295">
        <f>SUMIFS('7.  Persistence Report'!AY$27:AY$500,'7.  Persistence Report'!$D$27:$D$500,$B100,'7.  Persistence Report'!$J$27:$J$500,"Current year savings",'7.  Persistence Report'!$H$27:$H$500,"2015")</f>
        <v>0</v>
      </c>
      <c r="I100" s="295">
        <f>SUMIFS('7.  Persistence Report'!AZ$27:AZ$500,'7.  Persistence Report'!$D$27:$D$500,$B100,'7.  Persistence Report'!$J$27:$J$500,"Current year savings",'7.  Persistence Report'!$H$27:$H$500,"2015")</f>
        <v>0</v>
      </c>
      <c r="J100" s="295">
        <f>SUMIFS('7.  Persistence Report'!BA$27:BA$500,'7.  Persistence Report'!$D$27:$D$500,$B100,'7.  Persistence Report'!$J$27:$J$500,"Current year savings",'7.  Persistence Report'!$H$27:$H$500,"2015")</f>
        <v>0</v>
      </c>
      <c r="K100" s="295">
        <f>SUMIFS('7.  Persistence Report'!BB$27:BB$500,'7.  Persistence Report'!$D$27:$D$500,$B100,'7.  Persistence Report'!$J$27:$J$500,"Current year savings",'7.  Persistence Report'!$H$27:$H$500,"2015")</f>
        <v>0</v>
      </c>
      <c r="L100" s="295">
        <f>SUMIFS('7.  Persistence Report'!BC$27:BC$500,'7.  Persistence Report'!$D$27:$D$500,$B100,'7.  Persistence Report'!$J$27:$J$500,"Current year savings",'7.  Persistence Report'!$H$27:$H$500,"2015")</f>
        <v>0</v>
      </c>
      <c r="M100" s="295">
        <f>SUMIFS('7.  Persistence Report'!BD$27:BD$500,'7.  Persistence Report'!$D$27:$D$500,$B100,'7.  Persistence Report'!$J$27:$J$500,"Current year savings",'7.  Persistence Report'!$H$27:$H$500,"2015")</f>
        <v>0</v>
      </c>
      <c r="N100" s="295">
        <v>12</v>
      </c>
      <c r="O100" s="295">
        <f>SUMIFS('7.  Persistence Report'!P$27:P$500,'7.  Persistence Report'!$D$27:$D$500,$B100,'7.  Persistence Report'!$J$27:$J$500,"Current year savings",'7.  Persistence Report'!$H$27:$H$500,"2015")</f>
        <v>0</v>
      </c>
      <c r="P100" s="295">
        <f>SUMIFS('7.  Persistence Report'!Q$27:Q$500,'7.  Persistence Report'!$D$27:$D$500,$B100,'7.  Persistence Report'!$J$27:$J$500,"Current year savings",'7.  Persistence Report'!$H$27:$H$500,"2015")</f>
        <v>0</v>
      </c>
      <c r="Q100" s="295">
        <f>SUMIFS('7.  Persistence Report'!R$27:R$500,'7.  Persistence Report'!$D$27:$D$500,$B100,'7.  Persistence Report'!$J$27:$J$500,"Current year savings",'7.  Persistence Report'!$H$27:$H$500,"2015")</f>
        <v>0</v>
      </c>
      <c r="R100" s="295">
        <f>SUMIFS('7.  Persistence Report'!S$27:S$500,'7.  Persistence Report'!$D$27:$D$500,$B100,'7.  Persistence Report'!$J$27:$J$500,"Current year savings",'7.  Persistence Report'!$H$27:$H$500,"2015")</f>
        <v>0</v>
      </c>
      <c r="S100" s="295">
        <f>SUMIFS('7.  Persistence Report'!T$27:T$500,'7.  Persistence Report'!$D$27:$D$500,$B100,'7.  Persistence Report'!$J$27:$J$500,"Current year savings",'7.  Persistence Report'!$H$27:$H$500,"2015")</f>
        <v>0</v>
      </c>
      <c r="T100" s="295">
        <f>SUMIFS('7.  Persistence Report'!U$27:U$500,'7.  Persistence Report'!$D$27:$D$500,$B100,'7.  Persistence Report'!$J$27:$J$500,"Current year savings",'7.  Persistence Report'!$H$27:$H$500,"2015")</f>
        <v>0</v>
      </c>
      <c r="U100" s="295">
        <f>SUMIFS('7.  Persistence Report'!V$27:V$500,'7.  Persistence Report'!$D$27:$D$500,$B100,'7.  Persistence Report'!$J$27:$J$500,"Current year savings",'7.  Persistence Report'!$H$27:$H$500,"2015")</f>
        <v>0</v>
      </c>
      <c r="V100" s="295">
        <f>SUMIFS('7.  Persistence Report'!W$27:W$500,'7.  Persistence Report'!$D$27:$D$500,$B100,'7.  Persistence Report'!$J$27:$J$500,"Current year savings",'7.  Persistence Report'!$H$27:$H$500,"2015")</f>
        <v>0</v>
      </c>
      <c r="W100" s="295">
        <f>SUMIFS('7.  Persistence Report'!X$27:X$500,'7.  Persistence Report'!$D$27:$D$500,$B100,'7.  Persistence Report'!$J$27:$J$500,"Current year savings",'7.  Persistence Report'!$H$27:$H$500,"2015")</f>
        <v>0</v>
      </c>
      <c r="X100" s="295">
        <f>SUMIFS('7.  Persistence Report'!Y$27:Y$500,'7.  Persistence Report'!$D$27:$D$500,$B100,'7.  Persistence Report'!$J$27:$J$500,"Current year savings",'7.  Persistence Report'!$H$27:$H$500,"2015")</f>
        <v>0</v>
      </c>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f>SUMIFS('7.  Persistence Report'!AU$27:AU$500,'7.  Persistence Report'!$D$27:$D$500,$B100,'7.  Persistence Report'!$J$27:$J$500,"Adjustment",'7.  Persistence Report'!$H$27:$H$500,"2015")</f>
        <v>0</v>
      </c>
      <c r="E101" s="295">
        <f>SUMIFS('7.  Persistence Report'!AV$27:AV$500,'7.  Persistence Report'!$D$27:$D$500,$B100,'7.  Persistence Report'!$J$27:$J$500,"Adjustment",'7.  Persistence Report'!$H$27:$H$500,"2015")</f>
        <v>0</v>
      </c>
      <c r="F101" s="295">
        <f>SUMIFS('7.  Persistence Report'!AW$27:AW$500,'7.  Persistence Report'!$D$27:$D$500,$B100,'7.  Persistence Report'!$J$27:$J$500,"Adjustment",'7.  Persistence Report'!$H$27:$H$500,"2015")</f>
        <v>0</v>
      </c>
      <c r="G101" s="295">
        <f>SUMIFS('7.  Persistence Report'!AX$27:AX$500,'7.  Persistence Report'!$D$27:$D$500,$B100,'7.  Persistence Report'!$J$27:$J$500,"Adjustment",'7.  Persistence Report'!$H$27:$H$500,"2015")</f>
        <v>0</v>
      </c>
      <c r="H101" s="295">
        <f>SUMIFS('7.  Persistence Report'!AY$27:AY$500,'7.  Persistence Report'!$D$27:$D$500,$B100,'7.  Persistence Report'!$J$27:$J$500,"Adjustment",'7.  Persistence Report'!$H$27:$H$500,"2015")</f>
        <v>0</v>
      </c>
      <c r="I101" s="295">
        <f>SUMIFS('7.  Persistence Report'!AZ$27:AZ$500,'7.  Persistence Report'!$D$27:$D$500,$B100,'7.  Persistence Report'!$J$27:$J$500,"Adjustment",'7.  Persistence Report'!$H$27:$H$500,"2015")</f>
        <v>0</v>
      </c>
      <c r="J101" s="295">
        <f>SUMIFS('7.  Persistence Report'!BA$27:BA$500,'7.  Persistence Report'!$D$27:$D$500,$B100,'7.  Persistence Report'!$J$27:$J$500,"Adjustment",'7.  Persistence Report'!$H$27:$H$500,"2015")</f>
        <v>0</v>
      </c>
      <c r="K101" s="295">
        <f>SUMIFS('7.  Persistence Report'!BB$27:BB$500,'7.  Persistence Report'!$D$27:$D$500,$B100,'7.  Persistence Report'!$J$27:$J$500,"Adjustment",'7.  Persistence Report'!$H$27:$H$500,"2015")</f>
        <v>0</v>
      </c>
      <c r="L101" s="295">
        <f>SUMIFS('7.  Persistence Report'!BC$27:BC$500,'7.  Persistence Report'!$D$27:$D$500,$B100,'7.  Persistence Report'!$J$27:$J$500,"Adjustment",'7.  Persistence Report'!$H$27:$H$500,"2015")</f>
        <v>0</v>
      </c>
      <c r="M101" s="295">
        <f>SUMIFS('7.  Persistence Report'!BD$27:BD$500,'7.  Persistence Report'!$D$27:$D$500,$B100,'7.  Persistence Report'!$J$27:$J$500,"Adjustment",'7.  Persistence Report'!$H$27:$H$500,"2015")</f>
        <v>0</v>
      </c>
      <c r="N101" s="295">
        <f>N100</f>
        <v>12</v>
      </c>
      <c r="O101" s="295">
        <f>SUMIFS('7.  Persistence Report'!P$27:P$500,'7.  Persistence Report'!$D$27:$D$500,$B100,'7.  Persistence Report'!$J$27:$J$500,"Adjustment",'7.  Persistence Report'!$H$27:$H$500,"2015")</f>
        <v>0</v>
      </c>
      <c r="P101" s="295">
        <f>SUMIFS('7.  Persistence Report'!Q$27:Q$500,'7.  Persistence Report'!$D$27:$D$500,$B100,'7.  Persistence Report'!$J$27:$J$500,"Adjustment",'7.  Persistence Report'!$H$27:$H$500,"2015")</f>
        <v>0</v>
      </c>
      <c r="Q101" s="295">
        <f>SUMIFS('7.  Persistence Report'!R$27:R$500,'7.  Persistence Report'!$D$27:$D$500,$B100,'7.  Persistence Report'!$J$27:$J$500,"Adjustment",'7.  Persistence Report'!$H$27:$H$500,"2015")</f>
        <v>0</v>
      </c>
      <c r="R101" s="295">
        <f>SUMIFS('7.  Persistence Report'!S$27:S$500,'7.  Persistence Report'!$D$27:$D$500,$B100,'7.  Persistence Report'!$J$27:$J$500,"Adjustment",'7.  Persistence Report'!$H$27:$H$500,"2015")</f>
        <v>0</v>
      </c>
      <c r="S101" s="295">
        <f>SUMIFS('7.  Persistence Report'!T$27:T$500,'7.  Persistence Report'!$D$27:$D$500,$B100,'7.  Persistence Report'!$J$27:$J$500,"Adjustment",'7.  Persistence Report'!$H$27:$H$500,"2015")</f>
        <v>0</v>
      </c>
      <c r="T101" s="295">
        <f>SUMIFS('7.  Persistence Report'!U$27:U$500,'7.  Persistence Report'!$D$27:$D$500,$B100,'7.  Persistence Report'!$J$27:$J$500,"Adjustment",'7.  Persistence Report'!$H$27:$H$500,"2015")</f>
        <v>0</v>
      </c>
      <c r="U101" s="295">
        <f>SUMIFS('7.  Persistence Report'!V$27:V$500,'7.  Persistence Report'!$D$27:$D$500,$B100,'7.  Persistence Report'!$J$27:$J$500,"Adjustment",'7.  Persistence Report'!$H$27:$H$500,"2015")</f>
        <v>0</v>
      </c>
      <c r="V101" s="295">
        <f>SUMIFS('7.  Persistence Report'!W$27:W$500,'7.  Persistence Report'!$D$27:$D$500,$B100,'7.  Persistence Report'!$J$27:$J$500,"Adjustment",'7.  Persistence Report'!$H$27:$H$500,"2015")</f>
        <v>0</v>
      </c>
      <c r="W101" s="295">
        <f>SUMIFS('7.  Persistence Report'!X$27:X$500,'7.  Persistence Report'!$D$27:$D$500,$B100,'7.  Persistence Report'!$J$27:$J$500,"Adjustment",'7.  Persistence Report'!$H$27:$H$500,"2015")</f>
        <v>0</v>
      </c>
      <c r="X101" s="295">
        <f>SUMIFS('7.  Persistence Report'!Y$27:Y$500,'7.  Persistence Report'!$D$27:$D$500,$B100,'7.  Persistence Report'!$J$27:$J$500,"Adjustment",'7.  Persistence Report'!$H$27:$H$500,"2015")</f>
        <v>0</v>
      </c>
      <c r="Y101" s="411">
        <f t="shared" ref="Y101:AL101" si="174">Y100</f>
        <v>0</v>
      </c>
      <c r="Z101" s="411">
        <f t="shared" si="174"/>
        <v>0</v>
      </c>
      <c r="AA101" s="411">
        <f t="shared" si="174"/>
        <v>0</v>
      </c>
      <c r="AB101" s="411">
        <f t="shared" si="174"/>
        <v>0</v>
      </c>
      <c r="AC101" s="411">
        <f t="shared" si="174"/>
        <v>0</v>
      </c>
      <c r="AD101" s="411">
        <f t="shared" si="174"/>
        <v>0</v>
      </c>
      <c r="AE101" s="411">
        <f t="shared" si="174"/>
        <v>0</v>
      </c>
      <c r="AF101" s="411">
        <f t="shared" si="174"/>
        <v>0</v>
      </c>
      <c r="AG101" s="411">
        <f t="shared" si="174"/>
        <v>0</v>
      </c>
      <c r="AH101" s="411">
        <f t="shared" si="174"/>
        <v>0</v>
      </c>
      <c r="AI101" s="411">
        <f t="shared" si="174"/>
        <v>0</v>
      </c>
      <c r="AJ101" s="411">
        <f t="shared" si="174"/>
        <v>0</v>
      </c>
      <c r="AK101" s="411">
        <f t="shared" si="174"/>
        <v>0</v>
      </c>
      <c r="AL101" s="411">
        <f t="shared" si="174"/>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f>SUMIFS('7.  Persistence Report'!AU$27:AU$500,'7.  Persistence Report'!$D$27:$D$500,$B105,'7.  Persistence Report'!$J$27:$J$500,"Current year savings",'7.  Persistence Report'!$H$27:$H$500,"2015")</f>
        <v>0</v>
      </c>
      <c r="E105" s="295">
        <f>SUMIFS('7.  Persistence Report'!AV$27:AV$500,'7.  Persistence Report'!$D$27:$D$500,$B105,'7.  Persistence Report'!$J$27:$J$500,"Current year savings",'7.  Persistence Report'!$H$27:$H$500,"2015")</f>
        <v>0</v>
      </c>
      <c r="F105" s="295">
        <f>SUMIFS('7.  Persistence Report'!AW$27:AW$500,'7.  Persistence Report'!$D$27:$D$500,$B105,'7.  Persistence Report'!$J$27:$J$500,"Current year savings",'7.  Persistence Report'!$H$27:$H$500,"2015")</f>
        <v>0</v>
      </c>
      <c r="G105" s="295">
        <f>SUMIFS('7.  Persistence Report'!AX$27:AX$500,'7.  Persistence Report'!$D$27:$D$500,$B105,'7.  Persistence Report'!$J$27:$J$500,"Current year savings",'7.  Persistence Report'!$H$27:$H$500,"2015")</f>
        <v>0</v>
      </c>
      <c r="H105" s="295">
        <f>SUMIFS('7.  Persistence Report'!AY$27:AY$500,'7.  Persistence Report'!$D$27:$D$500,$B105,'7.  Persistence Report'!$J$27:$J$500,"Current year savings",'7.  Persistence Report'!$H$27:$H$500,"2015")</f>
        <v>0</v>
      </c>
      <c r="I105" s="295">
        <f>SUMIFS('7.  Persistence Report'!AZ$27:AZ$500,'7.  Persistence Report'!$D$27:$D$500,$B105,'7.  Persistence Report'!$J$27:$J$500,"Current year savings",'7.  Persistence Report'!$H$27:$H$500,"2015")</f>
        <v>0</v>
      </c>
      <c r="J105" s="295">
        <f>SUMIFS('7.  Persistence Report'!BA$27:BA$500,'7.  Persistence Report'!$D$27:$D$500,$B105,'7.  Persistence Report'!$J$27:$J$500,"Current year savings",'7.  Persistence Report'!$H$27:$H$500,"2015")</f>
        <v>0</v>
      </c>
      <c r="K105" s="295">
        <f>SUMIFS('7.  Persistence Report'!BB$27:BB$500,'7.  Persistence Report'!$D$27:$D$500,$B105,'7.  Persistence Report'!$J$27:$J$500,"Current year savings",'7.  Persistence Report'!$H$27:$H$500,"2015")</f>
        <v>0</v>
      </c>
      <c r="L105" s="295">
        <f>SUMIFS('7.  Persistence Report'!BC$27:BC$500,'7.  Persistence Report'!$D$27:$D$500,$B105,'7.  Persistence Report'!$J$27:$J$500,"Current year savings",'7.  Persistence Report'!$H$27:$H$500,"2015")</f>
        <v>0</v>
      </c>
      <c r="M105" s="295">
        <f>SUMIFS('7.  Persistence Report'!BD$27:BD$500,'7.  Persistence Report'!$D$27:$D$500,$B105,'7.  Persistence Report'!$J$27:$J$500,"Current year savings",'7.  Persistence Report'!$H$27:$H$500,"2015")</f>
        <v>0</v>
      </c>
      <c r="N105" s="291"/>
      <c r="O105" s="295">
        <f>SUMIFS('7.  Persistence Report'!P$27:P$500,'7.  Persistence Report'!$D$27:$D$500,$B105,'7.  Persistence Report'!$J$27:$J$500,"Current year savings",'7.  Persistence Report'!$H$27:$H$500,"2015")</f>
        <v>0</v>
      </c>
      <c r="P105" s="295">
        <f>SUMIFS('7.  Persistence Report'!Q$27:Q$500,'7.  Persistence Report'!$D$27:$D$500,$B105,'7.  Persistence Report'!$J$27:$J$500,"Current year savings",'7.  Persistence Report'!$H$27:$H$500,"2015")</f>
        <v>0</v>
      </c>
      <c r="Q105" s="295">
        <f>SUMIFS('7.  Persistence Report'!R$27:R$500,'7.  Persistence Report'!$D$27:$D$500,$B105,'7.  Persistence Report'!$J$27:$J$500,"Current year savings",'7.  Persistence Report'!$H$27:$H$500,"2015")</f>
        <v>0</v>
      </c>
      <c r="R105" s="295">
        <f>SUMIFS('7.  Persistence Report'!S$27:S$500,'7.  Persistence Report'!$D$27:$D$500,$B105,'7.  Persistence Report'!$J$27:$J$500,"Current year savings",'7.  Persistence Report'!$H$27:$H$500,"2015")</f>
        <v>0</v>
      </c>
      <c r="S105" s="295">
        <f>SUMIFS('7.  Persistence Report'!T$27:T$500,'7.  Persistence Report'!$D$27:$D$500,$B105,'7.  Persistence Report'!$J$27:$J$500,"Current year savings",'7.  Persistence Report'!$H$27:$H$500,"2015")</f>
        <v>0</v>
      </c>
      <c r="T105" s="295">
        <f>SUMIFS('7.  Persistence Report'!U$27:U$500,'7.  Persistence Report'!$D$27:$D$500,$B105,'7.  Persistence Report'!$J$27:$J$500,"Current year savings",'7.  Persistence Report'!$H$27:$H$500,"2015")</f>
        <v>0</v>
      </c>
      <c r="U105" s="295">
        <f>SUMIFS('7.  Persistence Report'!V$27:V$500,'7.  Persistence Report'!$D$27:$D$500,$B105,'7.  Persistence Report'!$J$27:$J$500,"Current year savings",'7.  Persistence Report'!$H$27:$H$500,"2015")</f>
        <v>0</v>
      </c>
      <c r="V105" s="295">
        <f>SUMIFS('7.  Persistence Report'!W$27:W$500,'7.  Persistence Report'!$D$27:$D$500,$B105,'7.  Persistence Report'!$J$27:$J$500,"Current year savings",'7.  Persistence Report'!$H$27:$H$500,"2015")</f>
        <v>0</v>
      </c>
      <c r="W105" s="295">
        <f>SUMIFS('7.  Persistence Report'!X$27:X$500,'7.  Persistence Report'!$D$27:$D$500,$B105,'7.  Persistence Report'!$J$27:$J$500,"Current year savings",'7.  Persistence Report'!$H$27:$H$500,"2015")</f>
        <v>0</v>
      </c>
      <c r="X105" s="295">
        <f>SUMIFS('7.  Persistence Report'!Y$27:Y$500,'7.  Persistence Report'!$D$27:$D$500,$B105,'7.  Persistence Report'!$J$27:$J$500,"Current year savings",'7.  Persistence Report'!$H$27:$H$500,"2015")</f>
        <v>0</v>
      </c>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f>SUMIFS('7.  Persistence Report'!AU$27:AU$500,'7.  Persistence Report'!$D$27:$D$500,$B105,'7.  Persistence Report'!$J$27:$J$500,"Adjustment",'7.  Persistence Report'!$H$27:$H$500,"2015")</f>
        <v>0</v>
      </c>
      <c r="E106" s="295">
        <f>SUMIFS('7.  Persistence Report'!AV$27:AV$500,'7.  Persistence Report'!$D$27:$D$500,$B105,'7.  Persistence Report'!$J$27:$J$500,"Adjustment",'7.  Persistence Report'!$H$27:$H$500,"2015")</f>
        <v>0</v>
      </c>
      <c r="F106" s="295">
        <f>SUMIFS('7.  Persistence Report'!AW$27:AW$500,'7.  Persistence Report'!$D$27:$D$500,$B105,'7.  Persistence Report'!$J$27:$J$500,"Adjustment",'7.  Persistence Report'!$H$27:$H$500,"2015")</f>
        <v>0</v>
      </c>
      <c r="G106" s="295">
        <f>SUMIFS('7.  Persistence Report'!AX$27:AX$500,'7.  Persistence Report'!$D$27:$D$500,$B105,'7.  Persistence Report'!$J$27:$J$500,"Adjustment",'7.  Persistence Report'!$H$27:$H$500,"2015")</f>
        <v>0</v>
      </c>
      <c r="H106" s="295">
        <f>SUMIFS('7.  Persistence Report'!AY$27:AY$500,'7.  Persistence Report'!$D$27:$D$500,$B105,'7.  Persistence Report'!$J$27:$J$500,"Adjustment",'7.  Persistence Report'!$H$27:$H$500,"2015")</f>
        <v>0</v>
      </c>
      <c r="I106" s="295">
        <f>SUMIFS('7.  Persistence Report'!AZ$27:AZ$500,'7.  Persistence Report'!$D$27:$D$500,$B105,'7.  Persistence Report'!$J$27:$J$500,"Adjustment",'7.  Persistence Report'!$H$27:$H$500,"2015")</f>
        <v>0</v>
      </c>
      <c r="J106" s="295">
        <f>SUMIFS('7.  Persistence Report'!BA$27:BA$500,'7.  Persistence Report'!$D$27:$D$500,$B105,'7.  Persistence Report'!$J$27:$J$500,"Adjustment",'7.  Persistence Report'!$H$27:$H$500,"2015")</f>
        <v>0</v>
      </c>
      <c r="K106" s="295">
        <f>SUMIFS('7.  Persistence Report'!BB$27:BB$500,'7.  Persistence Report'!$D$27:$D$500,$B105,'7.  Persistence Report'!$J$27:$J$500,"Adjustment",'7.  Persistence Report'!$H$27:$H$500,"2015")</f>
        <v>0</v>
      </c>
      <c r="L106" s="295">
        <f>SUMIFS('7.  Persistence Report'!BC$27:BC$500,'7.  Persistence Report'!$D$27:$D$500,$B105,'7.  Persistence Report'!$J$27:$J$500,"Adjustment",'7.  Persistence Report'!$H$27:$H$500,"2015")</f>
        <v>0</v>
      </c>
      <c r="M106" s="295">
        <f>SUMIFS('7.  Persistence Report'!BD$27:BD$500,'7.  Persistence Report'!$D$27:$D$500,$B105,'7.  Persistence Report'!$J$27:$J$500,"Adjustment",'7.  Persistence Report'!$H$27:$H$500,"2015")</f>
        <v>0</v>
      </c>
      <c r="N106" s="291"/>
      <c r="O106" s="295">
        <f>SUMIFS('7.  Persistence Report'!P$27:P$500,'7.  Persistence Report'!$D$27:$D$500,$B105,'7.  Persistence Report'!$J$27:$J$500,"Adjustment",'7.  Persistence Report'!$H$27:$H$500,"2015")</f>
        <v>0</v>
      </c>
      <c r="P106" s="295">
        <f>SUMIFS('7.  Persistence Report'!Q$27:Q$500,'7.  Persistence Report'!$D$27:$D$500,$B105,'7.  Persistence Report'!$J$27:$J$500,"Adjustment",'7.  Persistence Report'!$H$27:$H$500,"2015")</f>
        <v>0</v>
      </c>
      <c r="Q106" s="295">
        <f>SUMIFS('7.  Persistence Report'!R$27:R$500,'7.  Persistence Report'!$D$27:$D$500,$B105,'7.  Persistence Report'!$J$27:$J$500,"Adjustment",'7.  Persistence Report'!$H$27:$H$500,"2015")</f>
        <v>0</v>
      </c>
      <c r="R106" s="295">
        <f>SUMIFS('7.  Persistence Report'!S$27:S$500,'7.  Persistence Report'!$D$27:$D$500,$B105,'7.  Persistence Report'!$J$27:$J$500,"Adjustment",'7.  Persistence Report'!$H$27:$H$500,"2015")</f>
        <v>0</v>
      </c>
      <c r="S106" s="295">
        <f>SUMIFS('7.  Persistence Report'!T$27:T$500,'7.  Persistence Report'!$D$27:$D$500,$B105,'7.  Persistence Report'!$J$27:$J$500,"Adjustment",'7.  Persistence Report'!$H$27:$H$500,"2015")</f>
        <v>0</v>
      </c>
      <c r="T106" s="295">
        <f>SUMIFS('7.  Persistence Report'!U$27:U$500,'7.  Persistence Report'!$D$27:$D$500,$B105,'7.  Persistence Report'!$J$27:$J$500,"Adjustment",'7.  Persistence Report'!$H$27:$H$500,"2015")</f>
        <v>0</v>
      </c>
      <c r="U106" s="295">
        <f>SUMIFS('7.  Persistence Report'!V$27:V$500,'7.  Persistence Report'!$D$27:$D$500,$B105,'7.  Persistence Report'!$J$27:$J$500,"Adjustment",'7.  Persistence Report'!$H$27:$H$500,"2015")</f>
        <v>0</v>
      </c>
      <c r="V106" s="295">
        <f>SUMIFS('7.  Persistence Report'!W$27:W$500,'7.  Persistence Report'!$D$27:$D$500,$B105,'7.  Persistence Report'!$J$27:$J$500,"Adjustment",'7.  Persistence Report'!$H$27:$H$500,"2015")</f>
        <v>0</v>
      </c>
      <c r="W106" s="295">
        <f>SUMIFS('7.  Persistence Report'!X$27:X$500,'7.  Persistence Report'!$D$27:$D$500,$B105,'7.  Persistence Report'!$J$27:$J$500,"Adjustment",'7.  Persistence Report'!$H$27:$H$500,"2015")</f>
        <v>0</v>
      </c>
      <c r="X106" s="295">
        <f>SUMIFS('7.  Persistence Report'!Y$27:Y$500,'7.  Persistence Report'!$D$27:$D$500,$B105,'7.  Persistence Report'!$J$27:$J$500,"Adjustment",'7.  Persistence Report'!$H$27:$H$500,"2015")</f>
        <v>0</v>
      </c>
      <c r="Y106" s="411">
        <f>Y105</f>
        <v>0</v>
      </c>
      <c r="Z106" s="411">
        <f t="shared" ref="Z106" si="175">Z105</f>
        <v>0</v>
      </c>
      <c r="AA106" s="411">
        <f t="shared" ref="AA106" si="176">AA105</f>
        <v>0</v>
      </c>
      <c r="AB106" s="411">
        <f t="shared" ref="AB106" si="177">AB105</f>
        <v>0</v>
      </c>
      <c r="AC106" s="411">
        <f t="shared" ref="AC106" si="178">AC105</f>
        <v>0</v>
      </c>
      <c r="AD106" s="411">
        <f t="shared" ref="AD106" si="179">AD105</f>
        <v>0</v>
      </c>
      <c r="AE106" s="411">
        <f t="shared" ref="AE106" si="180">AE105</f>
        <v>0</v>
      </c>
      <c r="AF106" s="411">
        <f t="shared" ref="AF106" si="181">AF105</f>
        <v>0</v>
      </c>
      <c r="AG106" s="411">
        <f t="shared" ref="AG106" si="182">AG105</f>
        <v>0</v>
      </c>
      <c r="AH106" s="411">
        <f t="shared" ref="AH106" si="183">AH105</f>
        <v>0</v>
      </c>
      <c r="AI106" s="411">
        <f t="shared" ref="AI106" si="184">AI105</f>
        <v>0</v>
      </c>
      <c r="AJ106" s="411">
        <f t="shared" ref="AJ106" si="185">AJ105</f>
        <v>0</v>
      </c>
      <c r="AK106" s="411">
        <f t="shared" ref="AK106" si="186">AK105</f>
        <v>0</v>
      </c>
      <c r="AL106" s="411">
        <f t="shared" ref="AL106" si="187">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f>SUMIFS('7.  Persistence Report'!AU$27:AU$500,'7.  Persistence Report'!$D$27:$D$500,$B108,'7.  Persistence Report'!$J$27:$J$500,"Current year savings",'7.  Persistence Report'!$H$27:$H$500,"2015")</f>
        <v>0</v>
      </c>
      <c r="E108" s="295">
        <f>SUMIFS('7.  Persistence Report'!AV$27:AV$500,'7.  Persistence Report'!$D$27:$D$500,$B108,'7.  Persistence Report'!$J$27:$J$500,"Current year savings",'7.  Persistence Report'!$H$27:$H$500,"2015")</f>
        <v>0</v>
      </c>
      <c r="F108" s="295">
        <f>SUMIFS('7.  Persistence Report'!AW$27:AW$500,'7.  Persistence Report'!$D$27:$D$500,$B108,'7.  Persistence Report'!$J$27:$J$500,"Current year savings",'7.  Persistence Report'!$H$27:$H$500,"2015")</f>
        <v>0</v>
      </c>
      <c r="G108" s="295">
        <f>SUMIFS('7.  Persistence Report'!AX$27:AX$500,'7.  Persistence Report'!$D$27:$D$500,$B108,'7.  Persistence Report'!$J$27:$J$500,"Current year savings",'7.  Persistence Report'!$H$27:$H$500,"2015")</f>
        <v>0</v>
      </c>
      <c r="H108" s="295">
        <f>SUMIFS('7.  Persistence Report'!AY$27:AY$500,'7.  Persistence Report'!$D$27:$D$500,$B108,'7.  Persistence Report'!$J$27:$J$500,"Current year savings",'7.  Persistence Report'!$H$27:$H$500,"2015")</f>
        <v>0</v>
      </c>
      <c r="I108" s="295">
        <f>SUMIFS('7.  Persistence Report'!AZ$27:AZ$500,'7.  Persistence Report'!$D$27:$D$500,$B108,'7.  Persistence Report'!$J$27:$J$500,"Current year savings",'7.  Persistence Report'!$H$27:$H$500,"2015")</f>
        <v>0</v>
      </c>
      <c r="J108" s="295">
        <f>SUMIFS('7.  Persistence Report'!BA$27:BA$500,'7.  Persistence Report'!$D$27:$D$500,$B108,'7.  Persistence Report'!$J$27:$J$500,"Current year savings",'7.  Persistence Report'!$H$27:$H$500,"2015")</f>
        <v>0</v>
      </c>
      <c r="K108" s="295">
        <f>SUMIFS('7.  Persistence Report'!BB$27:BB$500,'7.  Persistence Report'!$D$27:$D$500,$B108,'7.  Persistence Report'!$J$27:$J$500,"Current year savings",'7.  Persistence Report'!$H$27:$H$500,"2015")</f>
        <v>0</v>
      </c>
      <c r="L108" s="295">
        <f>SUMIFS('7.  Persistence Report'!BC$27:BC$500,'7.  Persistence Report'!$D$27:$D$500,$B108,'7.  Persistence Report'!$J$27:$J$500,"Current year savings",'7.  Persistence Report'!$H$27:$H$500,"2015")</f>
        <v>0</v>
      </c>
      <c r="M108" s="295">
        <f>SUMIFS('7.  Persistence Report'!BD$27:BD$500,'7.  Persistence Report'!$D$27:$D$500,$B108,'7.  Persistence Report'!$J$27:$J$500,"Current year savings",'7.  Persistence Report'!$H$27:$H$500,"2015")</f>
        <v>0</v>
      </c>
      <c r="N108" s="291"/>
      <c r="O108" s="295">
        <f>SUMIFS('7.  Persistence Report'!P$27:P$500,'7.  Persistence Report'!$D$27:$D$500,$B108,'7.  Persistence Report'!$J$27:$J$500,"Current year savings",'7.  Persistence Report'!$H$27:$H$500,"2015")</f>
        <v>0</v>
      </c>
      <c r="P108" s="295">
        <f>SUMIFS('7.  Persistence Report'!Q$27:Q$500,'7.  Persistence Report'!$D$27:$D$500,$B108,'7.  Persistence Report'!$J$27:$J$500,"Current year savings",'7.  Persistence Report'!$H$27:$H$500,"2015")</f>
        <v>0</v>
      </c>
      <c r="Q108" s="295">
        <f>SUMIFS('7.  Persistence Report'!R$27:R$500,'7.  Persistence Report'!$D$27:$D$500,$B108,'7.  Persistence Report'!$J$27:$J$500,"Current year savings",'7.  Persistence Report'!$H$27:$H$500,"2015")</f>
        <v>0</v>
      </c>
      <c r="R108" s="295">
        <f>SUMIFS('7.  Persistence Report'!S$27:S$500,'7.  Persistence Report'!$D$27:$D$500,$B108,'7.  Persistence Report'!$J$27:$J$500,"Current year savings",'7.  Persistence Report'!$H$27:$H$500,"2015")</f>
        <v>0</v>
      </c>
      <c r="S108" s="295">
        <f>SUMIFS('7.  Persistence Report'!T$27:T$500,'7.  Persistence Report'!$D$27:$D$500,$B108,'7.  Persistence Report'!$J$27:$J$500,"Current year savings",'7.  Persistence Report'!$H$27:$H$500,"2015")</f>
        <v>0</v>
      </c>
      <c r="T108" s="295">
        <f>SUMIFS('7.  Persistence Report'!U$27:U$500,'7.  Persistence Report'!$D$27:$D$500,$B108,'7.  Persistence Report'!$J$27:$J$500,"Current year savings",'7.  Persistence Report'!$H$27:$H$500,"2015")</f>
        <v>0</v>
      </c>
      <c r="U108" s="295">
        <f>SUMIFS('7.  Persistence Report'!V$27:V$500,'7.  Persistence Report'!$D$27:$D$500,$B108,'7.  Persistence Report'!$J$27:$J$500,"Current year savings",'7.  Persistence Report'!$H$27:$H$500,"2015")</f>
        <v>0</v>
      </c>
      <c r="V108" s="295">
        <f>SUMIFS('7.  Persistence Report'!W$27:W$500,'7.  Persistence Report'!$D$27:$D$500,$B108,'7.  Persistence Report'!$J$27:$J$500,"Current year savings",'7.  Persistence Report'!$H$27:$H$500,"2015")</f>
        <v>0</v>
      </c>
      <c r="W108" s="295">
        <f>SUMIFS('7.  Persistence Report'!X$27:X$500,'7.  Persistence Report'!$D$27:$D$500,$B108,'7.  Persistence Report'!$J$27:$J$500,"Current year savings",'7.  Persistence Report'!$H$27:$H$500,"2015")</f>
        <v>0</v>
      </c>
      <c r="X108" s="295">
        <f>SUMIFS('7.  Persistence Report'!Y$27:Y$500,'7.  Persistence Report'!$D$27:$D$500,$B108,'7.  Persistence Report'!$J$27:$J$500,"Current year savings",'7.  Persistence Report'!$H$27:$H$500,"2015")</f>
        <v>0</v>
      </c>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f>SUMIFS('7.  Persistence Report'!AU$27:AU$500,'7.  Persistence Report'!$D$27:$D$500,$B108,'7.  Persistence Report'!$J$27:$J$500,"Adjustment",'7.  Persistence Report'!$H$27:$H$500,"2015")</f>
        <v>0</v>
      </c>
      <c r="E109" s="295">
        <f>SUMIFS('7.  Persistence Report'!AV$27:AV$500,'7.  Persistence Report'!$D$27:$D$500,$B108,'7.  Persistence Report'!$J$27:$J$500,"Adjustment",'7.  Persistence Report'!$H$27:$H$500,"2015")</f>
        <v>0</v>
      </c>
      <c r="F109" s="295">
        <f>SUMIFS('7.  Persistence Report'!AW$27:AW$500,'7.  Persistence Report'!$D$27:$D$500,$B108,'7.  Persistence Report'!$J$27:$J$500,"Adjustment",'7.  Persistence Report'!$H$27:$H$500,"2015")</f>
        <v>0</v>
      </c>
      <c r="G109" s="295">
        <f>SUMIFS('7.  Persistence Report'!AX$27:AX$500,'7.  Persistence Report'!$D$27:$D$500,$B108,'7.  Persistence Report'!$J$27:$J$500,"Adjustment",'7.  Persistence Report'!$H$27:$H$500,"2015")</f>
        <v>0</v>
      </c>
      <c r="H109" s="295">
        <f>SUMIFS('7.  Persistence Report'!AY$27:AY$500,'7.  Persistence Report'!$D$27:$D$500,$B108,'7.  Persistence Report'!$J$27:$J$500,"Adjustment",'7.  Persistence Report'!$H$27:$H$500,"2015")</f>
        <v>0</v>
      </c>
      <c r="I109" s="295">
        <f>SUMIFS('7.  Persistence Report'!AZ$27:AZ$500,'7.  Persistence Report'!$D$27:$D$500,$B108,'7.  Persistence Report'!$J$27:$J$500,"Adjustment",'7.  Persistence Report'!$H$27:$H$500,"2015")</f>
        <v>0</v>
      </c>
      <c r="J109" s="295">
        <f>SUMIFS('7.  Persistence Report'!BA$27:BA$500,'7.  Persistence Report'!$D$27:$D$500,$B108,'7.  Persistence Report'!$J$27:$J$500,"Adjustment",'7.  Persistence Report'!$H$27:$H$500,"2015")</f>
        <v>0</v>
      </c>
      <c r="K109" s="295">
        <f>SUMIFS('7.  Persistence Report'!BB$27:BB$500,'7.  Persistence Report'!$D$27:$D$500,$B108,'7.  Persistence Report'!$J$27:$J$500,"Adjustment",'7.  Persistence Report'!$H$27:$H$500,"2015")</f>
        <v>0</v>
      </c>
      <c r="L109" s="295">
        <f>SUMIFS('7.  Persistence Report'!BC$27:BC$500,'7.  Persistence Report'!$D$27:$D$500,$B108,'7.  Persistence Report'!$J$27:$J$500,"Adjustment",'7.  Persistence Report'!$H$27:$H$500,"2015")</f>
        <v>0</v>
      </c>
      <c r="M109" s="295">
        <f>SUMIFS('7.  Persistence Report'!BD$27:BD$500,'7.  Persistence Report'!$D$27:$D$500,$B108,'7.  Persistence Report'!$J$27:$J$500,"Adjustment",'7.  Persistence Report'!$H$27:$H$500,"2015")</f>
        <v>0</v>
      </c>
      <c r="N109" s="291"/>
      <c r="O109" s="295">
        <f>SUMIFS('7.  Persistence Report'!P$27:P$500,'7.  Persistence Report'!$D$27:$D$500,$B108,'7.  Persistence Report'!$J$27:$J$500,"Adjustment",'7.  Persistence Report'!$H$27:$H$500,"2015")</f>
        <v>0</v>
      </c>
      <c r="P109" s="295">
        <f>SUMIFS('7.  Persistence Report'!Q$27:Q$500,'7.  Persistence Report'!$D$27:$D$500,$B108,'7.  Persistence Report'!$J$27:$J$500,"Adjustment",'7.  Persistence Report'!$H$27:$H$500,"2015")</f>
        <v>0</v>
      </c>
      <c r="Q109" s="295">
        <f>SUMIFS('7.  Persistence Report'!R$27:R$500,'7.  Persistence Report'!$D$27:$D$500,$B108,'7.  Persistence Report'!$J$27:$J$500,"Adjustment",'7.  Persistence Report'!$H$27:$H$500,"2015")</f>
        <v>0</v>
      </c>
      <c r="R109" s="295">
        <f>SUMIFS('7.  Persistence Report'!S$27:S$500,'7.  Persistence Report'!$D$27:$D$500,$B108,'7.  Persistence Report'!$J$27:$J$500,"Adjustment",'7.  Persistence Report'!$H$27:$H$500,"2015")</f>
        <v>0</v>
      </c>
      <c r="S109" s="295">
        <f>SUMIFS('7.  Persistence Report'!T$27:T$500,'7.  Persistence Report'!$D$27:$D$500,$B108,'7.  Persistence Report'!$J$27:$J$500,"Adjustment",'7.  Persistence Report'!$H$27:$H$500,"2015")</f>
        <v>0</v>
      </c>
      <c r="T109" s="295">
        <f>SUMIFS('7.  Persistence Report'!U$27:U$500,'7.  Persistence Report'!$D$27:$D$500,$B108,'7.  Persistence Report'!$J$27:$J$500,"Adjustment",'7.  Persistence Report'!$H$27:$H$500,"2015")</f>
        <v>0</v>
      </c>
      <c r="U109" s="295">
        <f>SUMIFS('7.  Persistence Report'!V$27:V$500,'7.  Persistence Report'!$D$27:$D$500,$B108,'7.  Persistence Report'!$J$27:$J$500,"Adjustment",'7.  Persistence Report'!$H$27:$H$500,"2015")</f>
        <v>0</v>
      </c>
      <c r="V109" s="295">
        <f>SUMIFS('7.  Persistence Report'!W$27:W$500,'7.  Persistence Report'!$D$27:$D$500,$B108,'7.  Persistence Report'!$J$27:$J$500,"Adjustment",'7.  Persistence Report'!$H$27:$H$500,"2015")</f>
        <v>0</v>
      </c>
      <c r="W109" s="295">
        <f>SUMIFS('7.  Persistence Report'!X$27:X$500,'7.  Persistence Report'!$D$27:$D$500,$B108,'7.  Persistence Report'!$J$27:$J$500,"Adjustment",'7.  Persistence Report'!$H$27:$H$500,"2015")</f>
        <v>0</v>
      </c>
      <c r="X109" s="295">
        <f>SUMIFS('7.  Persistence Report'!Y$27:Y$500,'7.  Persistence Report'!$D$27:$D$500,$B108,'7.  Persistence Report'!$J$27:$J$500,"Adjustment",'7.  Persistence Report'!$H$27:$H$500,"2015")</f>
        <v>0</v>
      </c>
      <c r="Y109" s="411">
        <f>Y108</f>
        <v>0</v>
      </c>
      <c r="Z109" s="411">
        <f t="shared" ref="Z109" si="188">Z108</f>
        <v>0</v>
      </c>
      <c r="AA109" s="411">
        <f t="shared" ref="AA109" si="189">AA108</f>
        <v>0</v>
      </c>
      <c r="AB109" s="411">
        <f t="shared" ref="AB109" si="190">AB108</f>
        <v>0</v>
      </c>
      <c r="AC109" s="411">
        <f t="shared" ref="AC109" si="191">AC108</f>
        <v>0</v>
      </c>
      <c r="AD109" s="411">
        <f t="shared" ref="AD109" si="192">AD108</f>
        <v>0</v>
      </c>
      <c r="AE109" s="411">
        <f t="shared" ref="AE109" si="193">AE108</f>
        <v>0</v>
      </c>
      <c r="AF109" s="411">
        <f t="shared" ref="AF109" si="194">AF108</f>
        <v>0</v>
      </c>
      <c r="AG109" s="411">
        <f t="shared" ref="AG109" si="195">AG108</f>
        <v>0</v>
      </c>
      <c r="AH109" s="411">
        <f t="shared" ref="AH109" si="196">AH108</f>
        <v>0</v>
      </c>
      <c r="AI109" s="411">
        <f t="shared" ref="AI109" si="197">AI108</f>
        <v>0</v>
      </c>
      <c r="AJ109" s="411">
        <f t="shared" ref="AJ109" si="198">AJ108</f>
        <v>0</v>
      </c>
      <c r="AK109" s="411">
        <f t="shared" ref="AK109" si="199">AK108</f>
        <v>0</v>
      </c>
      <c r="AL109" s="411">
        <f t="shared" ref="AL109" si="200">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f>SUMIFS('7.  Persistence Report'!AU$27:AU$500,'7.  Persistence Report'!$D$27:$D$500,$B111,'7.  Persistence Report'!$J$27:$J$500,"Current year savings",'7.  Persistence Report'!$H$27:$H$500,"2015")</f>
        <v>0</v>
      </c>
      <c r="E111" s="295">
        <f>SUMIFS('7.  Persistence Report'!AV$27:AV$500,'7.  Persistence Report'!$D$27:$D$500,$B111,'7.  Persistence Report'!$J$27:$J$500,"Current year savings",'7.  Persistence Report'!$H$27:$H$500,"2015")</f>
        <v>0</v>
      </c>
      <c r="F111" s="295">
        <f>SUMIFS('7.  Persistence Report'!AW$27:AW$500,'7.  Persistence Report'!$D$27:$D$500,$B111,'7.  Persistence Report'!$J$27:$J$500,"Current year savings",'7.  Persistence Report'!$H$27:$H$500,"2015")</f>
        <v>0</v>
      </c>
      <c r="G111" s="295">
        <f>SUMIFS('7.  Persistence Report'!AX$27:AX$500,'7.  Persistence Report'!$D$27:$D$500,$B111,'7.  Persistence Report'!$J$27:$J$500,"Current year savings",'7.  Persistence Report'!$H$27:$H$500,"2015")</f>
        <v>0</v>
      </c>
      <c r="H111" s="295">
        <f>SUMIFS('7.  Persistence Report'!AY$27:AY$500,'7.  Persistence Report'!$D$27:$D$500,$B111,'7.  Persistence Report'!$J$27:$J$500,"Current year savings",'7.  Persistence Report'!$H$27:$H$500,"2015")</f>
        <v>0</v>
      </c>
      <c r="I111" s="295">
        <f>SUMIFS('7.  Persistence Report'!AZ$27:AZ$500,'7.  Persistence Report'!$D$27:$D$500,$B111,'7.  Persistence Report'!$J$27:$J$500,"Current year savings",'7.  Persistence Report'!$H$27:$H$500,"2015")</f>
        <v>0</v>
      </c>
      <c r="J111" s="295">
        <f>SUMIFS('7.  Persistence Report'!BA$27:BA$500,'7.  Persistence Report'!$D$27:$D$500,$B111,'7.  Persistence Report'!$J$27:$J$500,"Current year savings",'7.  Persistence Report'!$H$27:$H$500,"2015")</f>
        <v>0</v>
      </c>
      <c r="K111" s="295">
        <f>SUMIFS('7.  Persistence Report'!BB$27:BB$500,'7.  Persistence Report'!$D$27:$D$500,$B111,'7.  Persistence Report'!$J$27:$J$500,"Current year savings",'7.  Persistence Report'!$H$27:$H$500,"2015")</f>
        <v>0</v>
      </c>
      <c r="L111" s="295">
        <f>SUMIFS('7.  Persistence Report'!BC$27:BC$500,'7.  Persistence Report'!$D$27:$D$500,$B111,'7.  Persistence Report'!$J$27:$J$500,"Current year savings",'7.  Persistence Report'!$H$27:$H$500,"2015")</f>
        <v>0</v>
      </c>
      <c r="M111" s="295">
        <f>SUMIFS('7.  Persistence Report'!BD$27:BD$500,'7.  Persistence Report'!$D$27:$D$500,$B111,'7.  Persistence Report'!$J$27:$J$500,"Current year savings",'7.  Persistence Report'!$H$27:$H$500,"2015")</f>
        <v>0</v>
      </c>
      <c r="N111" s="291"/>
      <c r="O111" s="295">
        <f>SUMIFS('7.  Persistence Report'!P$27:P$500,'7.  Persistence Report'!$D$27:$D$500,$B111,'7.  Persistence Report'!$J$27:$J$500,"Current year savings",'7.  Persistence Report'!$H$27:$H$500,"2015")</f>
        <v>0</v>
      </c>
      <c r="P111" s="295">
        <f>SUMIFS('7.  Persistence Report'!Q$27:Q$500,'7.  Persistence Report'!$D$27:$D$500,$B111,'7.  Persistence Report'!$J$27:$J$500,"Current year savings",'7.  Persistence Report'!$H$27:$H$500,"2015")</f>
        <v>0</v>
      </c>
      <c r="Q111" s="295">
        <f>SUMIFS('7.  Persistence Report'!R$27:R$500,'7.  Persistence Report'!$D$27:$D$500,$B111,'7.  Persistence Report'!$J$27:$J$500,"Current year savings",'7.  Persistence Report'!$H$27:$H$500,"2015")</f>
        <v>0</v>
      </c>
      <c r="R111" s="295">
        <f>SUMIFS('7.  Persistence Report'!S$27:S$500,'7.  Persistence Report'!$D$27:$D$500,$B111,'7.  Persistence Report'!$J$27:$J$500,"Current year savings",'7.  Persistence Report'!$H$27:$H$500,"2015")</f>
        <v>0</v>
      </c>
      <c r="S111" s="295">
        <f>SUMIFS('7.  Persistence Report'!T$27:T$500,'7.  Persistence Report'!$D$27:$D$500,$B111,'7.  Persistence Report'!$J$27:$J$500,"Current year savings",'7.  Persistence Report'!$H$27:$H$500,"2015")</f>
        <v>0</v>
      </c>
      <c r="T111" s="295">
        <f>SUMIFS('7.  Persistence Report'!U$27:U$500,'7.  Persistence Report'!$D$27:$D$500,$B111,'7.  Persistence Report'!$J$27:$J$500,"Current year savings",'7.  Persistence Report'!$H$27:$H$500,"2015")</f>
        <v>0</v>
      </c>
      <c r="U111" s="295">
        <f>SUMIFS('7.  Persistence Report'!V$27:V$500,'7.  Persistence Report'!$D$27:$D$500,$B111,'7.  Persistence Report'!$J$27:$J$500,"Current year savings",'7.  Persistence Report'!$H$27:$H$500,"2015")</f>
        <v>0</v>
      </c>
      <c r="V111" s="295">
        <f>SUMIFS('7.  Persistence Report'!W$27:W$500,'7.  Persistence Report'!$D$27:$D$500,$B111,'7.  Persistence Report'!$J$27:$J$500,"Current year savings",'7.  Persistence Report'!$H$27:$H$500,"2015")</f>
        <v>0</v>
      </c>
      <c r="W111" s="295">
        <f>SUMIFS('7.  Persistence Report'!X$27:X$500,'7.  Persistence Report'!$D$27:$D$500,$B111,'7.  Persistence Report'!$J$27:$J$500,"Current year savings",'7.  Persistence Report'!$H$27:$H$500,"2015")</f>
        <v>0</v>
      </c>
      <c r="X111" s="295">
        <f>SUMIFS('7.  Persistence Report'!Y$27:Y$500,'7.  Persistence Report'!$D$27:$D$500,$B111,'7.  Persistence Report'!$J$27:$J$500,"Current year savings",'7.  Persistence Report'!$H$27:$H$500,"2015")</f>
        <v>0</v>
      </c>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f>SUMIFS('7.  Persistence Report'!AU$27:AU$500,'7.  Persistence Report'!$D$27:$D$500,$B111,'7.  Persistence Report'!$J$27:$J$500,"Adjustment",'7.  Persistence Report'!$H$27:$H$500,"2015")</f>
        <v>0</v>
      </c>
      <c r="E112" s="295">
        <f>SUMIFS('7.  Persistence Report'!AV$27:AV$500,'7.  Persistence Report'!$D$27:$D$500,$B111,'7.  Persistence Report'!$J$27:$J$500,"Adjustment",'7.  Persistence Report'!$H$27:$H$500,"2015")</f>
        <v>0</v>
      </c>
      <c r="F112" s="295">
        <f>SUMIFS('7.  Persistence Report'!AW$27:AW$500,'7.  Persistence Report'!$D$27:$D$500,$B111,'7.  Persistence Report'!$J$27:$J$500,"Adjustment",'7.  Persistence Report'!$H$27:$H$500,"2015")</f>
        <v>0</v>
      </c>
      <c r="G112" s="295">
        <f>SUMIFS('7.  Persistence Report'!AX$27:AX$500,'7.  Persistence Report'!$D$27:$D$500,$B111,'7.  Persistence Report'!$J$27:$J$500,"Adjustment",'7.  Persistence Report'!$H$27:$H$500,"2015")</f>
        <v>0</v>
      </c>
      <c r="H112" s="295">
        <f>SUMIFS('7.  Persistence Report'!AY$27:AY$500,'7.  Persistence Report'!$D$27:$D$500,$B111,'7.  Persistence Report'!$J$27:$J$500,"Adjustment",'7.  Persistence Report'!$H$27:$H$500,"2015")</f>
        <v>0</v>
      </c>
      <c r="I112" s="295">
        <f>SUMIFS('7.  Persistence Report'!AZ$27:AZ$500,'7.  Persistence Report'!$D$27:$D$500,$B111,'7.  Persistence Report'!$J$27:$J$500,"Adjustment",'7.  Persistence Report'!$H$27:$H$500,"2015")</f>
        <v>0</v>
      </c>
      <c r="J112" s="295">
        <f>SUMIFS('7.  Persistence Report'!BA$27:BA$500,'7.  Persistence Report'!$D$27:$D$500,$B111,'7.  Persistence Report'!$J$27:$J$500,"Adjustment",'7.  Persistence Report'!$H$27:$H$500,"2015")</f>
        <v>0</v>
      </c>
      <c r="K112" s="295">
        <f>SUMIFS('7.  Persistence Report'!BB$27:BB$500,'7.  Persistence Report'!$D$27:$D$500,$B111,'7.  Persistence Report'!$J$27:$J$500,"Adjustment",'7.  Persistence Report'!$H$27:$H$500,"2015")</f>
        <v>0</v>
      </c>
      <c r="L112" s="295">
        <f>SUMIFS('7.  Persistence Report'!BC$27:BC$500,'7.  Persistence Report'!$D$27:$D$500,$B111,'7.  Persistence Report'!$J$27:$J$500,"Adjustment",'7.  Persistence Report'!$H$27:$H$500,"2015")</f>
        <v>0</v>
      </c>
      <c r="M112" s="295">
        <f>SUMIFS('7.  Persistence Report'!BD$27:BD$500,'7.  Persistence Report'!$D$27:$D$500,$B111,'7.  Persistence Report'!$J$27:$J$500,"Adjustment",'7.  Persistence Report'!$H$27:$H$500,"2015")</f>
        <v>0</v>
      </c>
      <c r="N112" s="291"/>
      <c r="O112" s="295">
        <f>SUMIFS('7.  Persistence Report'!P$27:P$500,'7.  Persistence Report'!$D$27:$D$500,$B111,'7.  Persistence Report'!$J$27:$J$500,"Adjustment",'7.  Persistence Report'!$H$27:$H$500,"2015")</f>
        <v>0</v>
      </c>
      <c r="P112" s="295">
        <f>SUMIFS('7.  Persistence Report'!Q$27:Q$500,'7.  Persistence Report'!$D$27:$D$500,$B111,'7.  Persistence Report'!$J$27:$J$500,"Adjustment",'7.  Persistence Report'!$H$27:$H$500,"2015")</f>
        <v>0</v>
      </c>
      <c r="Q112" s="295">
        <f>SUMIFS('7.  Persistence Report'!R$27:R$500,'7.  Persistence Report'!$D$27:$D$500,$B111,'7.  Persistence Report'!$J$27:$J$500,"Adjustment",'7.  Persistence Report'!$H$27:$H$500,"2015")</f>
        <v>0</v>
      </c>
      <c r="R112" s="295">
        <f>SUMIFS('7.  Persistence Report'!S$27:S$500,'7.  Persistence Report'!$D$27:$D$500,$B111,'7.  Persistence Report'!$J$27:$J$500,"Adjustment",'7.  Persistence Report'!$H$27:$H$500,"2015")</f>
        <v>0</v>
      </c>
      <c r="S112" s="295">
        <f>SUMIFS('7.  Persistence Report'!T$27:T$500,'7.  Persistence Report'!$D$27:$D$500,$B111,'7.  Persistence Report'!$J$27:$J$500,"Adjustment",'7.  Persistence Report'!$H$27:$H$500,"2015")</f>
        <v>0</v>
      </c>
      <c r="T112" s="295">
        <f>SUMIFS('7.  Persistence Report'!U$27:U$500,'7.  Persistence Report'!$D$27:$D$500,$B111,'7.  Persistence Report'!$J$27:$J$500,"Adjustment",'7.  Persistence Report'!$H$27:$H$500,"2015")</f>
        <v>0</v>
      </c>
      <c r="U112" s="295">
        <f>SUMIFS('7.  Persistence Report'!V$27:V$500,'7.  Persistence Report'!$D$27:$D$500,$B111,'7.  Persistence Report'!$J$27:$J$500,"Adjustment",'7.  Persistence Report'!$H$27:$H$500,"2015")</f>
        <v>0</v>
      </c>
      <c r="V112" s="295">
        <f>SUMIFS('7.  Persistence Report'!W$27:W$500,'7.  Persistence Report'!$D$27:$D$500,$B111,'7.  Persistence Report'!$J$27:$J$500,"Adjustment",'7.  Persistence Report'!$H$27:$H$500,"2015")</f>
        <v>0</v>
      </c>
      <c r="W112" s="295">
        <f>SUMIFS('7.  Persistence Report'!X$27:X$500,'7.  Persistence Report'!$D$27:$D$500,$B111,'7.  Persistence Report'!$J$27:$J$500,"Adjustment",'7.  Persistence Report'!$H$27:$H$500,"2015")</f>
        <v>0</v>
      </c>
      <c r="X112" s="295">
        <f>SUMIFS('7.  Persistence Report'!Y$27:Y$500,'7.  Persistence Report'!$D$27:$D$500,$B111,'7.  Persistence Report'!$J$27:$J$500,"Adjustment",'7.  Persistence Report'!$H$27:$H$500,"2015")</f>
        <v>0</v>
      </c>
      <c r="Y112" s="411">
        <f>Y111</f>
        <v>0</v>
      </c>
      <c r="Z112" s="411">
        <f t="shared" ref="Z112" si="201">Z111</f>
        <v>0</v>
      </c>
      <c r="AA112" s="411">
        <f t="shared" ref="AA112" si="202">AA111</f>
        <v>0</v>
      </c>
      <c r="AB112" s="411">
        <f t="shared" ref="AB112" si="203">AB111</f>
        <v>0</v>
      </c>
      <c r="AC112" s="411">
        <f t="shared" ref="AC112" si="204">AC111</f>
        <v>0</v>
      </c>
      <c r="AD112" s="411">
        <f t="shared" ref="AD112" si="205">AD111</f>
        <v>0</v>
      </c>
      <c r="AE112" s="411">
        <f t="shared" ref="AE112" si="206">AE111</f>
        <v>0</v>
      </c>
      <c r="AF112" s="411">
        <f t="shared" ref="AF112" si="207">AF111</f>
        <v>0</v>
      </c>
      <c r="AG112" s="411">
        <f t="shared" ref="AG112" si="208">AG111</f>
        <v>0</v>
      </c>
      <c r="AH112" s="411">
        <f t="shared" ref="AH112" si="209">AH111</f>
        <v>0</v>
      </c>
      <c r="AI112" s="411">
        <f t="shared" ref="AI112" si="210">AI111</f>
        <v>0</v>
      </c>
      <c r="AJ112" s="411">
        <f t="shared" ref="AJ112" si="211">AJ111</f>
        <v>0</v>
      </c>
      <c r="AK112" s="411">
        <f t="shared" ref="AK112" si="212">AK111</f>
        <v>0</v>
      </c>
      <c r="AL112" s="411">
        <f t="shared" ref="AL112" si="213">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f>SUMIFS('7.  Persistence Report'!AU$27:AU$500,'7.  Persistence Report'!$D$27:$D$500,$B114,'7.  Persistence Report'!$J$27:$J$500,"Current year savings",'7.  Persistence Report'!$H$27:$H$500,"2015")</f>
        <v>0</v>
      </c>
      <c r="E114" s="295">
        <f>SUMIFS('7.  Persistence Report'!AV$27:AV$500,'7.  Persistence Report'!$D$27:$D$500,$B114,'7.  Persistence Report'!$J$27:$J$500,"Current year savings",'7.  Persistence Report'!$H$27:$H$500,"2015")</f>
        <v>0</v>
      </c>
      <c r="F114" s="295">
        <f>SUMIFS('7.  Persistence Report'!AW$27:AW$500,'7.  Persistence Report'!$D$27:$D$500,$B114,'7.  Persistence Report'!$J$27:$J$500,"Current year savings",'7.  Persistence Report'!$H$27:$H$500,"2015")</f>
        <v>0</v>
      </c>
      <c r="G114" s="295">
        <f>SUMIFS('7.  Persistence Report'!AX$27:AX$500,'7.  Persistence Report'!$D$27:$D$500,$B114,'7.  Persistence Report'!$J$27:$J$500,"Current year savings",'7.  Persistence Report'!$H$27:$H$500,"2015")</f>
        <v>0</v>
      </c>
      <c r="H114" s="295">
        <f>SUMIFS('7.  Persistence Report'!AY$27:AY$500,'7.  Persistence Report'!$D$27:$D$500,$B114,'7.  Persistence Report'!$J$27:$J$500,"Current year savings",'7.  Persistence Report'!$H$27:$H$500,"2015")</f>
        <v>0</v>
      </c>
      <c r="I114" s="295">
        <f>SUMIFS('7.  Persistence Report'!AZ$27:AZ$500,'7.  Persistence Report'!$D$27:$D$500,$B114,'7.  Persistence Report'!$J$27:$J$500,"Current year savings",'7.  Persistence Report'!$H$27:$H$500,"2015")</f>
        <v>0</v>
      </c>
      <c r="J114" s="295">
        <f>SUMIFS('7.  Persistence Report'!BA$27:BA$500,'7.  Persistence Report'!$D$27:$D$500,$B114,'7.  Persistence Report'!$J$27:$J$500,"Current year savings",'7.  Persistence Report'!$H$27:$H$500,"2015")</f>
        <v>0</v>
      </c>
      <c r="K114" s="295">
        <f>SUMIFS('7.  Persistence Report'!BB$27:BB$500,'7.  Persistence Report'!$D$27:$D$500,$B114,'7.  Persistence Report'!$J$27:$J$500,"Current year savings",'7.  Persistence Report'!$H$27:$H$500,"2015")</f>
        <v>0</v>
      </c>
      <c r="L114" s="295">
        <f>SUMIFS('7.  Persistence Report'!BC$27:BC$500,'7.  Persistence Report'!$D$27:$D$500,$B114,'7.  Persistence Report'!$J$27:$J$500,"Current year savings",'7.  Persistence Report'!$H$27:$H$500,"2015")</f>
        <v>0</v>
      </c>
      <c r="M114" s="295">
        <f>SUMIFS('7.  Persistence Report'!BD$27:BD$500,'7.  Persistence Report'!$D$27:$D$500,$B114,'7.  Persistence Report'!$J$27:$J$500,"Current year savings",'7.  Persistence Report'!$H$27:$H$500,"2015")</f>
        <v>0</v>
      </c>
      <c r="N114" s="291"/>
      <c r="O114" s="295">
        <f>SUMIFS('7.  Persistence Report'!P$27:P$500,'7.  Persistence Report'!$D$27:$D$500,$B114,'7.  Persistence Report'!$J$27:$J$500,"Current year savings",'7.  Persistence Report'!$H$27:$H$500,"2015")</f>
        <v>0</v>
      </c>
      <c r="P114" s="295">
        <f>SUMIFS('7.  Persistence Report'!Q$27:Q$500,'7.  Persistence Report'!$D$27:$D$500,$B114,'7.  Persistence Report'!$J$27:$J$500,"Current year savings",'7.  Persistence Report'!$H$27:$H$500,"2015")</f>
        <v>0</v>
      </c>
      <c r="Q114" s="295">
        <f>SUMIFS('7.  Persistence Report'!R$27:R$500,'7.  Persistence Report'!$D$27:$D$500,$B114,'7.  Persistence Report'!$J$27:$J$500,"Current year savings",'7.  Persistence Report'!$H$27:$H$500,"2015")</f>
        <v>0</v>
      </c>
      <c r="R114" s="295">
        <f>SUMIFS('7.  Persistence Report'!S$27:S$500,'7.  Persistence Report'!$D$27:$D$500,$B114,'7.  Persistence Report'!$J$27:$J$500,"Current year savings",'7.  Persistence Report'!$H$27:$H$500,"2015")</f>
        <v>0</v>
      </c>
      <c r="S114" s="295">
        <f>SUMIFS('7.  Persistence Report'!T$27:T$500,'7.  Persistence Report'!$D$27:$D$500,$B114,'7.  Persistence Report'!$J$27:$J$500,"Current year savings",'7.  Persistence Report'!$H$27:$H$500,"2015")</f>
        <v>0</v>
      </c>
      <c r="T114" s="295">
        <f>SUMIFS('7.  Persistence Report'!U$27:U$500,'7.  Persistence Report'!$D$27:$D$500,$B114,'7.  Persistence Report'!$J$27:$J$500,"Current year savings",'7.  Persistence Report'!$H$27:$H$500,"2015")</f>
        <v>0</v>
      </c>
      <c r="U114" s="295">
        <f>SUMIFS('7.  Persistence Report'!V$27:V$500,'7.  Persistence Report'!$D$27:$D$500,$B114,'7.  Persistence Report'!$J$27:$J$500,"Current year savings",'7.  Persistence Report'!$H$27:$H$500,"2015")</f>
        <v>0</v>
      </c>
      <c r="V114" s="295">
        <f>SUMIFS('7.  Persistence Report'!W$27:W$500,'7.  Persistence Report'!$D$27:$D$500,$B114,'7.  Persistence Report'!$J$27:$J$500,"Current year savings",'7.  Persistence Report'!$H$27:$H$500,"2015")</f>
        <v>0</v>
      </c>
      <c r="W114" s="295">
        <f>SUMIFS('7.  Persistence Report'!X$27:X$500,'7.  Persistence Report'!$D$27:$D$500,$B114,'7.  Persistence Report'!$J$27:$J$500,"Current year savings",'7.  Persistence Report'!$H$27:$H$500,"2015")</f>
        <v>0</v>
      </c>
      <c r="X114" s="295">
        <f>SUMIFS('7.  Persistence Report'!Y$27:Y$500,'7.  Persistence Report'!$D$27:$D$500,$B114,'7.  Persistence Report'!$J$27:$J$500,"Current year savings",'7.  Persistence Report'!$H$27:$H$500,"2015")</f>
        <v>0</v>
      </c>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f>SUMIFS('7.  Persistence Report'!AU$27:AU$500,'7.  Persistence Report'!$D$27:$D$500,$B114,'7.  Persistence Report'!$J$27:$J$500,"Adjustment",'7.  Persistence Report'!$H$27:$H$500,"2015")</f>
        <v>0</v>
      </c>
      <c r="E115" s="295">
        <f>SUMIFS('7.  Persistence Report'!AV$27:AV$500,'7.  Persistence Report'!$D$27:$D$500,$B114,'7.  Persistence Report'!$J$27:$J$500,"Adjustment",'7.  Persistence Report'!$H$27:$H$500,"2015")</f>
        <v>0</v>
      </c>
      <c r="F115" s="295">
        <f>SUMIFS('7.  Persistence Report'!AW$27:AW$500,'7.  Persistence Report'!$D$27:$D$500,$B114,'7.  Persistence Report'!$J$27:$J$500,"Adjustment",'7.  Persistence Report'!$H$27:$H$500,"2015")</f>
        <v>0</v>
      </c>
      <c r="G115" s="295">
        <f>SUMIFS('7.  Persistence Report'!AX$27:AX$500,'7.  Persistence Report'!$D$27:$D$500,$B114,'7.  Persistence Report'!$J$27:$J$500,"Adjustment",'7.  Persistence Report'!$H$27:$H$500,"2015")</f>
        <v>0</v>
      </c>
      <c r="H115" s="295">
        <f>SUMIFS('7.  Persistence Report'!AY$27:AY$500,'7.  Persistence Report'!$D$27:$D$500,$B114,'7.  Persistence Report'!$J$27:$J$500,"Adjustment",'7.  Persistence Report'!$H$27:$H$500,"2015")</f>
        <v>0</v>
      </c>
      <c r="I115" s="295">
        <f>SUMIFS('7.  Persistence Report'!AZ$27:AZ$500,'7.  Persistence Report'!$D$27:$D$500,$B114,'7.  Persistence Report'!$J$27:$J$500,"Adjustment",'7.  Persistence Report'!$H$27:$H$500,"2015")</f>
        <v>0</v>
      </c>
      <c r="J115" s="295">
        <f>SUMIFS('7.  Persistence Report'!BA$27:BA$500,'7.  Persistence Report'!$D$27:$D$500,$B114,'7.  Persistence Report'!$J$27:$J$500,"Adjustment",'7.  Persistence Report'!$H$27:$H$500,"2015")</f>
        <v>0</v>
      </c>
      <c r="K115" s="295">
        <f>SUMIFS('7.  Persistence Report'!BB$27:BB$500,'7.  Persistence Report'!$D$27:$D$500,$B114,'7.  Persistence Report'!$J$27:$J$500,"Adjustment",'7.  Persistence Report'!$H$27:$H$500,"2015")</f>
        <v>0</v>
      </c>
      <c r="L115" s="295">
        <f>SUMIFS('7.  Persistence Report'!BC$27:BC$500,'7.  Persistence Report'!$D$27:$D$500,$B114,'7.  Persistence Report'!$J$27:$J$500,"Adjustment",'7.  Persistence Report'!$H$27:$H$500,"2015")</f>
        <v>0</v>
      </c>
      <c r="M115" s="295">
        <f>SUMIFS('7.  Persistence Report'!BD$27:BD$500,'7.  Persistence Report'!$D$27:$D$500,$B114,'7.  Persistence Report'!$J$27:$J$500,"Adjustment",'7.  Persistence Report'!$H$27:$H$500,"2015")</f>
        <v>0</v>
      </c>
      <c r="N115" s="291"/>
      <c r="O115" s="295">
        <f>SUMIFS('7.  Persistence Report'!P$27:P$500,'7.  Persistence Report'!$D$27:$D$500,$B114,'7.  Persistence Report'!$J$27:$J$500,"Adjustment",'7.  Persistence Report'!$H$27:$H$500,"2015")</f>
        <v>0</v>
      </c>
      <c r="P115" s="295">
        <f>SUMIFS('7.  Persistence Report'!Q$27:Q$500,'7.  Persistence Report'!$D$27:$D$500,$B114,'7.  Persistence Report'!$J$27:$J$500,"Adjustment",'7.  Persistence Report'!$H$27:$H$500,"2015")</f>
        <v>0</v>
      </c>
      <c r="Q115" s="295">
        <f>SUMIFS('7.  Persistence Report'!R$27:R$500,'7.  Persistence Report'!$D$27:$D$500,$B114,'7.  Persistence Report'!$J$27:$J$500,"Adjustment",'7.  Persistence Report'!$H$27:$H$500,"2015")</f>
        <v>0</v>
      </c>
      <c r="R115" s="295">
        <f>SUMIFS('7.  Persistence Report'!S$27:S$500,'7.  Persistence Report'!$D$27:$D$500,$B114,'7.  Persistence Report'!$J$27:$J$500,"Adjustment",'7.  Persistence Report'!$H$27:$H$500,"2015")</f>
        <v>0</v>
      </c>
      <c r="S115" s="295">
        <f>SUMIFS('7.  Persistence Report'!T$27:T$500,'7.  Persistence Report'!$D$27:$D$500,$B114,'7.  Persistence Report'!$J$27:$J$500,"Adjustment",'7.  Persistence Report'!$H$27:$H$500,"2015")</f>
        <v>0</v>
      </c>
      <c r="T115" s="295">
        <f>SUMIFS('7.  Persistence Report'!U$27:U$500,'7.  Persistence Report'!$D$27:$D$500,$B114,'7.  Persistence Report'!$J$27:$J$500,"Adjustment",'7.  Persistence Report'!$H$27:$H$500,"2015")</f>
        <v>0</v>
      </c>
      <c r="U115" s="295">
        <f>SUMIFS('7.  Persistence Report'!V$27:V$500,'7.  Persistence Report'!$D$27:$D$500,$B114,'7.  Persistence Report'!$J$27:$J$500,"Adjustment",'7.  Persistence Report'!$H$27:$H$500,"2015")</f>
        <v>0</v>
      </c>
      <c r="V115" s="295">
        <f>SUMIFS('7.  Persistence Report'!W$27:W$500,'7.  Persistence Report'!$D$27:$D$500,$B114,'7.  Persistence Report'!$J$27:$J$500,"Adjustment",'7.  Persistence Report'!$H$27:$H$500,"2015")</f>
        <v>0</v>
      </c>
      <c r="W115" s="295">
        <f>SUMIFS('7.  Persistence Report'!X$27:X$500,'7.  Persistence Report'!$D$27:$D$500,$B114,'7.  Persistence Report'!$J$27:$J$500,"Adjustment",'7.  Persistence Report'!$H$27:$H$500,"2015")</f>
        <v>0</v>
      </c>
      <c r="X115" s="295">
        <f>SUMIFS('7.  Persistence Report'!Y$27:Y$500,'7.  Persistence Report'!$D$27:$D$500,$B114,'7.  Persistence Report'!$J$27:$J$500,"Adjustment",'7.  Persistence Report'!$H$27:$H$500,"2015")</f>
        <v>0</v>
      </c>
      <c r="Y115" s="411">
        <f>Y114</f>
        <v>0</v>
      </c>
      <c r="Z115" s="411">
        <f t="shared" ref="Z115" si="214">Z114</f>
        <v>0</v>
      </c>
      <c r="AA115" s="411">
        <f t="shared" ref="AA115" si="215">AA114</f>
        <v>0</v>
      </c>
      <c r="AB115" s="411">
        <f t="shared" ref="AB115" si="216">AB114</f>
        <v>0</v>
      </c>
      <c r="AC115" s="411">
        <f t="shared" ref="AC115" si="217">AC114</f>
        <v>0</v>
      </c>
      <c r="AD115" s="411">
        <f t="shared" ref="AD115" si="218">AD114</f>
        <v>0</v>
      </c>
      <c r="AE115" s="411">
        <f t="shared" ref="AE115" si="219">AE114</f>
        <v>0</v>
      </c>
      <c r="AF115" s="411">
        <f t="shared" ref="AF115" si="220">AF114</f>
        <v>0</v>
      </c>
      <c r="AG115" s="411">
        <f t="shared" ref="AG115" si="221">AG114</f>
        <v>0</v>
      </c>
      <c r="AH115" s="411">
        <f t="shared" ref="AH115" si="222">AH114</f>
        <v>0</v>
      </c>
      <c r="AI115" s="411">
        <f t="shared" ref="AI115" si="223">AI114</f>
        <v>0</v>
      </c>
      <c r="AJ115" s="411">
        <f t="shared" ref="AJ115" si="224">AJ114</f>
        <v>0</v>
      </c>
      <c r="AK115" s="411">
        <f t="shared" ref="AK115" si="225">AK114</f>
        <v>0</v>
      </c>
      <c r="AL115" s="411">
        <f t="shared" ref="AL115" si="226">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f>SUMIFS('7.  Persistence Report'!AU$27:AU$500,'7.  Persistence Report'!$D$27:$D$500,$B118,'7.  Persistence Report'!$J$27:$J$500,"Current year savings",'7.  Persistence Report'!$H$27:$H$500,"2015")</f>
        <v>0</v>
      </c>
      <c r="E118" s="295">
        <f>SUMIFS('7.  Persistence Report'!AV$27:AV$500,'7.  Persistence Report'!$D$27:$D$500,$B118,'7.  Persistence Report'!$J$27:$J$500,"Current year savings",'7.  Persistence Report'!$H$27:$H$500,"2015")</f>
        <v>0</v>
      </c>
      <c r="F118" s="295">
        <f>SUMIFS('7.  Persistence Report'!AW$27:AW$500,'7.  Persistence Report'!$D$27:$D$500,$B118,'7.  Persistence Report'!$J$27:$J$500,"Current year savings",'7.  Persistence Report'!$H$27:$H$500,"2015")</f>
        <v>0</v>
      </c>
      <c r="G118" s="295">
        <f>SUMIFS('7.  Persistence Report'!AX$27:AX$500,'7.  Persistence Report'!$D$27:$D$500,$B118,'7.  Persistence Report'!$J$27:$J$500,"Current year savings",'7.  Persistence Report'!$H$27:$H$500,"2015")</f>
        <v>0</v>
      </c>
      <c r="H118" s="295">
        <f>SUMIFS('7.  Persistence Report'!AY$27:AY$500,'7.  Persistence Report'!$D$27:$D$500,$B118,'7.  Persistence Report'!$J$27:$J$500,"Current year savings",'7.  Persistence Report'!$H$27:$H$500,"2015")</f>
        <v>0</v>
      </c>
      <c r="I118" s="295">
        <f>SUMIFS('7.  Persistence Report'!AZ$27:AZ$500,'7.  Persistence Report'!$D$27:$D$500,$B118,'7.  Persistence Report'!$J$27:$J$500,"Current year savings",'7.  Persistence Report'!$H$27:$H$500,"2015")</f>
        <v>0</v>
      </c>
      <c r="J118" s="295">
        <f>SUMIFS('7.  Persistence Report'!BA$27:BA$500,'7.  Persistence Report'!$D$27:$D$500,$B118,'7.  Persistence Report'!$J$27:$J$500,"Current year savings",'7.  Persistence Report'!$H$27:$H$500,"2015")</f>
        <v>0</v>
      </c>
      <c r="K118" s="295">
        <f>SUMIFS('7.  Persistence Report'!BB$27:BB$500,'7.  Persistence Report'!$D$27:$D$500,$B118,'7.  Persistence Report'!$J$27:$J$500,"Current year savings",'7.  Persistence Report'!$H$27:$H$500,"2015")</f>
        <v>0</v>
      </c>
      <c r="L118" s="295">
        <f>SUMIFS('7.  Persistence Report'!BC$27:BC$500,'7.  Persistence Report'!$D$27:$D$500,$B118,'7.  Persistence Report'!$J$27:$J$500,"Current year savings",'7.  Persistence Report'!$H$27:$H$500,"2015")</f>
        <v>0</v>
      </c>
      <c r="M118" s="295">
        <f>SUMIFS('7.  Persistence Report'!BD$27:BD$500,'7.  Persistence Report'!$D$27:$D$500,$B118,'7.  Persistence Report'!$J$27:$J$500,"Current year savings",'7.  Persistence Report'!$H$27:$H$500,"2015")</f>
        <v>0</v>
      </c>
      <c r="N118" s="295">
        <v>12</v>
      </c>
      <c r="O118" s="295">
        <f>SUMIFS('7.  Persistence Report'!P$27:P$500,'7.  Persistence Report'!$D$27:$D$500,$B118,'7.  Persistence Report'!$J$27:$J$500,"Current year savings",'7.  Persistence Report'!$H$27:$H$500,"2015")</f>
        <v>0</v>
      </c>
      <c r="P118" s="295">
        <f>SUMIFS('7.  Persistence Report'!Q$27:Q$500,'7.  Persistence Report'!$D$27:$D$500,$B118,'7.  Persistence Report'!$J$27:$J$500,"Current year savings",'7.  Persistence Report'!$H$27:$H$500,"2015")</f>
        <v>0</v>
      </c>
      <c r="Q118" s="295">
        <f>SUMIFS('7.  Persistence Report'!R$27:R$500,'7.  Persistence Report'!$D$27:$D$500,$B118,'7.  Persistence Report'!$J$27:$J$500,"Current year savings",'7.  Persistence Report'!$H$27:$H$500,"2015")</f>
        <v>0</v>
      </c>
      <c r="R118" s="295">
        <f>SUMIFS('7.  Persistence Report'!S$27:S$500,'7.  Persistence Report'!$D$27:$D$500,$B118,'7.  Persistence Report'!$J$27:$J$500,"Current year savings",'7.  Persistence Report'!$H$27:$H$500,"2015")</f>
        <v>0</v>
      </c>
      <c r="S118" s="295">
        <f>SUMIFS('7.  Persistence Report'!T$27:T$500,'7.  Persistence Report'!$D$27:$D$500,$B118,'7.  Persistence Report'!$J$27:$J$500,"Current year savings",'7.  Persistence Report'!$H$27:$H$500,"2015")</f>
        <v>0</v>
      </c>
      <c r="T118" s="295">
        <f>SUMIFS('7.  Persistence Report'!U$27:U$500,'7.  Persistence Report'!$D$27:$D$500,$B118,'7.  Persistence Report'!$J$27:$J$500,"Current year savings",'7.  Persistence Report'!$H$27:$H$500,"2015")</f>
        <v>0</v>
      </c>
      <c r="U118" s="295">
        <f>SUMIFS('7.  Persistence Report'!V$27:V$500,'7.  Persistence Report'!$D$27:$D$500,$B118,'7.  Persistence Report'!$J$27:$J$500,"Current year savings",'7.  Persistence Report'!$H$27:$H$500,"2015")</f>
        <v>0</v>
      </c>
      <c r="V118" s="295">
        <f>SUMIFS('7.  Persistence Report'!W$27:W$500,'7.  Persistence Report'!$D$27:$D$500,$B118,'7.  Persistence Report'!$J$27:$J$500,"Current year savings",'7.  Persistence Report'!$H$27:$H$500,"2015")</f>
        <v>0</v>
      </c>
      <c r="W118" s="295">
        <f>SUMIFS('7.  Persistence Report'!X$27:X$500,'7.  Persistence Report'!$D$27:$D$500,$B118,'7.  Persistence Report'!$J$27:$J$500,"Current year savings",'7.  Persistence Report'!$H$27:$H$500,"2015")</f>
        <v>0</v>
      </c>
      <c r="X118" s="295">
        <f>SUMIFS('7.  Persistence Report'!Y$27:Y$500,'7.  Persistence Report'!$D$27:$D$500,$B118,'7.  Persistence Report'!$J$27:$J$500,"Current year savings",'7.  Persistence Report'!$H$27:$H$500,"2015")</f>
        <v>0</v>
      </c>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f>SUMIFS('7.  Persistence Report'!AU$27:AU$500,'7.  Persistence Report'!$D$27:$D$500,$B118,'7.  Persistence Report'!$J$27:$J$500,"Adjustment",'7.  Persistence Report'!$H$27:$H$500,"2015")</f>
        <v>0</v>
      </c>
      <c r="E119" s="295">
        <f>SUMIFS('7.  Persistence Report'!AV$27:AV$500,'7.  Persistence Report'!$D$27:$D$500,$B118,'7.  Persistence Report'!$J$27:$J$500,"Adjustment",'7.  Persistence Report'!$H$27:$H$500,"2015")</f>
        <v>0</v>
      </c>
      <c r="F119" s="295">
        <f>SUMIFS('7.  Persistence Report'!AW$27:AW$500,'7.  Persistence Report'!$D$27:$D$500,$B118,'7.  Persistence Report'!$J$27:$J$500,"Adjustment",'7.  Persistence Report'!$H$27:$H$500,"2015")</f>
        <v>0</v>
      </c>
      <c r="G119" s="295">
        <f>SUMIFS('7.  Persistence Report'!AX$27:AX$500,'7.  Persistence Report'!$D$27:$D$500,$B118,'7.  Persistence Report'!$J$27:$J$500,"Adjustment",'7.  Persistence Report'!$H$27:$H$500,"2015")</f>
        <v>0</v>
      </c>
      <c r="H119" s="295">
        <f>SUMIFS('7.  Persistence Report'!AY$27:AY$500,'7.  Persistence Report'!$D$27:$D$500,$B118,'7.  Persistence Report'!$J$27:$J$500,"Adjustment",'7.  Persistence Report'!$H$27:$H$500,"2015")</f>
        <v>0</v>
      </c>
      <c r="I119" s="295">
        <f>SUMIFS('7.  Persistence Report'!AZ$27:AZ$500,'7.  Persistence Report'!$D$27:$D$500,$B118,'7.  Persistence Report'!$J$27:$J$500,"Adjustment",'7.  Persistence Report'!$H$27:$H$500,"2015")</f>
        <v>0</v>
      </c>
      <c r="J119" s="295">
        <f>SUMIFS('7.  Persistence Report'!BA$27:BA$500,'7.  Persistence Report'!$D$27:$D$500,$B118,'7.  Persistence Report'!$J$27:$J$500,"Adjustment",'7.  Persistence Report'!$H$27:$H$500,"2015")</f>
        <v>0</v>
      </c>
      <c r="K119" s="295">
        <f>SUMIFS('7.  Persistence Report'!BB$27:BB$500,'7.  Persistence Report'!$D$27:$D$500,$B118,'7.  Persistence Report'!$J$27:$J$500,"Adjustment",'7.  Persistence Report'!$H$27:$H$500,"2015")</f>
        <v>0</v>
      </c>
      <c r="L119" s="295">
        <f>SUMIFS('7.  Persistence Report'!BC$27:BC$500,'7.  Persistence Report'!$D$27:$D$500,$B118,'7.  Persistence Report'!$J$27:$J$500,"Adjustment",'7.  Persistence Report'!$H$27:$H$500,"2015")</f>
        <v>0</v>
      </c>
      <c r="M119" s="295">
        <f>SUMIFS('7.  Persistence Report'!BD$27:BD$500,'7.  Persistence Report'!$D$27:$D$500,$B118,'7.  Persistence Report'!$J$27:$J$500,"Adjustment",'7.  Persistence Report'!$H$27:$H$500,"2015")</f>
        <v>0</v>
      </c>
      <c r="N119" s="295">
        <f>N118</f>
        <v>12</v>
      </c>
      <c r="O119" s="295">
        <f>SUMIFS('7.  Persistence Report'!P$27:P$500,'7.  Persistence Report'!$D$27:$D$500,$B118,'7.  Persistence Report'!$J$27:$J$500,"Adjustment",'7.  Persistence Report'!$H$27:$H$500,"2015")</f>
        <v>0</v>
      </c>
      <c r="P119" s="295">
        <f>SUMIFS('7.  Persistence Report'!Q$27:Q$500,'7.  Persistence Report'!$D$27:$D$500,$B118,'7.  Persistence Report'!$J$27:$J$500,"Adjustment",'7.  Persistence Report'!$H$27:$H$500,"2015")</f>
        <v>0</v>
      </c>
      <c r="Q119" s="295">
        <f>SUMIFS('7.  Persistence Report'!R$27:R$500,'7.  Persistence Report'!$D$27:$D$500,$B118,'7.  Persistence Report'!$J$27:$J$500,"Adjustment",'7.  Persistence Report'!$H$27:$H$500,"2015")</f>
        <v>0</v>
      </c>
      <c r="R119" s="295">
        <f>SUMIFS('7.  Persistence Report'!S$27:S$500,'7.  Persistence Report'!$D$27:$D$500,$B118,'7.  Persistence Report'!$J$27:$J$500,"Adjustment",'7.  Persistence Report'!$H$27:$H$500,"2015")</f>
        <v>0</v>
      </c>
      <c r="S119" s="295">
        <f>SUMIFS('7.  Persistence Report'!T$27:T$500,'7.  Persistence Report'!$D$27:$D$500,$B118,'7.  Persistence Report'!$J$27:$J$500,"Adjustment",'7.  Persistence Report'!$H$27:$H$500,"2015")</f>
        <v>0</v>
      </c>
      <c r="T119" s="295">
        <f>SUMIFS('7.  Persistence Report'!U$27:U$500,'7.  Persistence Report'!$D$27:$D$500,$B118,'7.  Persistence Report'!$J$27:$J$500,"Adjustment",'7.  Persistence Report'!$H$27:$H$500,"2015")</f>
        <v>0</v>
      </c>
      <c r="U119" s="295">
        <f>SUMIFS('7.  Persistence Report'!V$27:V$500,'7.  Persistence Report'!$D$27:$D$500,$B118,'7.  Persistence Report'!$J$27:$J$500,"Adjustment",'7.  Persistence Report'!$H$27:$H$500,"2015")</f>
        <v>0</v>
      </c>
      <c r="V119" s="295">
        <f>SUMIFS('7.  Persistence Report'!W$27:W$500,'7.  Persistence Report'!$D$27:$D$500,$B118,'7.  Persistence Report'!$J$27:$J$500,"Adjustment",'7.  Persistence Report'!$H$27:$H$500,"2015")</f>
        <v>0</v>
      </c>
      <c r="W119" s="295">
        <f>SUMIFS('7.  Persistence Report'!X$27:X$500,'7.  Persistence Report'!$D$27:$D$500,$B118,'7.  Persistence Report'!$J$27:$J$500,"Adjustment",'7.  Persistence Report'!$H$27:$H$500,"2015")</f>
        <v>0</v>
      </c>
      <c r="X119" s="295">
        <f>SUMIFS('7.  Persistence Report'!Y$27:Y$500,'7.  Persistence Report'!$D$27:$D$500,$B118,'7.  Persistence Report'!$J$27:$J$500,"Adjustment",'7.  Persistence Report'!$H$27:$H$500,"2015")</f>
        <v>0</v>
      </c>
      <c r="Y119" s="411">
        <f>Y118</f>
        <v>0</v>
      </c>
      <c r="Z119" s="411">
        <f t="shared" ref="Z119" si="227">Z118</f>
        <v>0</v>
      </c>
      <c r="AA119" s="411">
        <f t="shared" ref="AA119" si="228">AA118</f>
        <v>0</v>
      </c>
      <c r="AB119" s="411">
        <f t="shared" ref="AB119" si="229">AB118</f>
        <v>0</v>
      </c>
      <c r="AC119" s="411">
        <f t="shared" ref="AC119" si="230">AC118</f>
        <v>0</v>
      </c>
      <c r="AD119" s="411">
        <f t="shared" ref="AD119" si="231">AD118</f>
        <v>0</v>
      </c>
      <c r="AE119" s="411">
        <f t="shared" ref="AE119" si="232">AE118</f>
        <v>0</v>
      </c>
      <c r="AF119" s="411">
        <f t="shared" ref="AF119" si="233">AF118</f>
        <v>0</v>
      </c>
      <c r="AG119" s="411">
        <f t="shared" ref="AG119" si="234">AG118</f>
        <v>0</v>
      </c>
      <c r="AH119" s="411">
        <f t="shared" ref="AH119" si="235">AH118</f>
        <v>0</v>
      </c>
      <c r="AI119" s="411">
        <f t="shared" ref="AI119" si="236">AI118</f>
        <v>0</v>
      </c>
      <c r="AJ119" s="411">
        <f t="shared" ref="AJ119" si="237">AJ118</f>
        <v>0</v>
      </c>
      <c r="AK119" s="411">
        <f t="shared" ref="AK119" si="238">AK118</f>
        <v>0</v>
      </c>
      <c r="AL119" s="411">
        <f t="shared" ref="AL119" si="239">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f>SUMIFS('7.  Persistence Report'!AU$27:AU$500,'7.  Persistence Report'!$D$27:$D$500,$B121,'7.  Persistence Report'!$J$27:$J$500,"Current year savings",'7.  Persistence Report'!$H$27:$H$500,"2015")</f>
        <v>1541118</v>
      </c>
      <c r="E121" s="295">
        <f>SUMIFS('7.  Persistence Report'!AV$27:AV$500,'7.  Persistence Report'!$D$27:$D$500,$B121,'7.  Persistence Report'!$J$27:$J$500,"Current year savings",'7.  Persistence Report'!$H$27:$H$500,"2015")</f>
        <v>1541118</v>
      </c>
      <c r="F121" s="295">
        <f>SUMIFS('7.  Persistence Report'!AW$27:AW$500,'7.  Persistence Report'!$D$27:$D$500,$B121,'7.  Persistence Report'!$J$27:$J$500,"Current year savings",'7.  Persistence Report'!$H$27:$H$500,"2015")</f>
        <v>1524334</v>
      </c>
      <c r="G121" s="295">
        <f>SUMIFS('7.  Persistence Report'!AX$27:AX$500,'7.  Persistence Report'!$D$27:$D$500,$B121,'7.  Persistence Report'!$J$27:$J$500,"Current year savings",'7.  Persistence Report'!$H$27:$H$500,"2015")</f>
        <v>1524334</v>
      </c>
      <c r="H121" s="295">
        <f>SUMIFS('7.  Persistence Report'!AY$27:AY$500,'7.  Persistence Report'!$D$27:$D$500,$B121,'7.  Persistence Report'!$J$27:$J$500,"Current year savings",'7.  Persistence Report'!$H$27:$H$500,"2015")</f>
        <v>1524334</v>
      </c>
      <c r="I121" s="295">
        <f>SUMIFS('7.  Persistence Report'!AZ$27:AZ$500,'7.  Persistence Report'!$D$27:$D$500,$B121,'7.  Persistence Report'!$J$27:$J$500,"Current year savings",'7.  Persistence Report'!$H$27:$H$500,"2015")</f>
        <v>1523822</v>
      </c>
      <c r="J121" s="295">
        <f>SUMIFS('7.  Persistence Report'!BA$27:BA$500,'7.  Persistence Report'!$D$27:$D$500,$B121,'7.  Persistence Report'!$J$27:$J$500,"Current year savings",'7.  Persistence Report'!$H$27:$H$500,"2015")</f>
        <v>1464713</v>
      </c>
      <c r="K121" s="295">
        <f>SUMIFS('7.  Persistence Report'!BB$27:BB$500,'7.  Persistence Report'!$D$27:$D$500,$B121,'7.  Persistence Report'!$J$27:$J$500,"Current year savings",'7.  Persistence Report'!$H$27:$H$500,"2015")</f>
        <v>1464713</v>
      </c>
      <c r="L121" s="295">
        <f>SUMIFS('7.  Persistence Report'!BC$27:BC$500,'7.  Persistence Report'!$D$27:$D$500,$B121,'7.  Persistence Report'!$J$27:$J$500,"Current year savings",'7.  Persistence Report'!$H$27:$H$500,"2015")</f>
        <v>1449370</v>
      </c>
      <c r="M121" s="295">
        <f>SUMIFS('7.  Persistence Report'!BD$27:BD$500,'7.  Persistence Report'!$D$27:$D$500,$B121,'7.  Persistence Report'!$J$27:$J$500,"Current year savings",'7.  Persistence Report'!$H$27:$H$500,"2015")</f>
        <v>1252271</v>
      </c>
      <c r="N121" s="295">
        <v>12</v>
      </c>
      <c r="O121" s="295">
        <f>SUMIFS('7.  Persistence Report'!P$27:P$500,'7.  Persistence Report'!$D$27:$D$500,$B121,'7.  Persistence Report'!$J$27:$J$500,"Current year savings",'7.  Persistence Report'!$H$27:$H$500,"2015")</f>
        <v>190</v>
      </c>
      <c r="P121" s="295">
        <f>SUMIFS('7.  Persistence Report'!Q$27:Q$500,'7.  Persistence Report'!$D$27:$D$500,$B121,'7.  Persistence Report'!$J$27:$J$500,"Current year savings",'7.  Persistence Report'!$H$27:$H$500,"2015")</f>
        <v>190</v>
      </c>
      <c r="Q121" s="295">
        <f>SUMIFS('7.  Persistence Report'!R$27:R$500,'7.  Persistence Report'!$D$27:$D$500,$B121,'7.  Persistence Report'!$J$27:$J$500,"Current year savings",'7.  Persistence Report'!$H$27:$H$500,"2015")</f>
        <v>185</v>
      </c>
      <c r="R121" s="295">
        <f>SUMIFS('7.  Persistence Report'!S$27:S$500,'7.  Persistence Report'!$D$27:$D$500,$B121,'7.  Persistence Report'!$J$27:$J$500,"Current year savings",'7.  Persistence Report'!$H$27:$H$500,"2015")</f>
        <v>185</v>
      </c>
      <c r="S121" s="295">
        <f>SUMIFS('7.  Persistence Report'!T$27:T$500,'7.  Persistence Report'!$D$27:$D$500,$B121,'7.  Persistence Report'!$J$27:$J$500,"Current year savings",'7.  Persistence Report'!$H$27:$H$500,"2015")</f>
        <v>185</v>
      </c>
      <c r="T121" s="295">
        <f>SUMIFS('7.  Persistence Report'!U$27:U$500,'7.  Persistence Report'!$D$27:$D$500,$B121,'7.  Persistence Report'!$J$27:$J$500,"Current year savings",'7.  Persistence Report'!$H$27:$H$500,"2015")</f>
        <v>184</v>
      </c>
      <c r="U121" s="295">
        <f>SUMIFS('7.  Persistence Report'!V$27:V$500,'7.  Persistence Report'!$D$27:$D$500,$B121,'7.  Persistence Report'!$J$27:$J$500,"Current year savings",'7.  Persistence Report'!$H$27:$H$500,"2015")</f>
        <v>175</v>
      </c>
      <c r="V121" s="295">
        <f>SUMIFS('7.  Persistence Report'!W$27:W$500,'7.  Persistence Report'!$D$27:$D$500,$B121,'7.  Persistence Report'!$J$27:$J$500,"Current year savings",'7.  Persistence Report'!$H$27:$H$500,"2015")</f>
        <v>175</v>
      </c>
      <c r="W121" s="295">
        <f>SUMIFS('7.  Persistence Report'!X$27:X$500,'7.  Persistence Report'!$D$27:$D$500,$B121,'7.  Persistence Report'!$J$27:$J$500,"Current year savings",'7.  Persistence Report'!$H$27:$H$500,"2015")</f>
        <v>173</v>
      </c>
      <c r="X121" s="295">
        <f>SUMIFS('7.  Persistence Report'!Y$27:Y$500,'7.  Persistence Report'!$D$27:$D$500,$B121,'7.  Persistence Report'!$J$27:$J$500,"Current year savings",'7.  Persistence Report'!$H$27:$H$500,"2015")</f>
        <v>142</v>
      </c>
      <c r="Y121" s="426"/>
      <c r="Z121" s="410">
        <v>0.15</v>
      </c>
      <c r="AA121" s="410">
        <v>0.45</v>
      </c>
      <c r="AB121" s="410">
        <v>7.0000000000000007E-2</v>
      </c>
      <c r="AC121" s="410">
        <v>0.33</v>
      </c>
      <c r="AD121" s="410"/>
      <c r="AE121" s="410"/>
      <c r="AF121" s="415"/>
      <c r="AG121" s="415"/>
      <c r="AH121" s="415"/>
      <c r="AI121" s="415"/>
      <c r="AJ121" s="415"/>
      <c r="AK121" s="415"/>
      <c r="AL121" s="415"/>
      <c r="AM121" s="296">
        <f>SUM(Y121:AL121)</f>
        <v>1</v>
      </c>
    </row>
    <row r="122" spans="1:39" outlineLevel="1">
      <c r="B122" s="294" t="s">
        <v>267</v>
      </c>
      <c r="C122" s="291" t="s">
        <v>163</v>
      </c>
      <c r="D122" s="295">
        <f>SUMIFS('7.  Persistence Report'!AU$27:AU$500,'7.  Persistence Report'!$D$27:$D$500,$B121,'7.  Persistence Report'!$J$27:$J$500,"Adjustment",'7.  Persistence Report'!$H$27:$H$500,"2015")</f>
        <v>10130140.416292852</v>
      </c>
      <c r="E122" s="295">
        <f>SUMIFS('7.  Persistence Report'!AV$27:AV$500,'7.  Persistence Report'!$D$27:$D$500,$B121,'7.  Persistence Report'!$J$27:$J$500,"Adjustment",'7.  Persistence Report'!$H$27:$H$500,"2015")</f>
        <v>11167158.916695092</v>
      </c>
      <c r="F122" s="295">
        <f>SUMIFS('7.  Persistence Report'!AW$27:AW$500,'7.  Persistence Report'!$D$27:$D$500,$B121,'7.  Persistence Report'!$J$27:$J$500,"Adjustment",'7.  Persistence Report'!$H$27:$H$500,"2015")</f>
        <v>11555685.916695092</v>
      </c>
      <c r="G122" s="295">
        <f>SUMIFS('7.  Persistence Report'!AX$27:AX$500,'7.  Persistence Report'!$D$27:$D$500,$B121,'7.  Persistence Report'!$J$27:$J$500,"Adjustment",'7.  Persistence Report'!$H$27:$H$500,"2015")</f>
        <v>7298817.9166950919</v>
      </c>
      <c r="H122" s="295">
        <f>SUMIFS('7.  Persistence Report'!AY$27:AY$500,'7.  Persistence Report'!$D$27:$D$500,$B121,'7.  Persistence Report'!$J$27:$J$500,"Adjustment",'7.  Persistence Report'!$H$27:$H$500,"2015")</f>
        <v>7298817.9166950919</v>
      </c>
      <c r="I122" s="295">
        <f>SUMIFS('7.  Persistence Report'!AZ$27:AZ$500,'7.  Persistence Report'!$D$27:$D$500,$B121,'7.  Persistence Report'!$J$27:$J$500,"Adjustment",'7.  Persistence Report'!$H$27:$H$500,"2015")</f>
        <v>7178048</v>
      </c>
      <c r="J122" s="295">
        <f>SUMIFS('7.  Persistence Report'!BA$27:BA$500,'7.  Persistence Report'!$D$27:$D$500,$B121,'7.  Persistence Report'!$J$27:$J$500,"Adjustment",'7.  Persistence Report'!$H$27:$H$500,"2015")</f>
        <v>7237156</v>
      </c>
      <c r="K122" s="295">
        <f>SUMIFS('7.  Persistence Report'!BB$27:BB$500,'7.  Persistence Report'!$D$27:$D$500,$B121,'7.  Persistence Report'!$J$27:$J$500,"Adjustment",'7.  Persistence Report'!$H$27:$H$500,"2015")</f>
        <v>7237156</v>
      </c>
      <c r="L122" s="295">
        <f>SUMIFS('7.  Persistence Report'!BC$27:BC$500,'7.  Persistence Report'!$D$27:$D$500,$B121,'7.  Persistence Report'!$J$27:$J$500,"Adjustment",'7.  Persistence Report'!$H$27:$H$500,"2015")</f>
        <v>7135871</v>
      </c>
      <c r="M122" s="295">
        <f>SUMIFS('7.  Persistence Report'!BD$27:BD$500,'7.  Persistence Report'!$D$27:$D$500,$B121,'7.  Persistence Report'!$J$27:$J$500,"Adjustment",'7.  Persistence Report'!$H$27:$H$500,"2015")</f>
        <v>6739899</v>
      </c>
      <c r="N122" s="295">
        <f>N121</f>
        <v>12</v>
      </c>
      <c r="O122" s="295">
        <f>SUMIFS('7.  Persistence Report'!P$27:P$500,'7.  Persistence Report'!$D$27:$D$500,$B121,'7.  Persistence Report'!$J$27:$J$500,"Adjustment",'7.  Persistence Report'!$H$27:$H$500,"2015")</f>
        <v>968.44458701843803</v>
      </c>
      <c r="P122" s="295">
        <f>SUMIFS('7.  Persistence Report'!Q$27:Q$500,'7.  Persistence Report'!$D$27:$D$500,$B121,'7.  Persistence Report'!$J$27:$J$500,"Adjustment",'7.  Persistence Report'!$H$27:$H$500,"2015")</f>
        <v>967.70409438643037</v>
      </c>
      <c r="Q122" s="295">
        <f>SUMIFS('7.  Persistence Report'!R$27:R$500,'7.  Persistence Report'!$D$27:$D$500,$B121,'7.  Persistence Report'!$J$27:$J$500,"Adjustment",'7.  Persistence Report'!$H$27:$H$500,"2015")</f>
        <v>973.70409438643037</v>
      </c>
      <c r="R122" s="295">
        <f>SUMIFS('7.  Persistence Report'!S$27:S$500,'7.  Persistence Report'!$D$27:$D$500,$B121,'7.  Persistence Report'!$J$27:$J$500,"Adjustment",'7.  Persistence Report'!$H$27:$H$500,"2015")</f>
        <v>948.70409438643037</v>
      </c>
      <c r="S122" s="295">
        <f>SUMIFS('7.  Persistence Report'!T$27:T$500,'7.  Persistence Report'!$D$27:$D$500,$B121,'7.  Persistence Report'!$J$27:$J$500,"Adjustment",'7.  Persistence Report'!$H$27:$H$500,"2015")</f>
        <v>948.70409438643037</v>
      </c>
      <c r="T122" s="295">
        <f>SUMIFS('7.  Persistence Report'!U$27:U$500,'7.  Persistence Report'!$D$27:$D$500,$B121,'7.  Persistence Report'!$J$27:$J$500,"Adjustment",'7.  Persistence Report'!$H$27:$H$500,"2015")</f>
        <v>927</v>
      </c>
      <c r="U122" s="295">
        <f>SUMIFS('7.  Persistence Report'!V$27:V$500,'7.  Persistence Report'!$D$27:$D$500,$B121,'7.  Persistence Report'!$J$27:$J$500,"Adjustment",'7.  Persistence Report'!$H$27:$H$500,"2015")</f>
        <v>937</v>
      </c>
      <c r="V122" s="295">
        <f>SUMIFS('7.  Persistence Report'!W$27:W$500,'7.  Persistence Report'!$D$27:$D$500,$B121,'7.  Persistence Report'!$J$27:$J$500,"Adjustment",'7.  Persistence Report'!$H$27:$H$500,"2015")</f>
        <v>937</v>
      </c>
      <c r="W122" s="295">
        <f>SUMIFS('7.  Persistence Report'!X$27:X$500,'7.  Persistence Report'!$D$27:$D$500,$B121,'7.  Persistence Report'!$J$27:$J$500,"Adjustment",'7.  Persistence Report'!$H$27:$H$500,"2015")</f>
        <v>902</v>
      </c>
      <c r="X122" s="295">
        <f>SUMIFS('7.  Persistence Report'!Y$27:Y$500,'7.  Persistence Report'!$D$27:$D$500,$B121,'7.  Persistence Report'!$J$27:$J$500,"Adjustment",'7.  Persistence Report'!$H$27:$H$500,"2015")</f>
        <v>825</v>
      </c>
      <c r="Y122" s="411">
        <f>Y121</f>
        <v>0</v>
      </c>
      <c r="Z122" s="411">
        <f t="shared" ref="Z122" si="240">Z121</f>
        <v>0.15</v>
      </c>
      <c r="AA122" s="411">
        <f t="shared" ref="AA122" si="241">AA121</f>
        <v>0.45</v>
      </c>
      <c r="AB122" s="411">
        <f t="shared" ref="AB122" si="242">AB121</f>
        <v>7.0000000000000007E-2</v>
      </c>
      <c r="AC122" s="411">
        <f t="shared" ref="AC122" si="243">AC121</f>
        <v>0.33</v>
      </c>
      <c r="AD122" s="411">
        <f t="shared" ref="AD122" si="244">AD121</f>
        <v>0</v>
      </c>
      <c r="AE122" s="411">
        <f t="shared" ref="AE122" si="245">AE121</f>
        <v>0</v>
      </c>
      <c r="AF122" s="411">
        <f t="shared" ref="AF122" si="246">AF121</f>
        <v>0</v>
      </c>
      <c r="AG122" s="411">
        <f t="shared" ref="AG122" si="247">AG121</f>
        <v>0</v>
      </c>
      <c r="AH122" s="411">
        <f t="shared" ref="AH122" si="248">AH121</f>
        <v>0</v>
      </c>
      <c r="AI122" s="411">
        <f t="shared" ref="AI122" si="249">AI121</f>
        <v>0</v>
      </c>
      <c r="AJ122" s="411">
        <f t="shared" ref="AJ122" si="250">AJ121</f>
        <v>0</v>
      </c>
      <c r="AK122" s="411">
        <f t="shared" ref="AK122" si="251">AK121</f>
        <v>0</v>
      </c>
      <c r="AL122" s="411">
        <f t="shared" ref="AL122" si="252">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f>SUMIFS('7.  Persistence Report'!AU$27:AU$500,'7.  Persistence Report'!$D$27:$D$500,$B124,'7.  Persistence Report'!$J$27:$J$500,"Current year savings",'7.  Persistence Report'!$H$27:$H$500,"2015")</f>
        <v>0</v>
      </c>
      <c r="E124" s="295">
        <f>SUMIFS('7.  Persistence Report'!AV$27:AV$500,'7.  Persistence Report'!$D$27:$D$500,$B124,'7.  Persistence Report'!$J$27:$J$500,"Current year savings",'7.  Persistence Report'!$H$27:$H$500,"2015")</f>
        <v>0</v>
      </c>
      <c r="F124" s="295">
        <f>SUMIFS('7.  Persistence Report'!AW$27:AW$500,'7.  Persistence Report'!$D$27:$D$500,$B124,'7.  Persistence Report'!$J$27:$J$500,"Current year savings",'7.  Persistence Report'!$H$27:$H$500,"2015")</f>
        <v>0</v>
      </c>
      <c r="G124" s="295">
        <f>SUMIFS('7.  Persistence Report'!AX$27:AX$500,'7.  Persistence Report'!$D$27:$D$500,$B124,'7.  Persistence Report'!$J$27:$J$500,"Current year savings",'7.  Persistence Report'!$H$27:$H$500,"2015")</f>
        <v>0</v>
      </c>
      <c r="H124" s="295">
        <f>SUMIFS('7.  Persistence Report'!AY$27:AY$500,'7.  Persistence Report'!$D$27:$D$500,$B124,'7.  Persistence Report'!$J$27:$J$500,"Current year savings",'7.  Persistence Report'!$H$27:$H$500,"2015")</f>
        <v>0</v>
      </c>
      <c r="I124" s="295">
        <f>SUMIFS('7.  Persistence Report'!AZ$27:AZ$500,'7.  Persistence Report'!$D$27:$D$500,$B124,'7.  Persistence Report'!$J$27:$J$500,"Current year savings",'7.  Persistence Report'!$H$27:$H$500,"2015")</f>
        <v>0</v>
      </c>
      <c r="J124" s="295">
        <f>SUMIFS('7.  Persistence Report'!BA$27:BA$500,'7.  Persistence Report'!$D$27:$D$500,$B124,'7.  Persistence Report'!$J$27:$J$500,"Current year savings",'7.  Persistence Report'!$H$27:$H$500,"2015")</f>
        <v>0</v>
      </c>
      <c r="K124" s="295">
        <f>SUMIFS('7.  Persistence Report'!BB$27:BB$500,'7.  Persistence Report'!$D$27:$D$500,$B124,'7.  Persistence Report'!$J$27:$J$500,"Current year savings",'7.  Persistence Report'!$H$27:$H$500,"2015")</f>
        <v>0</v>
      </c>
      <c r="L124" s="295">
        <f>SUMIFS('7.  Persistence Report'!BC$27:BC$500,'7.  Persistence Report'!$D$27:$D$500,$B124,'7.  Persistence Report'!$J$27:$J$500,"Current year savings",'7.  Persistence Report'!$H$27:$H$500,"2015")</f>
        <v>0</v>
      </c>
      <c r="M124" s="295">
        <f>SUMIFS('7.  Persistence Report'!BD$27:BD$500,'7.  Persistence Report'!$D$27:$D$500,$B124,'7.  Persistence Report'!$J$27:$J$500,"Current year savings",'7.  Persistence Report'!$H$27:$H$500,"2015")</f>
        <v>0</v>
      </c>
      <c r="N124" s="295">
        <v>12</v>
      </c>
      <c r="O124" s="295">
        <f>SUMIFS('7.  Persistence Report'!P$27:P$500,'7.  Persistence Report'!$D$27:$D$500,$B124,'7.  Persistence Report'!$J$27:$J$500,"Current year savings",'7.  Persistence Report'!$H$27:$H$500,"2015")</f>
        <v>0</v>
      </c>
      <c r="P124" s="295">
        <f>SUMIFS('7.  Persistence Report'!Q$27:Q$500,'7.  Persistence Report'!$D$27:$D$500,$B124,'7.  Persistence Report'!$J$27:$J$500,"Current year savings",'7.  Persistence Report'!$H$27:$H$500,"2015")</f>
        <v>0</v>
      </c>
      <c r="Q124" s="295">
        <f>SUMIFS('7.  Persistence Report'!R$27:R$500,'7.  Persistence Report'!$D$27:$D$500,$B124,'7.  Persistence Report'!$J$27:$J$500,"Current year savings",'7.  Persistence Report'!$H$27:$H$500,"2015")</f>
        <v>0</v>
      </c>
      <c r="R124" s="295">
        <f>SUMIFS('7.  Persistence Report'!S$27:S$500,'7.  Persistence Report'!$D$27:$D$500,$B124,'7.  Persistence Report'!$J$27:$J$500,"Current year savings",'7.  Persistence Report'!$H$27:$H$500,"2015")</f>
        <v>0</v>
      </c>
      <c r="S124" s="295">
        <f>SUMIFS('7.  Persistence Report'!T$27:T$500,'7.  Persistence Report'!$D$27:$D$500,$B124,'7.  Persistence Report'!$J$27:$J$500,"Current year savings",'7.  Persistence Report'!$H$27:$H$500,"2015")</f>
        <v>0</v>
      </c>
      <c r="T124" s="295">
        <f>SUMIFS('7.  Persistence Report'!U$27:U$500,'7.  Persistence Report'!$D$27:$D$500,$B124,'7.  Persistence Report'!$J$27:$J$500,"Current year savings",'7.  Persistence Report'!$H$27:$H$500,"2015")</f>
        <v>0</v>
      </c>
      <c r="U124" s="295">
        <f>SUMIFS('7.  Persistence Report'!V$27:V$500,'7.  Persistence Report'!$D$27:$D$500,$B124,'7.  Persistence Report'!$J$27:$J$500,"Current year savings",'7.  Persistence Report'!$H$27:$H$500,"2015")</f>
        <v>0</v>
      </c>
      <c r="V124" s="295">
        <f>SUMIFS('7.  Persistence Report'!W$27:W$500,'7.  Persistence Report'!$D$27:$D$500,$B124,'7.  Persistence Report'!$J$27:$J$500,"Current year savings",'7.  Persistence Report'!$H$27:$H$500,"2015")</f>
        <v>0</v>
      </c>
      <c r="W124" s="295">
        <f>SUMIFS('7.  Persistence Report'!X$27:X$500,'7.  Persistence Report'!$D$27:$D$500,$B124,'7.  Persistence Report'!$J$27:$J$500,"Current year savings",'7.  Persistence Report'!$H$27:$H$500,"2015")</f>
        <v>0</v>
      </c>
      <c r="X124" s="295">
        <f>SUMIFS('7.  Persistence Report'!Y$27:Y$500,'7.  Persistence Report'!$D$27:$D$500,$B124,'7.  Persistence Report'!$J$27:$J$500,"Current year savings",'7.  Persistence Report'!$H$27:$H$500,"2015")</f>
        <v>0</v>
      </c>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f>SUMIFS('7.  Persistence Report'!AU$27:AU$500,'7.  Persistence Report'!$D$27:$D$500,$B124,'7.  Persistence Report'!$J$27:$J$500,"Adjustment",'7.  Persistence Report'!$H$27:$H$500,"2015")</f>
        <v>0</v>
      </c>
      <c r="E125" s="295">
        <f>SUMIFS('7.  Persistence Report'!AV$27:AV$500,'7.  Persistence Report'!$D$27:$D$500,$B124,'7.  Persistence Report'!$J$27:$J$500,"Adjustment",'7.  Persistence Report'!$H$27:$H$500,"2015")</f>
        <v>0</v>
      </c>
      <c r="F125" s="295">
        <f>SUMIFS('7.  Persistence Report'!AW$27:AW$500,'7.  Persistence Report'!$D$27:$D$500,$B124,'7.  Persistence Report'!$J$27:$J$500,"Adjustment",'7.  Persistence Report'!$H$27:$H$500,"2015")</f>
        <v>0</v>
      </c>
      <c r="G125" s="295">
        <f>SUMIFS('7.  Persistence Report'!AX$27:AX$500,'7.  Persistence Report'!$D$27:$D$500,$B124,'7.  Persistence Report'!$J$27:$J$500,"Adjustment",'7.  Persistence Report'!$H$27:$H$500,"2015")</f>
        <v>0</v>
      </c>
      <c r="H125" s="295">
        <f>SUMIFS('7.  Persistence Report'!AY$27:AY$500,'7.  Persistence Report'!$D$27:$D$500,$B124,'7.  Persistence Report'!$J$27:$J$500,"Adjustment",'7.  Persistence Report'!$H$27:$H$500,"2015")</f>
        <v>0</v>
      </c>
      <c r="I125" s="295">
        <f>SUMIFS('7.  Persistence Report'!AZ$27:AZ$500,'7.  Persistence Report'!$D$27:$D$500,$B124,'7.  Persistence Report'!$J$27:$J$500,"Adjustment",'7.  Persistence Report'!$H$27:$H$500,"2015")</f>
        <v>0</v>
      </c>
      <c r="J125" s="295">
        <f>SUMIFS('7.  Persistence Report'!BA$27:BA$500,'7.  Persistence Report'!$D$27:$D$500,$B124,'7.  Persistence Report'!$J$27:$J$500,"Adjustment",'7.  Persistence Report'!$H$27:$H$500,"2015")</f>
        <v>0</v>
      </c>
      <c r="K125" s="295">
        <f>SUMIFS('7.  Persistence Report'!BB$27:BB$500,'7.  Persistence Report'!$D$27:$D$500,$B124,'7.  Persistence Report'!$J$27:$J$500,"Adjustment",'7.  Persistence Report'!$H$27:$H$500,"2015")</f>
        <v>0</v>
      </c>
      <c r="L125" s="295">
        <f>SUMIFS('7.  Persistence Report'!BC$27:BC$500,'7.  Persistence Report'!$D$27:$D$500,$B124,'7.  Persistence Report'!$J$27:$J$500,"Adjustment",'7.  Persistence Report'!$H$27:$H$500,"2015")</f>
        <v>0</v>
      </c>
      <c r="M125" s="295">
        <f>SUMIFS('7.  Persistence Report'!BD$27:BD$500,'7.  Persistence Report'!$D$27:$D$500,$B124,'7.  Persistence Report'!$J$27:$J$500,"Adjustment",'7.  Persistence Report'!$H$27:$H$500,"2015")</f>
        <v>0</v>
      </c>
      <c r="N125" s="295">
        <f>N124</f>
        <v>12</v>
      </c>
      <c r="O125" s="295">
        <f>SUMIFS('7.  Persistence Report'!P$27:P$500,'7.  Persistence Report'!$D$27:$D$500,$B124,'7.  Persistence Report'!$J$27:$J$500,"Adjustment",'7.  Persistence Report'!$H$27:$H$500,"2015")</f>
        <v>0</v>
      </c>
      <c r="P125" s="295">
        <f>SUMIFS('7.  Persistence Report'!Q$27:Q$500,'7.  Persistence Report'!$D$27:$D$500,$B124,'7.  Persistence Report'!$J$27:$J$500,"Adjustment",'7.  Persistence Report'!$H$27:$H$500,"2015")</f>
        <v>0</v>
      </c>
      <c r="Q125" s="295">
        <f>SUMIFS('7.  Persistence Report'!R$27:R$500,'7.  Persistence Report'!$D$27:$D$500,$B124,'7.  Persistence Report'!$J$27:$J$500,"Adjustment",'7.  Persistence Report'!$H$27:$H$500,"2015")</f>
        <v>0</v>
      </c>
      <c r="R125" s="295">
        <f>SUMIFS('7.  Persistence Report'!S$27:S$500,'7.  Persistence Report'!$D$27:$D$500,$B124,'7.  Persistence Report'!$J$27:$J$500,"Adjustment",'7.  Persistence Report'!$H$27:$H$500,"2015")</f>
        <v>0</v>
      </c>
      <c r="S125" s="295">
        <f>SUMIFS('7.  Persistence Report'!T$27:T$500,'7.  Persistence Report'!$D$27:$D$500,$B124,'7.  Persistence Report'!$J$27:$J$500,"Adjustment",'7.  Persistence Report'!$H$27:$H$500,"2015")</f>
        <v>0</v>
      </c>
      <c r="T125" s="295">
        <f>SUMIFS('7.  Persistence Report'!U$27:U$500,'7.  Persistence Report'!$D$27:$D$500,$B124,'7.  Persistence Report'!$J$27:$J$500,"Adjustment",'7.  Persistence Report'!$H$27:$H$500,"2015")</f>
        <v>0</v>
      </c>
      <c r="U125" s="295">
        <f>SUMIFS('7.  Persistence Report'!V$27:V$500,'7.  Persistence Report'!$D$27:$D$500,$B124,'7.  Persistence Report'!$J$27:$J$500,"Adjustment",'7.  Persistence Report'!$H$27:$H$500,"2015")</f>
        <v>0</v>
      </c>
      <c r="V125" s="295">
        <f>SUMIFS('7.  Persistence Report'!W$27:W$500,'7.  Persistence Report'!$D$27:$D$500,$B124,'7.  Persistence Report'!$J$27:$J$500,"Adjustment",'7.  Persistence Report'!$H$27:$H$500,"2015")</f>
        <v>0</v>
      </c>
      <c r="W125" s="295">
        <f>SUMIFS('7.  Persistence Report'!X$27:X$500,'7.  Persistence Report'!$D$27:$D$500,$B124,'7.  Persistence Report'!$J$27:$J$500,"Adjustment",'7.  Persistence Report'!$H$27:$H$500,"2015")</f>
        <v>0</v>
      </c>
      <c r="X125" s="295">
        <f>SUMIFS('7.  Persistence Report'!Y$27:Y$500,'7.  Persistence Report'!$D$27:$D$500,$B124,'7.  Persistence Report'!$J$27:$J$500,"Adjustment",'7.  Persistence Report'!$H$27:$H$500,"2015")</f>
        <v>0</v>
      </c>
      <c r="Y125" s="411">
        <f>Y124</f>
        <v>0</v>
      </c>
      <c r="Z125" s="411">
        <f t="shared" ref="Z125" si="253">Z124</f>
        <v>0</v>
      </c>
      <c r="AA125" s="411">
        <f t="shared" ref="AA125" si="254">AA124</f>
        <v>0</v>
      </c>
      <c r="AB125" s="411">
        <f t="shared" ref="AB125" si="255">AB124</f>
        <v>0</v>
      </c>
      <c r="AC125" s="411">
        <f t="shared" ref="AC125" si="256">AC124</f>
        <v>0</v>
      </c>
      <c r="AD125" s="411">
        <f t="shared" ref="AD125" si="257">AD124</f>
        <v>0</v>
      </c>
      <c r="AE125" s="411">
        <f t="shared" ref="AE125" si="258">AE124</f>
        <v>0</v>
      </c>
      <c r="AF125" s="411">
        <f t="shared" ref="AF125" si="259">AF124</f>
        <v>0</v>
      </c>
      <c r="AG125" s="411">
        <f t="shared" ref="AG125" si="260">AG124</f>
        <v>0</v>
      </c>
      <c r="AH125" s="411">
        <f t="shared" ref="AH125" si="261">AH124</f>
        <v>0</v>
      </c>
      <c r="AI125" s="411">
        <f t="shared" ref="AI125" si="262">AI124</f>
        <v>0</v>
      </c>
      <c r="AJ125" s="411">
        <f t="shared" ref="AJ125" si="263">AJ124</f>
        <v>0</v>
      </c>
      <c r="AK125" s="411">
        <f t="shared" ref="AK125" si="264">AK124</f>
        <v>0</v>
      </c>
      <c r="AL125" s="411">
        <f t="shared" ref="AL125" si="265">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f>SUMIFS('7.  Persistence Report'!AU$27:AU$500,'7.  Persistence Report'!$D$27:$D$500,$B127,'7.  Persistence Report'!$J$27:$J$500,"Current year savings",'7.  Persistence Report'!$H$27:$H$500,"2015")</f>
        <v>0</v>
      </c>
      <c r="E127" s="295">
        <f>SUMIFS('7.  Persistence Report'!AV$27:AV$500,'7.  Persistence Report'!$D$27:$D$500,$B127,'7.  Persistence Report'!$J$27:$J$500,"Current year savings",'7.  Persistence Report'!$H$27:$H$500,"2015")</f>
        <v>0</v>
      </c>
      <c r="F127" s="295">
        <f>SUMIFS('7.  Persistence Report'!AW$27:AW$500,'7.  Persistence Report'!$D$27:$D$500,$B127,'7.  Persistence Report'!$J$27:$J$500,"Current year savings",'7.  Persistence Report'!$H$27:$H$500,"2015")</f>
        <v>0</v>
      </c>
      <c r="G127" s="295">
        <f>SUMIFS('7.  Persistence Report'!AX$27:AX$500,'7.  Persistence Report'!$D$27:$D$500,$B127,'7.  Persistence Report'!$J$27:$J$500,"Current year savings",'7.  Persistence Report'!$H$27:$H$500,"2015")</f>
        <v>0</v>
      </c>
      <c r="H127" s="295">
        <f>SUMIFS('7.  Persistence Report'!AY$27:AY$500,'7.  Persistence Report'!$D$27:$D$500,$B127,'7.  Persistence Report'!$J$27:$J$500,"Current year savings",'7.  Persistence Report'!$H$27:$H$500,"2015")</f>
        <v>0</v>
      </c>
      <c r="I127" s="295">
        <f>SUMIFS('7.  Persistence Report'!AZ$27:AZ$500,'7.  Persistence Report'!$D$27:$D$500,$B127,'7.  Persistence Report'!$J$27:$J$500,"Current year savings",'7.  Persistence Report'!$H$27:$H$500,"2015")</f>
        <v>0</v>
      </c>
      <c r="J127" s="295">
        <f>SUMIFS('7.  Persistence Report'!BA$27:BA$500,'7.  Persistence Report'!$D$27:$D$500,$B127,'7.  Persistence Report'!$J$27:$J$500,"Current year savings",'7.  Persistence Report'!$H$27:$H$500,"2015")</f>
        <v>0</v>
      </c>
      <c r="K127" s="295">
        <f>SUMIFS('7.  Persistence Report'!BB$27:BB$500,'7.  Persistence Report'!$D$27:$D$500,$B127,'7.  Persistence Report'!$J$27:$J$500,"Current year savings",'7.  Persistence Report'!$H$27:$H$500,"2015")</f>
        <v>0</v>
      </c>
      <c r="L127" s="295">
        <f>SUMIFS('7.  Persistence Report'!BC$27:BC$500,'7.  Persistence Report'!$D$27:$D$500,$B127,'7.  Persistence Report'!$J$27:$J$500,"Current year savings",'7.  Persistence Report'!$H$27:$H$500,"2015")</f>
        <v>0</v>
      </c>
      <c r="M127" s="295">
        <f>SUMIFS('7.  Persistence Report'!BD$27:BD$500,'7.  Persistence Report'!$D$27:$D$500,$B127,'7.  Persistence Report'!$J$27:$J$500,"Current year savings",'7.  Persistence Report'!$H$27:$H$500,"2015")</f>
        <v>0</v>
      </c>
      <c r="N127" s="295">
        <v>12</v>
      </c>
      <c r="O127" s="295">
        <f>SUMIFS('7.  Persistence Report'!P$27:P$500,'7.  Persistence Report'!$D$27:$D$500,$B127,'7.  Persistence Report'!$J$27:$J$500,"Current year savings",'7.  Persistence Report'!$H$27:$H$500,"2015")</f>
        <v>0</v>
      </c>
      <c r="P127" s="295">
        <f>SUMIFS('7.  Persistence Report'!Q$27:Q$500,'7.  Persistence Report'!$D$27:$D$500,$B127,'7.  Persistence Report'!$J$27:$J$500,"Current year savings",'7.  Persistence Report'!$H$27:$H$500,"2015")</f>
        <v>0</v>
      </c>
      <c r="Q127" s="295">
        <f>SUMIFS('7.  Persistence Report'!R$27:R$500,'7.  Persistence Report'!$D$27:$D$500,$B127,'7.  Persistence Report'!$J$27:$J$500,"Current year savings",'7.  Persistence Report'!$H$27:$H$500,"2015")</f>
        <v>0</v>
      </c>
      <c r="R127" s="295">
        <f>SUMIFS('7.  Persistence Report'!S$27:S$500,'7.  Persistence Report'!$D$27:$D$500,$B127,'7.  Persistence Report'!$J$27:$J$500,"Current year savings",'7.  Persistence Report'!$H$27:$H$500,"2015")</f>
        <v>0</v>
      </c>
      <c r="S127" s="295">
        <f>SUMIFS('7.  Persistence Report'!T$27:T$500,'7.  Persistence Report'!$D$27:$D$500,$B127,'7.  Persistence Report'!$J$27:$J$500,"Current year savings",'7.  Persistence Report'!$H$27:$H$500,"2015")</f>
        <v>0</v>
      </c>
      <c r="T127" s="295">
        <f>SUMIFS('7.  Persistence Report'!U$27:U$500,'7.  Persistence Report'!$D$27:$D$500,$B127,'7.  Persistence Report'!$J$27:$J$500,"Current year savings",'7.  Persistence Report'!$H$27:$H$500,"2015")</f>
        <v>0</v>
      </c>
      <c r="U127" s="295">
        <f>SUMIFS('7.  Persistence Report'!V$27:V$500,'7.  Persistence Report'!$D$27:$D$500,$B127,'7.  Persistence Report'!$J$27:$J$500,"Current year savings",'7.  Persistence Report'!$H$27:$H$500,"2015")</f>
        <v>0</v>
      </c>
      <c r="V127" s="295">
        <f>SUMIFS('7.  Persistence Report'!W$27:W$500,'7.  Persistence Report'!$D$27:$D$500,$B127,'7.  Persistence Report'!$J$27:$J$500,"Current year savings",'7.  Persistence Report'!$H$27:$H$500,"2015")</f>
        <v>0</v>
      </c>
      <c r="W127" s="295">
        <f>SUMIFS('7.  Persistence Report'!X$27:X$500,'7.  Persistence Report'!$D$27:$D$500,$B127,'7.  Persistence Report'!$J$27:$J$500,"Current year savings",'7.  Persistence Report'!$H$27:$H$500,"2015")</f>
        <v>0</v>
      </c>
      <c r="X127" s="295">
        <f>SUMIFS('7.  Persistence Report'!Y$27:Y$500,'7.  Persistence Report'!$D$27:$D$500,$B127,'7.  Persistence Report'!$J$27:$J$500,"Current year savings",'7.  Persistence Report'!$H$27:$H$500,"2015")</f>
        <v>0</v>
      </c>
      <c r="Y127" s="426"/>
      <c r="Z127" s="410"/>
      <c r="AA127" s="410">
        <v>1</v>
      </c>
      <c r="AB127" s="410"/>
      <c r="AC127" s="410"/>
      <c r="AD127" s="410"/>
      <c r="AE127" s="410"/>
      <c r="AF127" s="415"/>
      <c r="AG127" s="415"/>
      <c r="AH127" s="415"/>
      <c r="AI127" s="415"/>
      <c r="AJ127" s="415"/>
      <c r="AK127" s="415"/>
      <c r="AL127" s="415"/>
      <c r="AM127" s="296">
        <f>SUM(Y127:AL127)</f>
        <v>1</v>
      </c>
    </row>
    <row r="128" spans="1:39" outlineLevel="1">
      <c r="B128" s="294" t="s">
        <v>267</v>
      </c>
      <c r="C128" s="291" t="s">
        <v>163</v>
      </c>
      <c r="D128" s="295">
        <f>SUMIFS('7.  Persistence Report'!AU$27:AU$500,'7.  Persistence Report'!$D$27:$D$500,$B127,'7.  Persistence Report'!$J$27:$J$500,"Adjustment",'7.  Persistence Report'!$H$27:$H$500,"2015")</f>
        <v>84007.628415258499</v>
      </c>
      <c r="E128" s="295">
        <f>SUMIFS('7.  Persistence Report'!AV$27:AV$500,'7.  Persistence Report'!$D$27:$D$500,$B127,'7.  Persistence Report'!$J$27:$J$500,"Adjustment",'7.  Persistence Report'!$H$27:$H$500,"2015")</f>
        <v>84007.628415258499</v>
      </c>
      <c r="F128" s="295">
        <f>SUMIFS('7.  Persistence Report'!AW$27:AW$500,'7.  Persistence Report'!$D$27:$D$500,$B127,'7.  Persistence Report'!$J$27:$J$500,"Adjustment",'7.  Persistence Report'!$H$27:$H$500,"2015")</f>
        <v>84007.628415258499</v>
      </c>
      <c r="G128" s="295">
        <f>SUMIFS('7.  Persistence Report'!AX$27:AX$500,'7.  Persistence Report'!$D$27:$D$500,$B127,'7.  Persistence Report'!$J$27:$J$500,"Adjustment",'7.  Persistence Report'!$H$27:$H$500,"2015")</f>
        <v>84007.628415258499</v>
      </c>
      <c r="H128" s="295">
        <f>SUMIFS('7.  Persistence Report'!AY$27:AY$500,'7.  Persistence Report'!$D$27:$D$500,$B127,'7.  Persistence Report'!$J$27:$J$500,"Adjustment",'7.  Persistence Report'!$H$27:$H$500,"2015")</f>
        <v>84007.628415258499</v>
      </c>
      <c r="I128" s="295">
        <f>SUMIFS('7.  Persistence Report'!AZ$27:AZ$500,'7.  Persistence Report'!$D$27:$D$500,$B127,'7.  Persistence Report'!$J$27:$J$500,"Adjustment",'7.  Persistence Report'!$H$27:$H$500,"2015")</f>
        <v>0</v>
      </c>
      <c r="J128" s="295">
        <f>SUMIFS('7.  Persistence Report'!BA$27:BA$500,'7.  Persistence Report'!$D$27:$D$500,$B127,'7.  Persistence Report'!$J$27:$J$500,"Adjustment",'7.  Persistence Report'!$H$27:$H$500,"2015")</f>
        <v>0</v>
      </c>
      <c r="K128" s="295">
        <f>SUMIFS('7.  Persistence Report'!BB$27:BB$500,'7.  Persistence Report'!$D$27:$D$500,$B127,'7.  Persistence Report'!$J$27:$J$500,"Adjustment",'7.  Persistence Report'!$H$27:$H$500,"2015")</f>
        <v>0</v>
      </c>
      <c r="L128" s="295">
        <f>SUMIFS('7.  Persistence Report'!BC$27:BC$500,'7.  Persistence Report'!$D$27:$D$500,$B127,'7.  Persistence Report'!$J$27:$J$500,"Adjustment",'7.  Persistence Report'!$H$27:$H$500,"2015")</f>
        <v>0</v>
      </c>
      <c r="M128" s="295">
        <f>SUMIFS('7.  Persistence Report'!BD$27:BD$500,'7.  Persistence Report'!$D$27:$D$500,$B127,'7.  Persistence Report'!$J$27:$J$500,"Adjustment",'7.  Persistence Report'!$H$27:$H$500,"2015")</f>
        <v>0</v>
      </c>
      <c r="N128" s="295">
        <f>N127</f>
        <v>12</v>
      </c>
      <c r="O128" s="295">
        <f>SUMIFS('7.  Persistence Report'!P$27:P$500,'7.  Persistence Report'!$D$27:$D$500,$B127,'7.  Persistence Report'!$J$27:$J$500,"Adjustment",'7.  Persistence Report'!$H$27:$H$500,"2015")</f>
        <v>12.34825174825175</v>
      </c>
      <c r="P128" s="295">
        <f>SUMIFS('7.  Persistence Report'!Q$27:Q$500,'7.  Persistence Report'!$D$27:$D$500,$B127,'7.  Persistence Report'!$J$27:$J$500,"Adjustment",'7.  Persistence Report'!$H$27:$H$500,"2015")</f>
        <v>12.34825174825175</v>
      </c>
      <c r="Q128" s="295">
        <f>SUMIFS('7.  Persistence Report'!R$27:R$500,'7.  Persistence Report'!$D$27:$D$500,$B127,'7.  Persistence Report'!$J$27:$J$500,"Adjustment",'7.  Persistence Report'!$H$27:$H$500,"2015")</f>
        <v>12.34825174825175</v>
      </c>
      <c r="R128" s="295">
        <f>SUMIFS('7.  Persistence Report'!S$27:S$500,'7.  Persistence Report'!$D$27:$D$500,$B127,'7.  Persistence Report'!$J$27:$J$500,"Adjustment",'7.  Persistence Report'!$H$27:$H$500,"2015")</f>
        <v>12.34825174825175</v>
      </c>
      <c r="S128" s="295">
        <f>SUMIFS('7.  Persistence Report'!T$27:T$500,'7.  Persistence Report'!$D$27:$D$500,$B127,'7.  Persistence Report'!$J$27:$J$500,"Adjustment",'7.  Persistence Report'!$H$27:$H$500,"2015")</f>
        <v>12.34825174825175</v>
      </c>
      <c r="T128" s="295">
        <f>SUMIFS('7.  Persistence Report'!U$27:U$500,'7.  Persistence Report'!$D$27:$D$500,$B127,'7.  Persistence Report'!$J$27:$J$500,"Adjustment",'7.  Persistence Report'!$H$27:$H$500,"2015")</f>
        <v>0</v>
      </c>
      <c r="U128" s="295">
        <f>SUMIFS('7.  Persistence Report'!V$27:V$500,'7.  Persistence Report'!$D$27:$D$500,$B127,'7.  Persistence Report'!$J$27:$J$500,"Adjustment",'7.  Persistence Report'!$H$27:$H$500,"2015")</f>
        <v>0</v>
      </c>
      <c r="V128" s="295">
        <f>SUMIFS('7.  Persistence Report'!W$27:W$500,'7.  Persistence Report'!$D$27:$D$500,$B127,'7.  Persistence Report'!$J$27:$J$500,"Adjustment",'7.  Persistence Report'!$H$27:$H$500,"2015")</f>
        <v>0</v>
      </c>
      <c r="W128" s="295">
        <f>SUMIFS('7.  Persistence Report'!X$27:X$500,'7.  Persistence Report'!$D$27:$D$500,$B127,'7.  Persistence Report'!$J$27:$J$500,"Adjustment",'7.  Persistence Report'!$H$27:$H$500,"2015")</f>
        <v>0</v>
      </c>
      <c r="X128" s="295">
        <f>SUMIFS('7.  Persistence Report'!Y$27:Y$500,'7.  Persistence Report'!$D$27:$D$500,$B127,'7.  Persistence Report'!$J$27:$J$500,"Adjustment",'7.  Persistence Report'!$H$27:$H$500,"2015")</f>
        <v>0</v>
      </c>
      <c r="Y128" s="411">
        <f>Y127</f>
        <v>0</v>
      </c>
      <c r="Z128" s="411">
        <f t="shared" ref="Z128" si="266">Z127</f>
        <v>0</v>
      </c>
      <c r="AA128" s="411">
        <f t="shared" ref="AA128" si="267">AA127</f>
        <v>1</v>
      </c>
      <c r="AB128" s="411">
        <f t="shared" ref="AB128" si="268">AB127</f>
        <v>0</v>
      </c>
      <c r="AC128" s="411">
        <f t="shared" ref="AC128" si="269">AC127</f>
        <v>0</v>
      </c>
      <c r="AD128" s="411">
        <f t="shared" ref="AD128" si="270">AD127</f>
        <v>0</v>
      </c>
      <c r="AE128" s="411">
        <f t="shared" ref="AE128" si="271">AE127</f>
        <v>0</v>
      </c>
      <c r="AF128" s="411">
        <f t="shared" ref="AF128" si="272">AF127</f>
        <v>0</v>
      </c>
      <c r="AG128" s="411">
        <f t="shared" ref="AG128" si="273">AG127</f>
        <v>0</v>
      </c>
      <c r="AH128" s="411">
        <f t="shared" ref="AH128" si="274">AH127</f>
        <v>0</v>
      </c>
      <c r="AI128" s="411">
        <f t="shared" ref="AI128" si="275">AI127</f>
        <v>0</v>
      </c>
      <c r="AJ128" s="411">
        <f t="shared" ref="AJ128" si="276">AJ127</f>
        <v>0</v>
      </c>
      <c r="AK128" s="411">
        <f t="shared" ref="AK128" si="277">AK127</f>
        <v>0</v>
      </c>
      <c r="AL128" s="411">
        <f t="shared" ref="AL128" si="278">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f>SUMIFS('7.  Persistence Report'!AU$27:AU$500,'7.  Persistence Report'!$D$27:$D$500,$B130,'7.  Persistence Report'!$J$27:$J$500,"Current year savings",'7.  Persistence Report'!$H$27:$H$500,"2015")</f>
        <v>0</v>
      </c>
      <c r="E130" s="295">
        <f>SUMIFS('7.  Persistence Report'!AV$27:AV$500,'7.  Persistence Report'!$D$27:$D$500,$B130,'7.  Persistence Report'!$J$27:$J$500,"Current year savings",'7.  Persistence Report'!$H$27:$H$500,"2015")</f>
        <v>0</v>
      </c>
      <c r="F130" s="295">
        <f>SUMIFS('7.  Persistence Report'!AW$27:AW$500,'7.  Persistence Report'!$D$27:$D$500,$B130,'7.  Persistence Report'!$J$27:$J$500,"Current year savings",'7.  Persistence Report'!$H$27:$H$500,"2015")</f>
        <v>0</v>
      </c>
      <c r="G130" s="295">
        <f>SUMIFS('7.  Persistence Report'!AX$27:AX$500,'7.  Persistence Report'!$D$27:$D$500,$B130,'7.  Persistence Report'!$J$27:$J$500,"Current year savings",'7.  Persistence Report'!$H$27:$H$500,"2015")</f>
        <v>0</v>
      </c>
      <c r="H130" s="295">
        <f>SUMIFS('7.  Persistence Report'!AY$27:AY$500,'7.  Persistence Report'!$D$27:$D$500,$B130,'7.  Persistence Report'!$J$27:$J$500,"Current year savings",'7.  Persistence Report'!$H$27:$H$500,"2015")</f>
        <v>0</v>
      </c>
      <c r="I130" s="295">
        <f>SUMIFS('7.  Persistence Report'!AZ$27:AZ$500,'7.  Persistence Report'!$D$27:$D$500,$B130,'7.  Persistence Report'!$J$27:$J$500,"Current year savings",'7.  Persistence Report'!$H$27:$H$500,"2015")</f>
        <v>0</v>
      </c>
      <c r="J130" s="295">
        <f>SUMIFS('7.  Persistence Report'!BA$27:BA$500,'7.  Persistence Report'!$D$27:$D$500,$B130,'7.  Persistence Report'!$J$27:$J$500,"Current year savings",'7.  Persistence Report'!$H$27:$H$500,"2015")</f>
        <v>0</v>
      </c>
      <c r="K130" s="295">
        <f>SUMIFS('7.  Persistence Report'!BB$27:BB$500,'7.  Persistence Report'!$D$27:$D$500,$B130,'7.  Persistence Report'!$J$27:$J$500,"Current year savings",'7.  Persistence Report'!$H$27:$H$500,"2015")</f>
        <v>0</v>
      </c>
      <c r="L130" s="295">
        <f>SUMIFS('7.  Persistence Report'!BC$27:BC$500,'7.  Persistence Report'!$D$27:$D$500,$B130,'7.  Persistence Report'!$J$27:$J$500,"Current year savings",'7.  Persistence Report'!$H$27:$H$500,"2015")</f>
        <v>0</v>
      </c>
      <c r="M130" s="295">
        <f>SUMIFS('7.  Persistence Report'!BD$27:BD$500,'7.  Persistence Report'!$D$27:$D$500,$B130,'7.  Persistence Report'!$J$27:$J$500,"Current year savings",'7.  Persistence Report'!$H$27:$H$500,"2015")</f>
        <v>0</v>
      </c>
      <c r="N130" s="295">
        <v>3</v>
      </c>
      <c r="O130" s="295">
        <f>SUMIFS('7.  Persistence Report'!P$27:P$500,'7.  Persistence Report'!$D$27:$D$500,$B130,'7.  Persistence Report'!$J$27:$J$500,"Current year savings",'7.  Persistence Report'!$H$27:$H$500,"2015")</f>
        <v>0</v>
      </c>
      <c r="P130" s="295">
        <f>SUMIFS('7.  Persistence Report'!Q$27:Q$500,'7.  Persistence Report'!$D$27:$D$500,$B130,'7.  Persistence Report'!$J$27:$J$500,"Current year savings",'7.  Persistence Report'!$H$27:$H$500,"2015")</f>
        <v>0</v>
      </c>
      <c r="Q130" s="295">
        <f>SUMIFS('7.  Persistence Report'!R$27:R$500,'7.  Persistence Report'!$D$27:$D$500,$B130,'7.  Persistence Report'!$J$27:$J$500,"Current year savings",'7.  Persistence Report'!$H$27:$H$500,"2015")</f>
        <v>0</v>
      </c>
      <c r="R130" s="295">
        <f>SUMIFS('7.  Persistence Report'!S$27:S$500,'7.  Persistence Report'!$D$27:$D$500,$B130,'7.  Persistence Report'!$J$27:$J$500,"Current year savings",'7.  Persistence Report'!$H$27:$H$500,"2015")</f>
        <v>0</v>
      </c>
      <c r="S130" s="295">
        <f>SUMIFS('7.  Persistence Report'!T$27:T$500,'7.  Persistence Report'!$D$27:$D$500,$B130,'7.  Persistence Report'!$J$27:$J$500,"Current year savings",'7.  Persistence Report'!$H$27:$H$500,"2015")</f>
        <v>0</v>
      </c>
      <c r="T130" s="295">
        <f>SUMIFS('7.  Persistence Report'!U$27:U$500,'7.  Persistence Report'!$D$27:$D$500,$B130,'7.  Persistence Report'!$J$27:$J$500,"Current year savings",'7.  Persistence Report'!$H$27:$H$500,"2015")</f>
        <v>0</v>
      </c>
      <c r="U130" s="295">
        <f>SUMIFS('7.  Persistence Report'!V$27:V$500,'7.  Persistence Report'!$D$27:$D$500,$B130,'7.  Persistence Report'!$J$27:$J$500,"Current year savings",'7.  Persistence Report'!$H$27:$H$500,"2015")</f>
        <v>0</v>
      </c>
      <c r="V130" s="295">
        <f>SUMIFS('7.  Persistence Report'!W$27:W$500,'7.  Persistence Report'!$D$27:$D$500,$B130,'7.  Persistence Report'!$J$27:$J$500,"Current year savings",'7.  Persistence Report'!$H$27:$H$500,"2015")</f>
        <v>0</v>
      </c>
      <c r="W130" s="295">
        <f>SUMIFS('7.  Persistence Report'!X$27:X$500,'7.  Persistence Report'!$D$27:$D$500,$B130,'7.  Persistence Report'!$J$27:$J$500,"Current year savings",'7.  Persistence Report'!$H$27:$H$500,"2015")</f>
        <v>0</v>
      </c>
      <c r="X130" s="295">
        <f>SUMIFS('7.  Persistence Report'!Y$27:Y$500,'7.  Persistence Report'!$D$27:$D$500,$B130,'7.  Persistence Report'!$J$27:$J$500,"Current year savings",'7.  Persistence Report'!$H$27:$H$500,"2015")</f>
        <v>0</v>
      </c>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f>SUMIFS('7.  Persistence Report'!AU$27:AU$500,'7.  Persistence Report'!$D$27:$D$500,$B130,'7.  Persistence Report'!$J$27:$J$500,"Adjustment",'7.  Persistence Report'!$H$27:$H$500,"2015")</f>
        <v>0</v>
      </c>
      <c r="E131" s="295">
        <f>SUMIFS('7.  Persistence Report'!AV$27:AV$500,'7.  Persistence Report'!$D$27:$D$500,$B130,'7.  Persistence Report'!$J$27:$J$500,"Adjustment",'7.  Persistence Report'!$H$27:$H$500,"2015")</f>
        <v>0</v>
      </c>
      <c r="F131" s="295">
        <f>SUMIFS('7.  Persistence Report'!AW$27:AW$500,'7.  Persistence Report'!$D$27:$D$500,$B130,'7.  Persistence Report'!$J$27:$J$500,"Adjustment",'7.  Persistence Report'!$H$27:$H$500,"2015")</f>
        <v>0</v>
      </c>
      <c r="G131" s="295">
        <f>SUMIFS('7.  Persistence Report'!AX$27:AX$500,'7.  Persistence Report'!$D$27:$D$500,$B130,'7.  Persistence Report'!$J$27:$J$500,"Adjustment",'7.  Persistence Report'!$H$27:$H$500,"2015")</f>
        <v>0</v>
      </c>
      <c r="H131" s="295">
        <f>SUMIFS('7.  Persistence Report'!AY$27:AY$500,'7.  Persistence Report'!$D$27:$D$500,$B130,'7.  Persistence Report'!$J$27:$J$500,"Adjustment",'7.  Persistence Report'!$H$27:$H$500,"2015")</f>
        <v>0</v>
      </c>
      <c r="I131" s="295">
        <f>SUMIFS('7.  Persistence Report'!AZ$27:AZ$500,'7.  Persistence Report'!$D$27:$D$500,$B130,'7.  Persistence Report'!$J$27:$J$500,"Adjustment",'7.  Persistence Report'!$H$27:$H$500,"2015")</f>
        <v>0</v>
      </c>
      <c r="J131" s="295">
        <f>SUMIFS('7.  Persistence Report'!BA$27:BA$500,'7.  Persistence Report'!$D$27:$D$500,$B130,'7.  Persistence Report'!$J$27:$J$500,"Adjustment",'7.  Persistence Report'!$H$27:$H$500,"2015")</f>
        <v>0</v>
      </c>
      <c r="K131" s="295">
        <f>SUMIFS('7.  Persistence Report'!BB$27:BB$500,'7.  Persistence Report'!$D$27:$D$500,$B130,'7.  Persistence Report'!$J$27:$J$500,"Adjustment",'7.  Persistence Report'!$H$27:$H$500,"2015")</f>
        <v>0</v>
      </c>
      <c r="L131" s="295">
        <f>SUMIFS('7.  Persistence Report'!BC$27:BC$500,'7.  Persistence Report'!$D$27:$D$500,$B130,'7.  Persistence Report'!$J$27:$J$500,"Adjustment",'7.  Persistence Report'!$H$27:$H$500,"2015")</f>
        <v>0</v>
      </c>
      <c r="M131" s="295">
        <f>SUMIFS('7.  Persistence Report'!BD$27:BD$500,'7.  Persistence Report'!$D$27:$D$500,$B130,'7.  Persistence Report'!$J$27:$J$500,"Adjustment",'7.  Persistence Report'!$H$27:$H$500,"2015")</f>
        <v>0</v>
      </c>
      <c r="N131" s="295">
        <f>N130</f>
        <v>3</v>
      </c>
      <c r="O131" s="295">
        <f>SUMIFS('7.  Persistence Report'!P$27:P$500,'7.  Persistence Report'!$D$27:$D$500,$B130,'7.  Persistence Report'!$J$27:$J$500,"Adjustment",'7.  Persistence Report'!$H$27:$H$500,"2015")</f>
        <v>0</v>
      </c>
      <c r="P131" s="295">
        <f>SUMIFS('7.  Persistence Report'!Q$27:Q$500,'7.  Persistence Report'!$D$27:$D$500,$B130,'7.  Persistence Report'!$J$27:$J$500,"Adjustment",'7.  Persistence Report'!$H$27:$H$500,"2015")</f>
        <v>0</v>
      </c>
      <c r="Q131" s="295">
        <f>SUMIFS('7.  Persistence Report'!R$27:R$500,'7.  Persistence Report'!$D$27:$D$500,$B130,'7.  Persistence Report'!$J$27:$J$500,"Adjustment",'7.  Persistence Report'!$H$27:$H$500,"2015")</f>
        <v>0</v>
      </c>
      <c r="R131" s="295">
        <f>SUMIFS('7.  Persistence Report'!S$27:S$500,'7.  Persistence Report'!$D$27:$D$500,$B130,'7.  Persistence Report'!$J$27:$J$500,"Adjustment",'7.  Persistence Report'!$H$27:$H$500,"2015")</f>
        <v>0</v>
      </c>
      <c r="S131" s="295">
        <f>SUMIFS('7.  Persistence Report'!T$27:T$500,'7.  Persistence Report'!$D$27:$D$500,$B130,'7.  Persistence Report'!$J$27:$J$500,"Adjustment",'7.  Persistence Report'!$H$27:$H$500,"2015")</f>
        <v>0</v>
      </c>
      <c r="T131" s="295">
        <f>SUMIFS('7.  Persistence Report'!U$27:U$500,'7.  Persistence Report'!$D$27:$D$500,$B130,'7.  Persistence Report'!$J$27:$J$500,"Adjustment",'7.  Persistence Report'!$H$27:$H$500,"2015")</f>
        <v>0</v>
      </c>
      <c r="U131" s="295">
        <f>SUMIFS('7.  Persistence Report'!V$27:V$500,'7.  Persistence Report'!$D$27:$D$500,$B130,'7.  Persistence Report'!$J$27:$J$500,"Adjustment",'7.  Persistence Report'!$H$27:$H$500,"2015")</f>
        <v>0</v>
      </c>
      <c r="V131" s="295">
        <f>SUMIFS('7.  Persistence Report'!W$27:W$500,'7.  Persistence Report'!$D$27:$D$500,$B130,'7.  Persistence Report'!$J$27:$J$500,"Adjustment",'7.  Persistence Report'!$H$27:$H$500,"2015")</f>
        <v>0</v>
      </c>
      <c r="W131" s="295">
        <f>SUMIFS('7.  Persistence Report'!X$27:X$500,'7.  Persistence Report'!$D$27:$D$500,$B130,'7.  Persistence Report'!$J$27:$J$500,"Adjustment",'7.  Persistence Report'!$H$27:$H$500,"2015")</f>
        <v>0</v>
      </c>
      <c r="X131" s="295">
        <f>SUMIFS('7.  Persistence Report'!Y$27:Y$500,'7.  Persistence Report'!$D$27:$D$500,$B130,'7.  Persistence Report'!$J$27:$J$500,"Adjustment",'7.  Persistence Report'!$H$27:$H$500,"2015")</f>
        <v>0</v>
      </c>
      <c r="Y131" s="411">
        <f>Y130</f>
        <v>0</v>
      </c>
      <c r="Z131" s="411">
        <f t="shared" ref="Z131" si="279">Z130</f>
        <v>0</v>
      </c>
      <c r="AA131" s="411">
        <f t="shared" ref="AA131" si="280">AA130</f>
        <v>0</v>
      </c>
      <c r="AB131" s="411">
        <f t="shared" ref="AB131" si="281">AB130</f>
        <v>0</v>
      </c>
      <c r="AC131" s="411">
        <f t="shared" ref="AC131" si="282">AC130</f>
        <v>0</v>
      </c>
      <c r="AD131" s="411">
        <f t="shared" ref="AD131" si="283">AD130</f>
        <v>0</v>
      </c>
      <c r="AE131" s="411">
        <f t="shared" ref="AE131" si="284">AE130</f>
        <v>0</v>
      </c>
      <c r="AF131" s="411">
        <f t="shared" ref="AF131" si="285">AF130</f>
        <v>0</v>
      </c>
      <c r="AG131" s="411">
        <f t="shared" ref="AG131" si="286">AG130</f>
        <v>0</v>
      </c>
      <c r="AH131" s="411">
        <f t="shared" ref="AH131" si="287">AH130</f>
        <v>0</v>
      </c>
      <c r="AI131" s="411">
        <f t="shared" ref="AI131" si="288">AI130</f>
        <v>0</v>
      </c>
      <c r="AJ131" s="411">
        <f t="shared" ref="AJ131" si="289">AJ130</f>
        <v>0</v>
      </c>
      <c r="AK131" s="411">
        <f t="shared" ref="AK131" si="290">AK130</f>
        <v>0</v>
      </c>
      <c r="AL131" s="411">
        <f t="shared" ref="AL131" si="291">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f>SUMIFS('7.  Persistence Report'!AU$27:AU$500,'7.  Persistence Report'!$D$27:$D$500,$B133,'7.  Persistence Report'!$J$27:$J$500,"Current year savings",'7.  Persistence Report'!$H$27:$H$500,"2015")</f>
        <v>0</v>
      </c>
      <c r="E133" s="295">
        <f>SUMIFS('7.  Persistence Report'!AV$27:AV$500,'7.  Persistence Report'!$D$27:$D$500,$B133,'7.  Persistence Report'!$J$27:$J$500,"Current year savings",'7.  Persistence Report'!$H$27:$H$500,"2015")</f>
        <v>0</v>
      </c>
      <c r="F133" s="295">
        <f>SUMIFS('7.  Persistence Report'!AW$27:AW$500,'7.  Persistence Report'!$D$27:$D$500,$B133,'7.  Persistence Report'!$J$27:$J$500,"Current year savings",'7.  Persistence Report'!$H$27:$H$500,"2015")</f>
        <v>0</v>
      </c>
      <c r="G133" s="295">
        <f>SUMIFS('7.  Persistence Report'!AX$27:AX$500,'7.  Persistence Report'!$D$27:$D$500,$B133,'7.  Persistence Report'!$J$27:$J$500,"Current year savings",'7.  Persistence Report'!$H$27:$H$500,"2015")</f>
        <v>0</v>
      </c>
      <c r="H133" s="295">
        <f>SUMIFS('7.  Persistence Report'!AY$27:AY$500,'7.  Persistence Report'!$D$27:$D$500,$B133,'7.  Persistence Report'!$J$27:$J$500,"Current year savings",'7.  Persistence Report'!$H$27:$H$500,"2015")</f>
        <v>0</v>
      </c>
      <c r="I133" s="295">
        <f>SUMIFS('7.  Persistence Report'!AZ$27:AZ$500,'7.  Persistence Report'!$D$27:$D$500,$B133,'7.  Persistence Report'!$J$27:$J$500,"Current year savings",'7.  Persistence Report'!$H$27:$H$500,"2015")</f>
        <v>0</v>
      </c>
      <c r="J133" s="295">
        <f>SUMIFS('7.  Persistence Report'!BA$27:BA$500,'7.  Persistence Report'!$D$27:$D$500,$B133,'7.  Persistence Report'!$J$27:$J$500,"Current year savings",'7.  Persistence Report'!$H$27:$H$500,"2015")</f>
        <v>0</v>
      </c>
      <c r="K133" s="295">
        <f>SUMIFS('7.  Persistence Report'!BB$27:BB$500,'7.  Persistence Report'!$D$27:$D$500,$B133,'7.  Persistence Report'!$J$27:$J$500,"Current year savings",'7.  Persistence Report'!$H$27:$H$500,"2015")</f>
        <v>0</v>
      </c>
      <c r="L133" s="295">
        <f>SUMIFS('7.  Persistence Report'!BC$27:BC$500,'7.  Persistence Report'!$D$27:$D$500,$B133,'7.  Persistence Report'!$J$27:$J$500,"Current year savings",'7.  Persistence Report'!$H$27:$H$500,"2015")</f>
        <v>0</v>
      </c>
      <c r="M133" s="295">
        <f>SUMIFS('7.  Persistence Report'!BD$27:BD$500,'7.  Persistence Report'!$D$27:$D$500,$B133,'7.  Persistence Report'!$J$27:$J$500,"Current year savings",'7.  Persistence Report'!$H$27:$H$500,"2015")</f>
        <v>0</v>
      </c>
      <c r="N133" s="295">
        <v>12</v>
      </c>
      <c r="O133" s="295">
        <f>SUMIFS('7.  Persistence Report'!P$27:P$500,'7.  Persistence Report'!$D$27:$D$500,$B133,'7.  Persistence Report'!$J$27:$J$500,"Current year savings",'7.  Persistence Report'!$H$27:$H$500,"2015")</f>
        <v>0</v>
      </c>
      <c r="P133" s="295">
        <f>SUMIFS('7.  Persistence Report'!Q$27:Q$500,'7.  Persistence Report'!$D$27:$D$500,$B133,'7.  Persistence Report'!$J$27:$J$500,"Current year savings",'7.  Persistence Report'!$H$27:$H$500,"2015")</f>
        <v>0</v>
      </c>
      <c r="Q133" s="295">
        <f>SUMIFS('7.  Persistence Report'!R$27:R$500,'7.  Persistence Report'!$D$27:$D$500,$B133,'7.  Persistence Report'!$J$27:$J$500,"Current year savings",'7.  Persistence Report'!$H$27:$H$500,"2015")</f>
        <v>0</v>
      </c>
      <c r="R133" s="295">
        <f>SUMIFS('7.  Persistence Report'!S$27:S$500,'7.  Persistence Report'!$D$27:$D$500,$B133,'7.  Persistence Report'!$J$27:$J$500,"Current year savings",'7.  Persistence Report'!$H$27:$H$500,"2015")</f>
        <v>0</v>
      </c>
      <c r="S133" s="295">
        <f>SUMIFS('7.  Persistence Report'!T$27:T$500,'7.  Persistence Report'!$D$27:$D$500,$B133,'7.  Persistence Report'!$J$27:$J$500,"Current year savings",'7.  Persistence Report'!$H$27:$H$500,"2015")</f>
        <v>0</v>
      </c>
      <c r="T133" s="295">
        <f>SUMIFS('7.  Persistence Report'!U$27:U$500,'7.  Persistence Report'!$D$27:$D$500,$B133,'7.  Persistence Report'!$J$27:$J$500,"Current year savings",'7.  Persistence Report'!$H$27:$H$500,"2015")</f>
        <v>0</v>
      </c>
      <c r="U133" s="295">
        <f>SUMIFS('7.  Persistence Report'!V$27:V$500,'7.  Persistence Report'!$D$27:$D$500,$B133,'7.  Persistence Report'!$J$27:$J$500,"Current year savings",'7.  Persistence Report'!$H$27:$H$500,"2015")</f>
        <v>0</v>
      </c>
      <c r="V133" s="295">
        <f>SUMIFS('7.  Persistence Report'!W$27:W$500,'7.  Persistence Report'!$D$27:$D$500,$B133,'7.  Persistence Report'!$J$27:$J$500,"Current year savings",'7.  Persistence Report'!$H$27:$H$500,"2015")</f>
        <v>0</v>
      </c>
      <c r="W133" s="295">
        <f>SUMIFS('7.  Persistence Report'!X$27:X$500,'7.  Persistence Report'!$D$27:$D$500,$B133,'7.  Persistence Report'!$J$27:$J$500,"Current year savings",'7.  Persistence Report'!$H$27:$H$500,"2015")</f>
        <v>0</v>
      </c>
      <c r="X133" s="295">
        <f>SUMIFS('7.  Persistence Report'!Y$27:Y$500,'7.  Persistence Report'!$D$27:$D$500,$B133,'7.  Persistence Report'!$J$27:$J$500,"Current year savings",'7.  Persistence Report'!$H$27:$H$500,"2015")</f>
        <v>0</v>
      </c>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f>SUMIFS('7.  Persistence Report'!AU$27:AU$500,'7.  Persistence Report'!$D$27:$D$500,$B133,'7.  Persistence Report'!$J$27:$J$500,"Adjustment",'7.  Persistence Report'!$H$27:$H$500,"2015")</f>
        <v>0</v>
      </c>
      <c r="E134" s="295">
        <f>SUMIFS('7.  Persistence Report'!AV$27:AV$500,'7.  Persistence Report'!$D$27:$D$500,$B133,'7.  Persistence Report'!$J$27:$J$500,"Adjustment",'7.  Persistence Report'!$H$27:$H$500,"2015")</f>
        <v>0</v>
      </c>
      <c r="F134" s="295">
        <f>SUMIFS('7.  Persistence Report'!AW$27:AW$500,'7.  Persistence Report'!$D$27:$D$500,$B133,'7.  Persistence Report'!$J$27:$J$500,"Adjustment",'7.  Persistence Report'!$H$27:$H$500,"2015")</f>
        <v>0</v>
      </c>
      <c r="G134" s="295">
        <f>SUMIFS('7.  Persistence Report'!AX$27:AX$500,'7.  Persistence Report'!$D$27:$D$500,$B133,'7.  Persistence Report'!$J$27:$J$500,"Adjustment",'7.  Persistence Report'!$H$27:$H$500,"2015")</f>
        <v>0</v>
      </c>
      <c r="H134" s="295">
        <f>SUMIFS('7.  Persistence Report'!AY$27:AY$500,'7.  Persistence Report'!$D$27:$D$500,$B133,'7.  Persistence Report'!$J$27:$J$500,"Adjustment",'7.  Persistence Report'!$H$27:$H$500,"2015")</f>
        <v>0</v>
      </c>
      <c r="I134" s="295">
        <f>SUMIFS('7.  Persistence Report'!AZ$27:AZ$500,'7.  Persistence Report'!$D$27:$D$500,$B133,'7.  Persistence Report'!$J$27:$J$500,"Adjustment",'7.  Persistence Report'!$H$27:$H$500,"2015")</f>
        <v>0</v>
      </c>
      <c r="J134" s="295">
        <f>SUMIFS('7.  Persistence Report'!BA$27:BA$500,'7.  Persistence Report'!$D$27:$D$500,$B133,'7.  Persistence Report'!$J$27:$J$500,"Adjustment",'7.  Persistence Report'!$H$27:$H$500,"2015")</f>
        <v>0</v>
      </c>
      <c r="K134" s="295">
        <f>SUMIFS('7.  Persistence Report'!BB$27:BB$500,'7.  Persistence Report'!$D$27:$D$500,$B133,'7.  Persistence Report'!$J$27:$J$500,"Adjustment",'7.  Persistence Report'!$H$27:$H$500,"2015")</f>
        <v>0</v>
      </c>
      <c r="L134" s="295">
        <f>SUMIFS('7.  Persistence Report'!BC$27:BC$500,'7.  Persistence Report'!$D$27:$D$500,$B133,'7.  Persistence Report'!$J$27:$J$500,"Adjustment",'7.  Persistence Report'!$H$27:$H$500,"2015")</f>
        <v>0</v>
      </c>
      <c r="M134" s="295">
        <f>SUMIFS('7.  Persistence Report'!BD$27:BD$500,'7.  Persistence Report'!$D$27:$D$500,$B133,'7.  Persistence Report'!$J$27:$J$500,"Adjustment",'7.  Persistence Report'!$H$27:$H$500,"2015")</f>
        <v>0</v>
      </c>
      <c r="N134" s="295">
        <f>N133</f>
        <v>12</v>
      </c>
      <c r="O134" s="295">
        <f>SUMIFS('7.  Persistence Report'!P$27:P$500,'7.  Persistence Report'!$D$27:$D$500,$B133,'7.  Persistence Report'!$J$27:$J$500,"Adjustment",'7.  Persistence Report'!$H$27:$H$500,"2015")</f>
        <v>0</v>
      </c>
      <c r="P134" s="295">
        <f>SUMIFS('7.  Persistence Report'!Q$27:Q$500,'7.  Persistence Report'!$D$27:$D$500,$B133,'7.  Persistence Report'!$J$27:$J$500,"Adjustment",'7.  Persistence Report'!$H$27:$H$500,"2015")</f>
        <v>0</v>
      </c>
      <c r="Q134" s="295">
        <f>SUMIFS('7.  Persistence Report'!R$27:R$500,'7.  Persistence Report'!$D$27:$D$500,$B133,'7.  Persistence Report'!$J$27:$J$500,"Adjustment",'7.  Persistence Report'!$H$27:$H$500,"2015")</f>
        <v>0</v>
      </c>
      <c r="R134" s="295">
        <f>SUMIFS('7.  Persistence Report'!S$27:S$500,'7.  Persistence Report'!$D$27:$D$500,$B133,'7.  Persistence Report'!$J$27:$J$500,"Adjustment",'7.  Persistence Report'!$H$27:$H$500,"2015")</f>
        <v>0</v>
      </c>
      <c r="S134" s="295">
        <f>SUMIFS('7.  Persistence Report'!T$27:T$500,'7.  Persistence Report'!$D$27:$D$500,$B133,'7.  Persistence Report'!$J$27:$J$500,"Adjustment",'7.  Persistence Report'!$H$27:$H$500,"2015")</f>
        <v>0</v>
      </c>
      <c r="T134" s="295">
        <f>SUMIFS('7.  Persistence Report'!U$27:U$500,'7.  Persistence Report'!$D$27:$D$500,$B133,'7.  Persistence Report'!$J$27:$J$500,"Adjustment",'7.  Persistence Report'!$H$27:$H$500,"2015")</f>
        <v>0</v>
      </c>
      <c r="U134" s="295">
        <f>SUMIFS('7.  Persistence Report'!V$27:V$500,'7.  Persistence Report'!$D$27:$D$500,$B133,'7.  Persistence Report'!$J$27:$J$500,"Adjustment",'7.  Persistence Report'!$H$27:$H$500,"2015")</f>
        <v>0</v>
      </c>
      <c r="V134" s="295">
        <f>SUMIFS('7.  Persistence Report'!W$27:W$500,'7.  Persistence Report'!$D$27:$D$500,$B133,'7.  Persistence Report'!$J$27:$J$500,"Adjustment",'7.  Persistence Report'!$H$27:$H$500,"2015")</f>
        <v>0</v>
      </c>
      <c r="W134" s="295">
        <f>SUMIFS('7.  Persistence Report'!X$27:X$500,'7.  Persistence Report'!$D$27:$D$500,$B133,'7.  Persistence Report'!$J$27:$J$500,"Adjustment",'7.  Persistence Report'!$H$27:$H$500,"2015")</f>
        <v>0</v>
      </c>
      <c r="X134" s="295">
        <f>SUMIFS('7.  Persistence Report'!Y$27:Y$500,'7.  Persistence Report'!$D$27:$D$500,$B133,'7.  Persistence Report'!$J$27:$J$500,"Adjustment",'7.  Persistence Report'!$H$27:$H$500,"2015")</f>
        <v>0</v>
      </c>
      <c r="Y134" s="411">
        <f>Y133</f>
        <v>0</v>
      </c>
      <c r="Z134" s="411">
        <f t="shared" ref="Z134" si="292">Z133</f>
        <v>0</v>
      </c>
      <c r="AA134" s="411">
        <f t="shared" ref="AA134" si="293">AA133</f>
        <v>0</v>
      </c>
      <c r="AB134" s="411">
        <f t="shared" ref="AB134" si="294">AB133</f>
        <v>0</v>
      </c>
      <c r="AC134" s="411">
        <f t="shared" ref="AC134" si="295">AC133</f>
        <v>0</v>
      </c>
      <c r="AD134" s="411">
        <f t="shared" ref="AD134" si="296">AD133</f>
        <v>0</v>
      </c>
      <c r="AE134" s="411">
        <f t="shared" ref="AE134" si="297">AE133</f>
        <v>0</v>
      </c>
      <c r="AF134" s="411">
        <f t="shared" ref="AF134" si="298">AF133</f>
        <v>0</v>
      </c>
      <c r="AG134" s="411">
        <f t="shared" ref="AG134" si="299">AG133</f>
        <v>0</v>
      </c>
      <c r="AH134" s="411">
        <f t="shared" ref="AH134" si="300">AH133</f>
        <v>0</v>
      </c>
      <c r="AI134" s="411">
        <f t="shared" ref="AI134" si="301">AI133</f>
        <v>0</v>
      </c>
      <c r="AJ134" s="411">
        <f t="shared" ref="AJ134" si="302">AJ133</f>
        <v>0</v>
      </c>
      <c r="AK134" s="411">
        <f t="shared" ref="AK134" si="303">AK133</f>
        <v>0</v>
      </c>
      <c r="AL134" s="411">
        <f t="shared" ref="AL134" si="304">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f>SUMIFS('7.  Persistence Report'!AU$27:AU$500,'7.  Persistence Report'!$D$27:$D$500,$B136,'7.  Persistence Report'!$J$27:$J$500,"Current year savings",'7.  Persistence Report'!$H$27:$H$500,"2015")</f>
        <v>0</v>
      </c>
      <c r="E136" s="295">
        <f>SUMIFS('7.  Persistence Report'!AV$27:AV$500,'7.  Persistence Report'!$D$27:$D$500,$B136,'7.  Persistence Report'!$J$27:$J$500,"Current year savings",'7.  Persistence Report'!$H$27:$H$500,"2015")</f>
        <v>0</v>
      </c>
      <c r="F136" s="295">
        <f>SUMIFS('7.  Persistence Report'!AW$27:AW$500,'7.  Persistence Report'!$D$27:$D$500,$B136,'7.  Persistence Report'!$J$27:$J$500,"Current year savings",'7.  Persistence Report'!$H$27:$H$500,"2015")</f>
        <v>0</v>
      </c>
      <c r="G136" s="295">
        <f>SUMIFS('7.  Persistence Report'!AX$27:AX$500,'7.  Persistence Report'!$D$27:$D$500,$B136,'7.  Persistence Report'!$J$27:$J$500,"Current year savings",'7.  Persistence Report'!$H$27:$H$500,"2015")</f>
        <v>0</v>
      </c>
      <c r="H136" s="295">
        <f>SUMIFS('7.  Persistence Report'!AY$27:AY$500,'7.  Persistence Report'!$D$27:$D$500,$B136,'7.  Persistence Report'!$J$27:$J$500,"Current year savings",'7.  Persistence Report'!$H$27:$H$500,"2015")</f>
        <v>0</v>
      </c>
      <c r="I136" s="295">
        <f>SUMIFS('7.  Persistence Report'!AZ$27:AZ$500,'7.  Persistence Report'!$D$27:$D$500,$B136,'7.  Persistence Report'!$J$27:$J$500,"Current year savings",'7.  Persistence Report'!$H$27:$H$500,"2015")</f>
        <v>0</v>
      </c>
      <c r="J136" s="295">
        <f>SUMIFS('7.  Persistence Report'!BA$27:BA$500,'7.  Persistence Report'!$D$27:$D$500,$B136,'7.  Persistence Report'!$J$27:$J$500,"Current year savings",'7.  Persistence Report'!$H$27:$H$500,"2015")</f>
        <v>0</v>
      </c>
      <c r="K136" s="295">
        <f>SUMIFS('7.  Persistence Report'!BB$27:BB$500,'7.  Persistence Report'!$D$27:$D$500,$B136,'7.  Persistence Report'!$J$27:$J$500,"Current year savings",'7.  Persistence Report'!$H$27:$H$500,"2015")</f>
        <v>0</v>
      </c>
      <c r="L136" s="295">
        <f>SUMIFS('7.  Persistence Report'!BC$27:BC$500,'7.  Persistence Report'!$D$27:$D$500,$B136,'7.  Persistence Report'!$J$27:$J$500,"Current year savings",'7.  Persistence Report'!$H$27:$H$500,"2015")</f>
        <v>0</v>
      </c>
      <c r="M136" s="295">
        <f>SUMIFS('7.  Persistence Report'!BD$27:BD$500,'7.  Persistence Report'!$D$27:$D$500,$B136,'7.  Persistence Report'!$J$27:$J$500,"Current year savings",'7.  Persistence Report'!$H$27:$H$500,"2015")</f>
        <v>0</v>
      </c>
      <c r="N136" s="295">
        <v>12</v>
      </c>
      <c r="O136" s="295">
        <f>SUMIFS('7.  Persistence Report'!P$27:P$500,'7.  Persistence Report'!$D$27:$D$500,$B136,'7.  Persistence Report'!$J$27:$J$500,"Current year savings",'7.  Persistence Report'!$H$27:$H$500,"2015")</f>
        <v>0</v>
      </c>
      <c r="P136" s="295">
        <f>SUMIFS('7.  Persistence Report'!Q$27:Q$500,'7.  Persistence Report'!$D$27:$D$500,$B136,'7.  Persistence Report'!$J$27:$J$500,"Current year savings",'7.  Persistence Report'!$H$27:$H$500,"2015")</f>
        <v>0</v>
      </c>
      <c r="Q136" s="295">
        <f>SUMIFS('7.  Persistence Report'!R$27:R$500,'7.  Persistence Report'!$D$27:$D$500,$B136,'7.  Persistence Report'!$J$27:$J$500,"Current year savings",'7.  Persistence Report'!$H$27:$H$500,"2015")</f>
        <v>0</v>
      </c>
      <c r="R136" s="295">
        <f>SUMIFS('7.  Persistence Report'!S$27:S$500,'7.  Persistence Report'!$D$27:$D$500,$B136,'7.  Persistence Report'!$J$27:$J$500,"Current year savings",'7.  Persistence Report'!$H$27:$H$500,"2015")</f>
        <v>0</v>
      </c>
      <c r="S136" s="295">
        <f>SUMIFS('7.  Persistence Report'!T$27:T$500,'7.  Persistence Report'!$D$27:$D$500,$B136,'7.  Persistence Report'!$J$27:$J$500,"Current year savings",'7.  Persistence Report'!$H$27:$H$500,"2015")</f>
        <v>0</v>
      </c>
      <c r="T136" s="295">
        <f>SUMIFS('7.  Persistence Report'!U$27:U$500,'7.  Persistence Report'!$D$27:$D$500,$B136,'7.  Persistence Report'!$J$27:$J$500,"Current year savings",'7.  Persistence Report'!$H$27:$H$500,"2015")</f>
        <v>0</v>
      </c>
      <c r="U136" s="295">
        <f>SUMIFS('7.  Persistence Report'!V$27:V$500,'7.  Persistence Report'!$D$27:$D$500,$B136,'7.  Persistence Report'!$J$27:$J$500,"Current year savings",'7.  Persistence Report'!$H$27:$H$500,"2015")</f>
        <v>0</v>
      </c>
      <c r="V136" s="295">
        <f>SUMIFS('7.  Persistence Report'!W$27:W$500,'7.  Persistence Report'!$D$27:$D$500,$B136,'7.  Persistence Report'!$J$27:$J$500,"Current year savings",'7.  Persistence Report'!$H$27:$H$500,"2015")</f>
        <v>0</v>
      </c>
      <c r="W136" s="295">
        <f>SUMIFS('7.  Persistence Report'!X$27:X$500,'7.  Persistence Report'!$D$27:$D$500,$B136,'7.  Persistence Report'!$J$27:$J$500,"Current year savings",'7.  Persistence Report'!$H$27:$H$500,"2015")</f>
        <v>0</v>
      </c>
      <c r="X136" s="295">
        <f>SUMIFS('7.  Persistence Report'!Y$27:Y$500,'7.  Persistence Report'!$D$27:$D$500,$B136,'7.  Persistence Report'!$J$27:$J$500,"Current year savings",'7.  Persistence Report'!$H$27:$H$500,"2015")</f>
        <v>0</v>
      </c>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f>SUMIFS('7.  Persistence Report'!AU$27:AU$500,'7.  Persistence Report'!$D$27:$D$500,$B136,'7.  Persistence Report'!$J$27:$J$500,"Adjustment",'7.  Persistence Report'!$H$27:$H$500,"2015")</f>
        <v>0</v>
      </c>
      <c r="E137" s="295">
        <f>SUMIFS('7.  Persistence Report'!AV$27:AV$500,'7.  Persistence Report'!$D$27:$D$500,$B136,'7.  Persistence Report'!$J$27:$J$500,"Adjustment",'7.  Persistence Report'!$H$27:$H$500,"2015")</f>
        <v>0</v>
      </c>
      <c r="F137" s="295">
        <f>SUMIFS('7.  Persistence Report'!AW$27:AW$500,'7.  Persistence Report'!$D$27:$D$500,$B136,'7.  Persistence Report'!$J$27:$J$500,"Adjustment",'7.  Persistence Report'!$H$27:$H$500,"2015")</f>
        <v>0</v>
      </c>
      <c r="G137" s="295">
        <f>SUMIFS('7.  Persistence Report'!AX$27:AX$500,'7.  Persistence Report'!$D$27:$D$500,$B136,'7.  Persistence Report'!$J$27:$J$500,"Adjustment",'7.  Persistence Report'!$H$27:$H$500,"2015")</f>
        <v>0</v>
      </c>
      <c r="H137" s="295">
        <f>SUMIFS('7.  Persistence Report'!AY$27:AY$500,'7.  Persistence Report'!$D$27:$D$500,$B136,'7.  Persistence Report'!$J$27:$J$500,"Adjustment",'7.  Persistence Report'!$H$27:$H$500,"2015")</f>
        <v>0</v>
      </c>
      <c r="I137" s="295">
        <f>SUMIFS('7.  Persistence Report'!AZ$27:AZ$500,'7.  Persistence Report'!$D$27:$D$500,$B136,'7.  Persistence Report'!$J$27:$J$500,"Adjustment",'7.  Persistence Report'!$H$27:$H$500,"2015")</f>
        <v>0</v>
      </c>
      <c r="J137" s="295">
        <f>SUMIFS('7.  Persistence Report'!BA$27:BA$500,'7.  Persistence Report'!$D$27:$D$500,$B136,'7.  Persistence Report'!$J$27:$J$500,"Adjustment",'7.  Persistence Report'!$H$27:$H$500,"2015")</f>
        <v>0</v>
      </c>
      <c r="K137" s="295">
        <f>SUMIFS('7.  Persistence Report'!BB$27:BB$500,'7.  Persistence Report'!$D$27:$D$500,$B136,'7.  Persistence Report'!$J$27:$J$500,"Adjustment",'7.  Persistence Report'!$H$27:$H$500,"2015")</f>
        <v>0</v>
      </c>
      <c r="L137" s="295">
        <f>SUMIFS('7.  Persistence Report'!BC$27:BC$500,'7.  Persistence Report'!$D$27:$D$500,$B136,'7.  Persistence Report'!$J$27:$J$500,"Adjustment",'7.  Persistence Report'!$H$27:$H$500,"2015")</f>
        <v>0</v>
      </c>
      <c r="M137" s="295">
        <f>SUMIFS('7.  Persistence Report'!BD$27:BD$500,'7.  Persistence Report'!$D$27:$D$500,$B136,'7.  Persistence Report'!$J$27:$J$500,"Adjustment",'7.  Persistence Report'!$H$27:$H$500,"2015")</f>
        <v>0</v>
      </c>
      <c r="N137" s="295">
        <f>N136</f>
        <v>12</v>
      </c>
      <c r="O137" s="295">
        <f>SUMIFS('7.  Persistence Report'!P$27:P$500,'7.  Persistence Report'!$D$27:$D$500,$B136,'7.  Persistence Report'!$J$27:$J$500,"Adjustment",'7.  Persistence Report'!$H$27:$H$500,"2015")</f>
        <v>0</v>
      </c>
      <c r="P137" s="295">
        <f>SUMIFS('7.  Persistence Report'!Q$27:Q$500,'7.  Persistence Report'!$D$27:$D$500,$B136,'7.  Persistence Report'!$J$27:$J$500,"Adjustment",'7.  Persistence Report'!$H$27:$H$500,"2015")</f>
        <v>0</v>
      </c>
      <c r="Q137" s="295">
        <f>SUMIFS('7.  Persistence Report'!R$27:R$500,'7.  Persistence Report'!$D$27:$D$500,$B136,'7.  Persistence Report'!$J$27:$J$500,"Adjustment",'7.  Persistence Report'!$H$27:$H$500,"2015")</f>
        <v>0</v>
      </c>
      <c r="R137" s="295">
        <f>SUMIFS('7.  Persistence Report'!S$27:S$500,'7.  Persistence Report'!$D$27:$D$500,$B136,'7.  Persistence Report'!$J$27:$J$500,"Adjustment",'7.  Persistence Report'!$H$27:$H$500,"2015")</f>
        <v>0</v>
      </c>
      <c r="S137" s="295">
        <f>SUMIFS('7.  Persistence Report'!T$27:T$500,'7.  Persistence Report'!$D$27:$D$500,$B136,'7.  Persistence Report'!$J$27:$J$500,"Adjustment",'7.  Persistence Report'!$H$27:$H$500,"2015")</f>
        <v>0</v>
      </c>
      <c r="T137" s="295">
        <f>SUMIFS('7.  Persistence Report'!U$27:U$500,'7.  Persistence Report'!$D$27:$D$500,$B136,'7.  Persistence Report'!$J$27:$J$500,"Adjustment",'7.  Persistence Report'!$H$27:$H$500,"2015")</f>
        <v>0</v>
      </c>
      <c r="U137" s="295">
        <f>SUMIFS('7.  Persistence Report'!V$27:V$500,'7.  Persistence Report'!$D$27:$D$500,$B136,'7.  Persistence Report'!$J$27:$J$500,"Adjustment",'7.  Persistence Report'!$H$27:$H$500,"2015")</f>
        <v>0</v>
      </c>
      <c r="V137" s="295">
        <f>SUMIFS('7.  Persistence Report'!W$27:W$500,'7.  Persistence Report'!$D$27:$D$500,$B136,'7.  Persistence Report'!$J$27:$J$500,"Adjustment",'7.  Persistence Report'!$H$27:$H$500,"2015")</f>
        <v>0</v>
      </c>
      <c r="W137" s="295">
        <f>SUMIFS('7.  Persistence Report'!X$27:X$500,'7.  Persistence Report'!$D$27:$D$500,$B136,'7.  Persistence Report'!$J$27:$J$500,"Adjustment",'7.  Persistence Report'!$H$27:$H$500,"2015")</f>
        <v>0</v>
      </c>
      <c r="X137" s="295">
        <f>SUMIFS('7.  Persistence Report'!Y$27:Y$500,'7.  Persistence Report'!$D$27:$D$500,$B136,'7.  Persistence Report'!$J$27:$J$500,"Adjustment",'7.  Persistence Report'!$H$27:$H$500,"2015")</f>
        <v>0</v>
      </c>
      <c r="Y137" s="411">
        <f>Y136</f>
        <v>0</v>
      </c>
      <c r="Z137" s="411">
        <f t="shared" ref="Z137" si="305">Z136</f>
        <v>0</v>
      </c>
      <c r="AA137" s="411">
        <f t="shared" ref="AA137" si="306">AA136</f>
        <v>0</v>
      </c>
      <c r="AB137" s="411">
        <f t="shared" ref="AB137" si="307">AB136</f>
        <v>0</v>
      </c>
      <c r="AC137" s="411">
        <f t="shared" ref="AC137" si="308">AC136</f>
        <v>0</v>
      </c>
      <c r="AD137" s="411">
        <f t="shared" ref="AD137" si="309">AD136</f>
        <v>0</v>
      </c>
      <c r="AE137" s="411">
        <f t="shared" ref="AE137" si="310">AE136</f>
        <v>0</v>
      </c>
      <c r="AF137" s="411">
        <f t="shared" ref="AF137" si="311">AF136</f>
        <v>0</v>
      </c>
      <c r="AG137" s="411">
        <f t="shared" ref="AG137" si="312">AG136</f>
        <v>0</v>
      </c>
      <c r="AH137" s="411">
        <f t="shared" ref="AH137" si="313">AH136</f>
        <v>0</v>
      </c>
      <c r="AI137" s="411">
        <f t="shared" ref="AI137" si="314">AI136</f>
        <v>0</v>
      </c>
      <c r="AJ137" s="411">
        <f t="shared" ref="AJ137" si="315">AJ136</f>
        <v>0</v>
      </c>
      <c r="AK137" s="411">
        <f t="shared" ref="AK137" si="316">AK136</f>
        <v>0</v>
      </c>
      <c r="AL137" s="411">
        <f t="shared" ref="AL137" si="317">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f>SUMIFS('7.  Persistence Report'!AU$27:AU$500,'7.  Persistence Report'!$D$27:$D$500,$B139,'7.  Persistence Report'!$J$27:$J$500,"Current year savings",'7.  Persistence Report'!$H$27:$H$500,"2015")</f>
        <v>0</v>
      </c>
      <c r="E139" s="295">
        <f>SUMIFS('7.  Persistence Report'!AV$27:AV$500,'7.  Persistence Report'!$D$27:$D$500,$B139,'7.  Persistence Report'!$J$27:$J$500,"Current year savings",'7.  Persistence Report'!$H$27:$H$500,"2015")</f>
        <v>0</v>
      </c>
      <c r="F139" s="295">
        <f>SUMIFS('7.  Persistence Report'!AW$27:AW$500,'7.  Persistence Report'!$D$27:$D$500,$B139,'7.  Persistence Report'!$J$27:$J$500,"Current year savings",'7.  Persistence Report'!$H$27:$H$500,"2015")</f>
        <v>0</v>
      </c>
      <c r="G139" s="295">
        <f>SUMIFS('7.  Persistence Report'!AX$27:AX$500,'7.  Persistence Report'!$D$27:$D$500,$B139,'7.  Persistence Report'!$J$27:$J$500,"Current year savings",'7.  Persistence Report'!$H$27:$H$500,"2015")</f>
        <v>0</v>
      </c>
      <c r="H139" s="295">
        <f>SUMIFS('7.  Persistence Report'!AY$27:AY$500,'7.  Persistence Report'!$D$27:$D$500,$B139,'7.  Persistence Report'!$J$27:$J$500,"Current year savings",'7.  Persistence Report'!$H$27:$H$500,"2015")</f>
        <v>0</v>
      </c>
      <c r="I139" s="295">
        <f>SUMIFS('7.  Persistence Report'!AZ$27:AZ$500,'7.  Persistence Report'!$D$27:$D$500,$B139,'7.  Persistence Report'!$J$27:$J$500,"Current year savings",'7.  Persistence Report'!$H$27:$H$500,"2015")</f>
        <v>0</v>
      </c>
      <c r="J139" s="295">
        <f>SUMIFS('7.  Persistence Report'!BA$27:BA$500,'7.  Persistence Report'!$D$27:$D$500,$B139,'7.  Persistence Report'!$J$27:$J$500,"Current year savings",'7.  Persistence Report'!$H$27:$H$500,"2015")</f>
        <v>0</v>
      </c>
      <c r="K139" s="295">
        <f>SUMIFS('7.  Persistence Report'!BB$27:BB$500,'7.  Persistence Report'!$D$27:$D$500,$B139,'7.  Persistence Report'!$J$27:$J$500,"Current year savings",'7.  Persistence Report'!$H$27:$H$500,"2015")</f>
        <v>0</v>
      </c>
      <c r="L139" s="295">
        <f>SUMIFS('7.  Persistence Report'!BC$27:BC$500,'7.  Persistence Report'!$D$27:$D$500,$B139,'7.  Persistence Report'!$J$27:$J$500,"Current year savings",'7.  Persistence Report'!$H$27:$H$500,"2015")</f>
        <v>0</v>
      </c>
      <c r="M139" s="295">
        <f>SUMIFS('7.  Persistence Report'!BD$27:BD$500,'7.  Persistence Report'!$D$27:$D$500,$B139,'7.  Persistence Report'!$J$27:$J$500,"Current year savings",'7.  Persistence Report'!$H$27:$H$500,"2015")</f>
        <v>0</v>
      </c>
      <c r="N139" s="295">
        <v>12</v>
      </c>
      <c r="O139" s="295">
        <f>SUMIFS('7.  Persistence Report'!P$27:P$500,'7.  Persistence Report'!$D$27:$D$500,$B139,'7.  Persistence Report'!$J$27:$J$500,"Current year savings",'7.  Persistence Report'!$H$27:$H$500,"2015")</f>
        <v>0</v>
      </c>
      <c r="P139" s="295">
        <f>SUMIFS('7.  Persistence Report'!Q$27:Q$500,'7.  Persistence Report'!$D$27:$D$500,$B139,'7.  Persistence Report'!$J$27:$J$500,"Current year savings",'7.  Persistence Report'!$H$27:$H$500,"2015")</f>
        <v>0</v>
      </c>
      <c r="Q139" s="295">
        <f>SUMIFS('7.  Persistence Report'!R$27:R$500,'7.  Persistence Report'!$D$27:$D$500,$B139,'7.  Persistence Report'!$J$27:$J$500,"Current year savings",'7.  Persistence Report'!$H$27:$H$500,"2015")</f>
        <v>0</v>
      </c>
      <c r="R139" s="295">
        <f>SUMIFS('7.  Persistence Report'!S$27:S$500,'7.  Persistence Report'!$D$27:$D$500,$B139,'7.  Persistence Report'!$J$27:$J$500,"Current year savings",'7.  Persistence Report'!$H$27:$H$500,"2015")</f>
        <v>0</v>
      </c>
      <c r="S139" s="295">
        <f>SUMIFS('7.  Persistence Report'!T$27:T$500,'7.  Persistence Report'!$D$27:$D$500,$B139,'7.  Persistence Report'!$J$27:$J$500,"Current year savings",'7.  Persistence Report'!$H$27:$H$500,"2015")</f>
        <v>0</v>
      </c>
      <c r="T139" s="295">
        <f>SUMIFS('7.  Persistence Report'!U$27:U$500,'7.  Persistence Report'!$D$27:$D$500,$B139,'7.  Persistence Report'!$J$27:$J$500,"Current year savings",'7.  Persistence Report'!$H$27:$H$500,"2015")</f>
        <v>0</v>
      </c>
      <c r="U139" s="295">
        <f>SUMIFS('7.  Persistence Report'!V$27:V$500,'7.  Persistence Report'!$D$27:$D$500,$B139,'7.  Persistence Report'!$J$27:$J$500,"Current year savings",'7.  Persistence Report'!$H$27:$H$500,"2015")</f>
        <v>0</v>
      </c>
      <c r="V139" s="295">
        <f>SUMIFS('7.  Persistence Report'!W$27:W$500,'7.  Persistence Report'!$D$27:$D$500,$B139,'7.  Persistence Report'!$J$27:$J$500,"Current year savings",'7.  Persistence Report'!$H$27:$H$500,"2015")</f>
        <v>0</v>
      </c>
      <c r="W139" s="295">
        <f>SUMIFS('7.  Persistence Report'!X$27:X$500,'7.  Persistence Report'!$D$27:$D$500,$B139,'7.  Persistence Report'!$J$27:$J$500,"Current year savings",'7.  Persistence Report'!$H$27:$H$500,"2015")</f>
        <v>0</v>
      </c>
      <c r="X139" s="295">
        <f>SUMIFS('7.  Persistence Report'!Y$27:Y$500,'7.  Persistence Report'!$D$27:$D$500,$B139,'7.  Persistence Report'!$J$27:$J$500,"Current year savings",'7.  Persistence Report'!$H$27:$H$500,"2015")</f>
        <v>0</v>
      </c>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f>SUMIFS('7.  Persistence Report'!AU$27:AU$500,'7.  Persistence Report'!$D$27:$D$500,$B139,'7.  Persistence Report'!$J$27:$J$500,"Adjustment",'7.  Persistence Report'!$H$27:$H$500,"2015")</f>
        <v>0</v>
      </c>
      <c r="E140" s="295">
        <f>SUMIFS('7.  Persistence Report'!AV$27:AV$500,'7.  Persistence Report'!$D$27:$D$500,$B139,'7.  Persistence Report'!$J$27:$J$500,"Adjustment",'7.  Persistence Report'!$H$27:$H$500,"2015")</f>
        <v>0</v>
      </c>
      <c r="F140" s="295">
        <f>SUMIFS('7.  Persistence Report'!AW$27:AW$500,'7.  Persistence Report'!$D$27:$D$500,$B139,'7.  Persistence Report'!$J$27:$J$500,"Adjustment",'7.  Persistence Report'!$H$27:$H$500,"2015")</f>
        <v>0</v>
      </c>
      <c r="G140" s="295">
        <f>SUMIFS('7.  Persistence Report'!AX$27:AX$500,'7.  Persistence Report'!$D$27:$D$500,$B139,'7.  Persistence Report'!$J$27:$J$500,"Adjustment",'7.  Persistence Report'!$H$27:$H$500,"2015")</f>
        <v>0</v>
      </c>
      <c r="H140" s="295">
        <f>SUMIFS('7.  Persistence Report'!AY$27:AY$500,'7.  Persistence Report'!$D$27:$D$500,$B139,'7.  Persistence Report'!$J$27:$J$500,"Adjustment",'7.  Persistence Report'!$H$27:$H$500,"2015")</f>
        <v>0</v>
      </c>
      <c r="I140" s="295">
        <f>SUMIFS('7.  Persistence Report'!AZ$27:AZ$500,'7.  Persistence Report'!$D$27:$D$500,$B139,'7.  Persistence Report'!$J$27:$J$500,"Adjustment",'7.  Persistence Report'!$H$27:$H$500,"2015")</f>
        <v>0</v>
      </c>
      <c r="J140" s="295">
        <f>SUMIFS('7.  Persistence Report'!BA$27:BA$500,'7.  Persistence Report'!$D$27:$D$500,$B139,'7.  Persistence Report'!$J$27:$J$500,"Adjustment",'7.  Persistence Report'!$H$27:$H$500,"2015")</f>
        <v>0</v>
      </c>
      <c r="K140" s="295">
        <f>SUMIFS('7.  Persistence Report'!BB$27:BB$500,'7.  Persistence Report'!$D$27:$D$500,$B139,'7.  Persistence Report'!$J$27:$J$500,"Adjustment",'7.  Persistence Report'!$H$27:$H$500,"2015")</f>
        <v>0</v>
      </c>
      <c r="L140" s="295">
        <f>SUMIFS('7.  Persistence Report'!BC$27:BC$500,'7.  Persistence Report'!$D$27:$D$500,$B139,'7.  Persistence Report'!$J$27:$J$500,"Adjustment",'7.  Persistence Report'!$H$27:$H$500,"2015")</f>
        <v>0</v>
      </c>
      <c r="M140" s="295">
        <f>SUMIFS('7.  Persistence Report'!BD$27:BD$500,'7.  Persistence Report'!$D$27:$D$500,$B139,'7.  Persistence Report'!$J$27:$J$500,"Adjustment",'7.  Persistence Report'!$H$27:$H$500,"2015")</f>
        <v>0</v>
      </c>
      <c r="N140" s="295">
        <f>N139</f>
        <v>12</v>
      </c>
      <c r="O140" s="295">
        <f>SUMIFS('7.  Persistence Report'!P$27:P$500,'7.  Persistence Report'!$D$27:$D$500,$B139,'7.  Persistence Report'!$J$27:$J$500,"Adjustment",'7.  Persistence Report'!$H$27:$H$500,"2015")</f>
        <v>0</v>
      </c>
      <c r="P140" s="295">
        <f>SUMIFS('7.  Persistence Report'!Q$27:Q$500,'7.  Persistence Report'!$D$27:$D$500,$B139,'7.  Persistence Report'!$J$27:$J$500,"Adjustment",'7.  Persistence Report'!$H$27:$H$500,"2015")</f>
        <v>0</v>
      </c>
      <c r="Q140" s="295">
        <f>SUMIFS('7.  Persistence Report'!R$27:R$500,'7.  Persistence Report'!$D$27:$D$500,$B139,'7.  Persistence Report'!$J$27:$J$500,"Adjustment",'7.  Persistence Report'!$H$27:$H$500,"2015")</f>
        <v>0</v>
      </c>
      <c r="R140" s="295">
        <f>SUMIFS('7.  Persistence Report'!S$27:S$500,'7.  Persistence Report'!$D$27:$D$500,$B139,'7.  Persistence Report'!$J$27:$J$500,"Adjustment",'7.  Persistence Report'!$H$27:$H$500,"2015")</f>
        <v>0</v>
      </c>
      <c r="S140" s="295">
        <f>SUMIFS('7.  Persistence Report'!T$27:T$500,'7.  Persistence Report'!$D$27:$D$500,$B139,'7.  Persistence Report'!$J$27:$J$500,"Adjustment",'7.  Persistence Report'!$H$27:$H$500,"2015")</f>
        <v>0</v>
      </c>
      <c r="T140" s="295">
        <f>SUMIFS('7.  Persistence Report'!U$27:U$500,'7.  Persistence Report'!$D$27:$D$500,$B139,'7.  Persistence Report'!$J$27:$J$500,"Adjustment",'7.  Persistence Report'!$H$27:$H$500,"2015")</f>
        <v>0</v>
      </c>
      <c r="U140" s="295">
        <f>SUMIFS('7.  Persistence Report'!V$27:V$500,'7.  Persistence Report'!$D$27:$D$500,$B139,'7.  Persistence Report'!$J$27:$J$500,"Adjustment",'7.  Persistence Report'!$H$27:$H$500,"2015")</f>
        <v>0</v>
      </c>
      <c r="V140" s="295">
        <f>SUMIFS('7.  Persistence Report'!W$27:W$500,'7.  Persistence Report'!$D$27:$D$500,$B139,'7.  Persistence Report'!$J$27:$J$500,"Adjustment",'7.  Persistence Report'!$H$27:$H$500,"2015")</f>
        <v>0</v>
      </c>
      <c r="W140" s="295">
        <f>SUMIFS('7.  Persistence Report'!X$27:X$500,'7.  Persistence Report'!$D$27:$D$500,$B139,'7.  Persistence Report'!$J$27:$J$500,"Adjustment",'7.  Persistence Report'!$H$27:$H$500,"2015")</f>
        <v>0</v>
      </c>
      <c r="X140" s="295">
        <f>SUMIFS('7.  Persistence Report'!Y$27:Y$500,'7.  Persistence Report'!$D$27:$D$500,$B139,'7.  Persistence Report'!$J$27:$J$500,"Adjustment",'7.  Persistence Report'!$H$27:$H$500,"2015")</f>
        <v>0</v>
      </c>
      <c r="Y140" s="411">
        <f>Y139</f>
        <v>0</v>
      </c>
      <c r="Z140" s="411">
        <f t="shared" ref="Z140" si="318">Z139</f>
        <v>0</v>
      </c>
      <c r="AA140" s="411">
        <f t="shared" ref="AA140" si="319">AA139</f>
        <v>0</v>
      </c>
      <c r="AB140" s="411">
        <f t="shared" ref="AB140" si="320">AB139</f>
        <v>0</v>
      </c>
      <c r="AC140" s="411">
        <f t="shared" ref="AC140" si="321">AC139</f>
        <v>0</v>
      </c>
      <c r="AD140" s="411">
        <f t="shared" ref="AD140" si="322">AD139</f>
        <v>0</v>
      </c>
      <c r="AE140" s="411">
        <f t="shared" ref="AE140" si="323">AE139</f>
        <v>0</v>
      </c>
      <c r="AF140" s="411">
        <f t="shared" ref="AF140" si="324">AF139</f>
        <v>0</v>
      </c>
      <c r="AG140" s="411">
        <f t="shared" ref="AG140" si="325">AG139</f>
        <v>0</v>
      </c>
      <c r="AH140" s="411">
        <f t="shared" ref="AH140" si="326">AH139</f>
        <v>0</v>
      </c>
      <c r="AI140" s="411">
        <f t="shared" ref="AI140" si="327">AI139</f>
        <v>0</v>
      </c>
      <c r="AJ140" s="411">
        <f t="shared" ref="AJ140" si="328">AJ139</f>
        <v>0</v>
      </c>
      <c r="AK140" s="411">
        <f t="shared" ref="AK140" si="329">AK139</f>
        <v>0</v>
      </c>
      <c r="AL140" s="411">
        <f t="shared" ref="AL140" si="330">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f>SUMIFS('7.  Persistence Report'!AU$27:AU$500,'7.  Persistence Report'!$D$27:$D$500,$B143,'7.  Persistence Report'!$J$27:$J$500,"Current year savings",'7.  Persistence Report'!$H$27:$H$500,"2015")</f>
        <v>0</v>
      </c>
      <c r="E143" s="295">
        <f>SUMIFS('7.  Persistence Report'!AV$27:AV$500,'7.  Persistence Report'!$D$27:$D$500,$B143,'7.  Persistence Report'!$J$27:$J$500,"Current year savings",'7.  Persistence Report'!$H$27:$H$500,"2015")</f>
        <v>0</v>
      </c>
      <c r="F143" s="295">
        <f>SUMIFS('7.  Persistence Report'!AW$27:AW$500,'7.  Persistence Report'!$D$27:$D$500,$B143,'7.  Persistence Report'!$J$27:$J$500,"Current year savings",'7.  Persistence Report'!$H$27:$H$500,"2015")</f>
        <v>0</v>
      </c>
      <c r="G143" s="295">
        <f>SUMIFS('7.  Persistence Report'!AX$27:AX$500,'7.  Persistence Report'!$D$27:$D$500,$B143,'7.  Persistence Report'!$J$27:$J$500,"Current year savings",'7.  Persistence Report'!$H$27:$H$500,"2015")</f>
        <v>0</v>
      </c>
      <c r="H143" s="295">
        <f>SUMIFS('7.  Persistence Report'!AY$27:AY$500,'7.  Persistence Report'!$D$27:$D$500,$B143,'7.  Persistence Report'!$J$27:$J$500,"Current year savings",'7.  Persistence Report'!$H$27:$H$500,"2015")</f>
        <v>0</v>
      </c>
      <c r="I143" s="295">
        <f>SUMIFS('7.  Persistence Report'!AZ$27:AZ$500,'7.  Persistence Report'!$D$27:$D$500,$B143,'7.  Persistence Report'!$J$27:$J$500,"Current year savings",'7.  Persistence Report'!$H$27:$H$500,"2015")</f>
        <v>0</v>
      </c>
      <c r="J143" s="295">
        <f>SUMIFS('7.  Persistence Report'!BA$27:BA$500,'7.  Persistence Report'!$D$27:$D$500,$B143,'7.  Persistence Report'!$J$27:$J$500,"Current year savings",'7.  Persistence Report'!$H$27:$H$500,"2015")</f>
        <v>0</v>
      </c>
      <c r="K143" s="295">
        <f>SUMIFS('7.  Persistence Report'!BB$27:BB$500,'7.  Persistence Report'!$D$27:$D$500,$B143,'7.  Persistence Report'!$J$27:$J$500,"Current year savings",'7.  Persistence Report'!$H$27:$H$500,"2015")</f>
        <v>0</v>
      </c>
      <c r="L143" s="295">
        <f>SUMIFS('7.  Persistence Report'!BC$27:BC$500,'7.  Persistence Report'!$D$27:$D$500,$B143,'7.  Persistence Report'!$J$27:$J$500,"Current year savings",'7.  Persistence Report'!$H$27:$H$500,"2015")</f>
        <v>0</v>
      </c>
      <c r="M143" s="295">
        <f>SUMIFS('7.  Persistence Report'!BD$27:BD$500,'7.  Persistence Report'!$D$27:$D$500,$B143,'7.  Persistence Report'!$J$27:$J$500,"Current year savings",'7.  Persistence Report'!$H$27:$H$500,"2015")</f>
        <v>0</v>
      </c>
      <c r="N143" s="295">
        <v>0</v>
      </c>
      <c r="O143" s="295">
        <f>SUMIFS('7.  Persistence Report'!P$27:P$500,'7.  Persistence Report'!$D$27:$D$500,$B143,'7.  Persistence Report'!$J$27:$J$500,"Current year savings",'7.  Persistence Report'!$H$27:$H$500,"2015")</f>
        <v>0</v>
      </c>
      <c r="P143" s="295">
        <f>SUMIFS('7.  Persistence Report'!Q$27:Q$500,'7.  Persistence Report'!$D$27:$D$500,$B143,'7.  Persistence Report'!$J$27:$J$500,"Current year savings",'7.  Persistence Report'!$H$27:$H$500,"2015")</f>
        <v>0</v>
      </c>
      <c r="Q143" s="295">
        <f>SUMIFS('7.  Persistence Report'!R$27:R$500,'7.  Persistence Report'!$D$27:$D$500,$B143,'7.  Persistence Report'!$J$27:$J$500,"Current year savings",'7.  Persistence Report'!$H$27:$H$500,"2015")</f>
        <v>0</v>
      </c>
      <c r="R143" s="295">
        <f>SUMIFS('7.  Persistence Report'!S$27:S$500,'7.  Persistence Report'!$D$27:$D$500,$B143,'7.  Persistence Report'!$J$27:$J$500,"Current year savings",'7.  Persistence Report'!$H$27:$H$500,"2015")</f>
        <v>0</v>
      </c>
      <c r="S143" s="295">
        <f>SUMIFS('7.  Persistence Report'!T$27:T$500,'7.  Persistence Report'!$D$27:$D$500,$B143,'7.  Persistence Report'!$J$27:$J$500,"Current year savings",'7.  Persistence Report'!$H$27:$H$500,"2015")</f>
        <v>0</v>
      </c>
      <c r="T143" s="295">
        <f>SUMIFS('7.  Persistence Report'!U$27:U$500,'7.  Persistence Report'!$D$27:$D$500,$B143,'7.  Persistence Report'!$J$27:$J$500,"Current year savings",'7.  Persistence Report'!$H$27:$H$500,"2015")</f>
        <v>0</v>
      </c>
      <c r="U143" s="295">
        <f>SUMIFS('7.  Persistence Report'!V$27:V$500,'7.  Persistence Report'!$D$27:$D$500,$B143,'7.  Persistence Report'!$J$27:$J$500,"Current year savings",'7.  Persistence Report'!$H$27:$H$500,"2015")</f>
        <v>0</v>
      </c>
      <c r="V143" s="295">
        <f>SUMIFS('7.  Persistence Report'!W$27:W$500,'7.  Persistence Report'!$D$27:$D$500,$B143,'7.  Persistence Report'!$J$27:$J$500,"Current year savings",'7.  Persistence Report'!$H$27:$H$500,"2015")</f>
        <v>0</v>
      </c>
      <c r="W143" s="295">
        <f>SUMIFS('7.  Persistence Report'!X$27:X$500,'7.  Persistence Report'!$D$27:$D$500,$B143,'7.  Persistence Report'!$J$27:$J$500,"Current year savings",'7.  Persistence Report'!$H$27:$H$500,"2015")</f>
        <v>0</v>
      </c>
      <c r="X143" s="295">
        <f>SUMIFS('7.  Persistence Report'!Y$27:Y$500,'7.  Persistence Report'!$D$27:$D$500,$B143,'7.  Persistence Report'!$J$27:$J$500,"Current year savings",'7.  Persistence Report'!$H$27:$H$500,"2015")</f>
        <v>0</v>
      </c>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f>SUMIFS('7.  Persistence Report'!AU$27:AU$500,'7.  Persistence Report'!$D$27:$D$500,$B143,'7.  Persistence Report'!$J$27:$J$500,"Adjustment",'7.  Persistence Report'!$H$27:$H$500,"2015")</f>
        <v>0</v>
      </c>
      <c r="E144" s="295">
        <f>SUMIFS('7.  Persistence Report'!AV$27:AV$500,'7.  Persistence Report'!$D$27:$D$500,$B143,'7.  Persistence Report'!$J$27:$J$500,"Adjustment",'7.  Persistence Report'!$H$27:$H$500,"2015")</f>
        <v>0</v>
      </c>
      <c r="F144" s="295">
        <f>SUMIFS('7.  Persistence Report'!AW$27:AW$500,'7.  Persistence Report'!$D$27:$D$500,$B143,'7.  Persistence Report'!$J$27:$J$500,"Adjustment",'7.  Persistence Report'!$H$27:$H$500,"2015")</f>
        <v>0</v>
      </c>
      <c r="G144" s="295">
        <f>SUMIFS('7.  Persistence Report'!AX$27:AX$500,'7.  Persistence Report'!$D$27:$D$500,$B143,'7.  Persistence Report'!$J$27:$J$500,"Adjustment",'7.  Persistence Report'!$H$27:$H$500,"2015")</f>
        <v>0</v>
      </c>
      <c r="H144" s="295">
        <f>SUMIFS('7.  Persistence Report'!AY$27:AY$500,'7.  Persistence Report'!$D$27:$D$500,$B143,'7.  Persistence Report'!$J$27:$J$500,"Adjustment",'7.  Persistence Report'!$H$27:$H$500,"2015")</f>
        <v>0</v>
      </c>
      <c r="I144" s="295">
        <f>SUMIFS('7.  Persistence Report'!AZ$27:AZ$500,'7.  Persistence Report'!$D$27:$D$500,$B143,'7.  Persistence Report'!$J$27:$J$500,"Adjustment",'7.  Persistence Report'!$H$27:$H$500,"2015")</f>
        <v>0</v>
      </c>
      <c r="J144" s="295">
        <f>SUMIFS('7.  Persistence Report'!BA$27:BA$500,'7.  Persistence Report'!$D$27:$D$500,$B143,'7.  Persistence Report'!$J$27:$J$500,"Adjustment",'7.  Persistence Report'!$H$27:$H$500,"2015")</f>
        <v>0</v>
      </c>
      <c r="K144" s="295">
        <f>SUMIFS('7.  Persistence Report'!BB$27:BB$500,'7.  Persistence Report'!$D$27:$D$500,$B143,'7.  Persistence Report'!$J$27:$J$500,"Adjustment",'7.  Persistence Report'!$H$27:$H$500,"2015")</f>
        <v>0</v>
      </c>
      <c r="L144" s="295">
        <f>SUMIFS('7.  Persistence Report'!BC$27:BC$500,'7.  Persistence Report'!$D$27:$D$500,$B143,'7.  Persistence Report'!$J$27:$J$500,"Adjustment",'7.  Persistence Report'!$H$27:$H$500,"2015")</f>
        <v>0</v>
      </c>
      <c r="M144" s="295">
        <f>SUMIFS('7.  Persistence Report'!BD$27:BD$500,'7.  Persistence Report'!$D$27:$D$500,$B143,'7.  Persistence Report'!$J$27:$J$500,"Adjustment",'7.  Persistence Report'!$H$27:$H$500,"2015")</f>
        <v>0</v>
      </c>
      <c r="N144" s="295">
        <f>N143</f>
        <v>0</v>
      </c>
      <c r="O144" s="295">
        <f>SUMIFS('7.  Persistence Report'!P$27:P$500,'7.  Persistence Report'!$D$27:$D$500,$B143,'7.  Persistence Report'!$J$27:$J$500,"Adjustment",'7.  Persistence Report'!$H$27:$H$500,"2015")</f>
        <v>0</v>
      </c>
      <c r="P144" s="295">
        <f>SUMIFS('7.  Persistence Report'!Q$27:Q$500,'7.  Persistence Report'!$D$27:$D$500,$B143,'7.  Persistence Report'!$J$27:$J$500,"Adjustment",'7.  Persistence Report'!$H$27:$H$500,"2015")</f>
        <v>0</v>
      </c>
      <c r="Q144" s="295">
        <f>SUMIFS('7.  Persistence Report'!R$27:R$500,'7.  Persistence Report'!$D$27:$D$500,$B143,'7.  Persistence Report'!$J$27:$J$500,"Adjustment",'7.  Persistence Report'!$H$27:$H$500,"2015")</f>
        <v>0</v>
      </c>
      <c r="R144" s="295">
        <f>SUMIFS('7.  Persistence Report'!S$27:S$500,'7.  Persistence Report'!$D$27:$D$500,$B143,'7.  Persistence Report'!$J$27:$J$500,"Adjustment",'7.  Persistence Report'!$H$27:$H$500,"2015")</f>
        <v>0</v>
      </c>
      <c r="S144" s="295">
        <f>SUMIFS('7.  Persistence Report'!T$27:T$500,'7.  Persistence Report'!$D$27:$D$500,$B143,'7.  Persistence Report'!$J$27:$J$500,"Adjustment",'7.  Persistence Report'!$H$27:$H$500,"2015")</f>
        <v>0</v>
      </c>
      <c r="T144" s="295">
        <f>SUMIFS('7.  Persistence Report'!U$27:U$500,'7.  Persistence Report'!$D$27:$D$500,$B143,'7.  Persistence Report'!$J$27:$J$500,"Adjustment",'7.  Persistence Report'!$H$27:$H$500,"2015")</f>
        <v>0</v>
      </c>
      <c r="U144" s="295">
        <f>SUMIFS('7.  Persistence Report'!V$27:V$500,'7.  Persistence Report'!$D$27:$D$500,$B143,'7.  Persistence Report'!$J$27:$J$500,"Adjustment",'7.  Persistence Report'!$H$27:$H$500,"2015")</f>
        <v>0</v>
      </c>
      <c r="V144" s="295">
        <f>SUMIFS('7.  Persistence Report'!W$27:W$500,'7.  Persistence Report'!$D$27:$D$500,$B143,'7.  Persistence Report'!$J$27:$J$500,"Adjustment",'7.  Persistence Report'!$H$27:$H$500,"2015")</f>
        <v>0</v>
      </c>
      <c r="W144" s="295">
        <f>SUMIFS('7.  Persistence Report'!X$27:X$500,'7.  Persistence Report'!$D$27:$D$500,$B143,'7.  Persistence Report'!$J$27:$J$500,"Adjustment",'7.  Persistence Report'!$H$27:$H$500,"2015")</f>
        <v>0</v>
      </c>
      <c r="X144" s="295">
        <f>SUMIFS('7.  Persistence Report'!Y$27:Y$500,'7.  Persistence Report'!$D$27:$D$500,$B143,'7.  Persistence Report'!$J$27:$J$500,"Adjustment",'7.  Persistence Report'!$H$27:$H$500,"2015")</f>
        <v>0</v>
      </c>
      <c r="Y144" s="411">
        <f>Y143</f>
        <v>0</v>
      </c>
      <c r="Z144" s="411">
        <f t="shared" ref="Z144" si="331">Z143</f>
        <v>0</v>
      </c>
      <c r="AA144" s="411">
        <f t="shared" ref="AA144" si="332">AA143</f>
        <v>0</v>
      </c>
      <c r="AB144" s="411">
        <f t="shared" ref="AB144" si="333">AB143</f>
        <v>0</v>
      </c>
      <c r="AC144" s="411">
        <f t="shared" ref="AC144" si="334">AC143</f>
        <v>0</v>
      </c>
      <c r="AD144" s="411">
        <f t="shared" ref="AD144" si="335">AD143</f>
        <v>0</v>
      </c>
      <c r="AE144" s="411">
        <f t="shared" ref="AE144" si="336">AE143</f>
        <v>0</v>
      </c>
      <c r="AF144" s="411">
        <f t="shared" ref="AF144" si="337">AF143</f>
        <v>0</v>
      </c>
      <c r="AG144" s="411">
        <f t="shared" ref="AG144" si="338">AG143</f>
        <v>0</v>
      </c>
      <c r="AH144" s="411">
        <f t="shared" ref="AH144" si="339">AH143</f>
        <v>0</v>
      </c>
      <c r="AI144" s="411">
        <f t="shared" ref="AI144" si="340">AI143</f>
        <v>0</v>
      </c>
      <c r="AJ144" s="411">
        <f t="shared" ref="AJ144" si="341">AJ143</f>
        <v>0</v>
      </c>
      <c r="AK144" s="411">
        <f t="shared" ref="AK144" si="342">AK143</f>
        <v>0</v>
      </c>
      <c r="AL144" s="411">
        <f t="shared" ref="AL144" si="343">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f>SUMIFS('7.  Persistence Report'!AU$27:AU$500,'7.  Persistence Report'!$D$27:$D$500,$B146,'7.  Persistence Report'!$J$27:$J$500,"Current year savings",'7.  Persistence Report'!$H$27:$H$500,"2015")</f>
        <v>0</v>
      </c>
      <c r="E146" s="295">
        <f>SUMIFS('7.  Persistence Report'!AV$27:AV$500,'7.  Persistence Report'!$D$27:$D$500,$B146,'7.  Persistence Report'!$J$27:$J$500,"Current year savings",'7.  Persistence Report'!$H$27:$H$500,"2015")</f>
        <v>0</v>
      </c>
      <c r="F146" s="295">
        <f>SUMIFS('7.  Persistence Report'!AW$27:AW$500,'7.  Persistence Report'!$D$27:$D$500,$B146,'7.  Persistence Report'!$J$27:$J$500,"Current year savings",'7.  Persistence Report'!$H$27:$H$500,"2015")</f>
        <v>0</v>
      </c>
      <c r="G146" s="295">
        <f>SUMIFS('7.  Persistence Report'!AX$27:AX$500,'7.  Persistence Report'!$D$27:$D$500,$B146,'7.  Persistence Report'!$J$27:$J$500,"Current year savings",'7.  Persistence Report'!$H$27:$H$500,"2015")</f>
        <v>0</v>
      </c>
      <c r="H146" s="295">
        <f>SUMIFS('7.  Persistence Report'!AY$27:AY$500,'7.  Persistence Report'!$D$27:$D$500,$B146,'7.  Persistence Report'!$J$27:$J$500,"Current year savings",'7.  Persistence Report'!$H$27:$H$500,"2015")</f>
        <v>0</v>
      </c>
      <c r="I146" s="295">
        <f>SUMIFS('7.  Persistence Report'!AZ$27:AZ$500,'7.  Persistence Report'!$D$27:$D$500,$B146,'7.  Persistence Report'!$J$27:$J$500,"Current year savings",'7.  Persistence Report'!$H$27:$H$500,"2015")</f>
        <v>0</v>
      </c>
      <c r="J146" s="295">
        <f>SUMIFS('7.  Persistence Report'!BA$27:BA$500,'7.  Persistence Report'!$D$27:$D$500,$B146,'7.  Persistence Report'!$J$27:$J$500,"Current year savings",'7.  Persistence Report'!$H$27:$H$500,"2015")</f>
        <v>0</v>
      </c>
      <c r="K146" s="295">
        <f>SUMIFS('7.  Persistence Report'!BB$27:BB$500,'7.  Persistence Report'!$D$27:$D$500,$B146,'7.  Persistence Report'!$J$27:$J$500,"Current year savings",'7.  Persistence Report'!$H$27:$H$500,"2015")</f>
        <v>0</v>
      </c>
      <c r="L146" s="295">
        <f>SUMIFS('7.  Persistence Report'!BC$27:BC$500,'7.  Persistence Report'!$D$27:$D$500,$B146,'7.  Persistence Report'!$J$27:$J$500,"Current year savings",'7.  Persistence Report'!$H$27:$H$500,"2015")</f>
        <v>0</v>
      </c>
      <c r="M146" s="295">
        <f>SUMIFS('7.  Persistence Report'!BD$27:BD$500,'7.  Persistence Report'!$D$27:$D$500,$B146,'7.  Persistence Report'!$J$27:$J$500,"Current year savings",'7.  Persistence Report'!$H$27:$H$500,"2015")</f>
        <v>0</v>
      </c>
      <c r="N146" s="295">
        <v>0</v>
      </c>
      <c r="O146" s="295">
        <f>SUMIFS('7.  Persistence Report'!P$27:P$500,'7.  Persistence Report'!$D$27:$D$500,$B146,'7.  Persistence Report'!$J$27:$J$500,"Current year savings",'7.  Persistence Report'!$H$27:$H$500,"2015")</f>
        <v>0</v>
      </c>
      <c r="P146" s="295">
        <f>SUMIFS('7.  Persistence Report'!Q$27:Q$500,'7.  Persistence Report'!$D$27:$D$500,$B146,'7.  Persistence Report'!$J$27:$J$500,"Current year savings",'7.  Persistence Report'!$H$27:$H$500,"2015")</f>
        <v>0</v>
      </c>
      <c r="Q146" s="295">
        <f>SUMIFS('7.  Persistence Report'!R$27:R$500,'7.  Persistence Report'!$D$27:$D$500,$B146,'7.  Persistence Report'!$J$27:$J$500,"Current year savings",'7.  Persistence Report'!$H$27:$H$500,"2015")</f>
        <v>0</v>
      </c>
      <c r="R146" s="295">
        <f>SUMIFS('7.  Persistence Report'!S$27:S$500,'7.  Persistence Report'!$D$27:$D$500,$B146,'7.  Persistence Report'!$J$27:$J$500,"Current year savings",'7.  Persistence Report'!$H$27:$H$500,"2015")</f>
        <v>0</v>
      </c>
      <c r="S146" s="295">
        <f>SUMIFS('7.  Persistence Report'!T$27:T$500,'7.  Persistence Report'!$D$27:$D$500,$B146,'7.  Persistence Report'!$J$27:$J$500,"Current year savings",'7.  Persistence Report'!$H$27:$H$500,"2015")</f>
        <v>0</v>
      </c>
      <c r="T146" s="295">
        <f>SUMIFS('7.  Persistence Report'!U$27:U$500,'7.  Persistence Report'!$D$27:$D$500,$B146,'7.  Persistence Report'!$J$27:$J$500,"Current year savings",'7.  Persistence Report'!$H$27:$H$500,"2015")</f>
        <v>0</v>
      </c>
      <c r="U146" s="295">
        <f>SUMIFS('7.  Persistence Report'!V$27:V$500,'7.  Persistence Report'!$D$27:$D$500,$B146,'7.  Persistence Report'!$J$27:$J$500,"Current year savings",'7.  Persistence Report'!$H$27:$H$500,"2015")</f>
        <v>0</v>
      </c>
      <c r="V146" s="295">
        <f>SUMIFS('7.  Persistence Report'!W$27:W$500,'7.  Persistence Report'!$D$27:$D$500,$B146,'7.  Persistence Report'!$J$27:$J$500,"Current year savings",'7.  Persistence Report'!$H$27:$H$500,"2015")</f>
        <v>0</v>
      </c>
      <c r="W146" s="295">
        <f>SUMIFS('7.  Persistence Report'!X$27:X$500,'7.  Persistence Report'!$D$27:$D$500,$B146,'7.  Persistence Report'!$J$27:$J$500,"Current year savings",'7.  Persistence Report'!$H$27:$H$500,"2015")</f>
        <v>0</v>
      </c>
      <c r="X146" s="295">
        <f>SUMIFS('7.  Persistence Report'!Y$27:Y$500,'7.  Persistence Report'!$D$27:$D$500,$B146,'7.  Persistence Report'!$J$27:$J$500,"Current year savings",'7.  Persistence Report'!$H$27:$H$500,"2015")</f>
        <v>0</v>
      </c>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f>SUMIFS('7.  Persistence Report'!AU$27:AU$500,'7.  Persistence Report'!$D$27:$D$500,$B146,'7.  Persistence Report'!$J$27:$J$500,"Adjustment",'7.  Persistence Report'!$H$27:$H$500,"2015")</f>
        <v>0</v>
      </c>
      <c r="E147" s="295">
        <f>SUMIFS('7.  Persistence Report'!AV$27:AV$500,'7.  Persistence Report'!$D$27:$D$500,$B146,'7.  Persistence Report'!$J$27:$J$500,"Adjustment",'7.  Persistence Report'!$H$27:$H$500,"2015")</f>
        <v>0</v>
      </c>
      <c r="F147" s="295">
        <f>SUMIFS('7.  Persistence Report'!AW$27:AW$500,'7.  Persistence Report'!$D$27:$D$500,$B146,'7.  Persistence Report'!$J$27:$J$500,"Adjustment",'7.  Persistence Report'!$H$27:$H$500,"2015")</f>
        <v>0</v>
      </c>
      <c r="G147" s="295">
        <f>SUMIFS('7.  Persistence Report'!AX$27:AX$500,'7.  Persistence Report'!$D$27:$D$500,$B146,'7.  Persistence Report'!$J$27:$J$500,"Adjustment",'7.  Persistence Report'!$H$27:$H$500,"2015")</f>
        <v>0</v>
      </c>
      <c r="H147" s="295">
        <f>SUMIFS('7.  Persistence Report'!AY$27:AY$500,'7.  Persistence Report'!$D$27:$D$500,$B146,'7.  Persistence Report'!$J$27:$J$500,"Adjustment",'7.  Persistence Report'!$H$27:$H$500,"2015")</f>
        <v>0</v>
      </c>
      <c r="I147" s="295">
        <f>SUMIFS('7.  Persistence Report'!AZ$27:AZ$500,'7.  Persistence Report'!$D$27:$D$500,$B146,'7.  Persistence Report'!$J$27:$J$500,"Adjustment",'7.  Persistence Report'!$H$27:$H$500,"2015")</f>
        <v>0</v>
      </c>
      <c r="J147" s="295">
        <f>SUMIFS('7.  Persistence Report'!BA$27:BA$500,'7.  Persistence Report'!$D$27:$D$500,$B146,'7.  Persistence Report'!$J$27:$J$500,"Adjustment",'7.  Persistence Report'!$H$27:$H$500,"2015")</f>
        <v>0</v>
      </c>
      <c r="K147" s="295">
        <f>SUMIFS('7.  Persistence Report'!BB$27:BB$500,'7.  Persistence Report'!$D$27:$D$500,$B146,'7.  Persistence Report'!$J$27:$J$500,"Adjustment",'7.  Persistence Report'!$H$27:$H$500,"2015")</f>
        <v>0</v>
      </c>
      <c r="L147" s="295">
        <f>SUMIFS('7.  Persistence Report'!BC$27:BC$500,'7.  Persistence Report'!$D$27:$D$500,$B146,'7.  Persistence Report'!$J$27:$J$500,"Adjustment",'7.  Persistence Report'!$H$27:$H$500,"2015")</f>
        <v>0</v>
      </c>
      <c r="M147" s="295">
        <f>SUMIFS('7.  Persistence Report'!BD$27:BD$500,'7.  Persistence Report'!$D$27:$D$500,$B146,'7.  Persistence Report'!$J$27:$J$500,"Adjustment",'7.  Persistence Report'!$H$27:$H$500,"2015")</f>
        <v>0</v>
      </c>
      <c r="N147" s="295">
        <f>N146</f>
        <v>0</v>
      </c>
      <c r="O147" s="295">
        <f>SUMIFS('7.  Persistence Report'!P$27:P$500,'7.  Persistence Report'!$D$27:$D$500,$B146,'7.  Persistence Report'!$J$27:$J$500,"Adjustment",'7.  Persistence Report'!$H$27:$H$500,"2015")</f>
        <v>0</v>
      </c>
      <c r="P147" s="295">
        <f>SUMIFS('7.  Persistence Report'!Q$27:Q$500,'7.  Persistence Report'!$D$27:$D$500,$B146,'7.  Persistence Report'!$J$27:$J$500,"Adjustment",'7.  Persistence Report'!$H$27:$H$500,"2015")</f>
        <v>0</v>
      </c>
      <c r="Q147" s="295">
        <f>SUMIFS('7.  Persistence Report'!R$27:R$500,'7.  Persistence Report'!$D$27:$D$500,$B146,'7.  Persistence Report'!$J$27:$J$500,"Adjustment",'7.  Persistence Report'!$H$27:$H$500,"2015")</f>
        <v>0</v>
      </c>
      <c r="R147" s="295">
        <f>SUMIFS('7.  Persistence Report'!S$27:S$500,'7.  Persistence Report'!$D$27:$D$500,$B146,'7.  Persistence Report'!$J$27:$J$500,"Adjustment",'7.  Persistence Report'!$H$27:$H$500,"2015")</f>
        <v>0</v>
      </c>
      <c r="S147" s="295">
        <f>SUMIFS('7.  Persistence Report'!T$27:T$500,'7.  Persistence Report'!$D$27:$D$500,$B146,'7.  Persistence Report'!$J$27:$J$500,"Adjustment",'7.  Persistence Report'!$H$27:$H$500,"2015")</f>
        <v>0</v>
      </c>
      <c r="T147" s="295">
        <f>SUMIFS('7.  Persistence Report'!U$27:U$500,'7.  Persistence Report'!$D$27:$D$500,$B146,'7.  Persistence Report'!$J$27:$J$500,"Adjustment",'7.  Persistence Report'!$H$27:$H$500,"2015")</f>
        <v>0</v>
      </c>
      <c r="U147" s="295">
        <f>SUMIFS('7.  Persistence Report'!V$27:V$500,'7.  Persistence Report'!$D$27:$D$500,$B146,'7.  Persistence Report'!$J$27:$J$500,"Adjustment",'7.  Persistence Report'!$H$27:$H$500,"2015")</f>
        <v>0</v>
      </c>
      <c r="V147" s="295">
        <f>SUMIFS('7.  Persistence Report'!W$27:W$500,'7.  Persistence Report'!$D$27:$D$500,$B146,'7.  Persistence Report'!$J$27:$J$500,"Adjustment",'7.  Persistence Report'!$H$27:$H$500,"2015")</f>
        <v>0</v>
      </c>
      <c r="W147" s="295">
        <f>SUMIFS('7.  Persistence Report'!X$27:X$500,'7.  Persistence Report'!$D$27:$D$500,$B146,'7.  Persistence Report'!$J$27:$J$500,"Adjustment",'7.  Persistence Report'!$H$27:$H$500,"2015")</f>
        <v>0</v>
      </c>
      <c r="X147" s="295">
        <f>SUMIFS('7.  Persistence Report'!Y$27:Y$500,'7.  Persistence Report'!$D$27:$D$500,$B146,'7.  Persistence Report'!$J$27:$J$500,"Adjustment",'7.  Persistence Report'!$H$27:$H$500,"2015")</f>
        <v>0</v>
      </c>
      <c r="Y147" s="411">
        <f>Y146</f>
        <v>0</v>
      </c>
      <c r="Z147" s="411">
        <f t="shared" ref="Z147" si="344">Z146</f>
        <v>0</v>
      </c>
      <c r="AA147" s="411">
        <f t="shared" ref="AA147" si="345">AA146</f>
        <v>0</v>
      </c>
      <c r="AB147" s="411">
        <f t="shared" ref="AB147" si="346">AB146</f>
        <v>0</v>
      </c>
      <c r="AC147" s="411">
        <f t="shared" ref="AC147" si="347">AC146</f>
        <v>0</v>
      </c>
      <c r="AD147" s="411">
        <f t="shared" ref="AD147" si="348">AD146</f>
        <v>0</v>
      </c>
      <c r="AE147" s="411">
        <f t="shared" ref="AE147" si="349">AE146</f>
        <v>0</v>
      </c>
      <c r="AF147" s="411">
        <f t="shared" ref="AF147" si="350">AF146</f>
        <v>0</v>
      </c>
      <c r="AG147" s="411">
        <f t="shared" ref="AG147" si="351">AG146</f>
        <v>0</v>
      </c>
      <c r="AH147" s="411">
        <f t="shared" ref="AH147" si="352">AH146</f>
        <v>0</v>
      </c>
      <c r="AI147" s="411">
        <f t="shared" ref="AI147" si="353">AI146</f>
        <v>0</v>
      </c>
      <c r="AJ147" s="411">
        <f t="shared" ref="AJ147" si="354">AJ146</f>
        <v>0</v>
      </c>
      <c r="AK147" s="411">
        <f t="shared" ref="AK147" si="355">AK146</f>
        <v>0</v>
      </c>
      <c r="AL147" s="411">
        <f t="shared" ref="AL147" si="356">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f>SUMIFS('7.  Persistence Report'!AU$27:AU$500,'7.  Persistence Report'!$D$27:$D$500,$B149,'7.  Persistence Report'!$J$27:$J$500,"Current year savings",'7.  Persistence Report'!$H$27:$H$500,"2015")</f>
        <v>0</v>
      </c>
      <c r="E149" s="295">
        <f>SUMIFS('7.  Persistence Report'!AV$27:AV$500,'7.  Persistence Report'!$D$27:$D$500,$B149,'7.  Persistence Report'!$J$27:$J$500,"Current year savings",'7.  Persistence Report'!$H$27:$H$500,"2015")</f>
        <v>0</v>
      </c>
      <c r="F149" s="295">
        <f>SUMIFS('7.  Persistence Report'!AW$27:AW$500,'7.  Persistence Report'!$D$27:$D$500,$B149,'7.  Persistence Report'!$J$27:$J$500,"Current year savings",'7.  Persistence Report'!$H$27:$H$500,"2015")</f>
        <v>0</v>
      </c>
      <c r="G149" s="295">
        <f>SUMIFS('7.  Persistence Report'!AX$27:AX$500,'7.  Persistence Report'!$D$27:$D$500,$B149,'7.  Persistence Report'!$J$27:$J$500,"Current year savings",'7.  Persistence Report'!$H$27:$H$500,"2015")</f>
        <v>0</v>
      </c>
      <c r="H149" s="295">
        <f>SUMIFS('7.  Persistence Report'!AY$27:AY$500,'7.  Persistence Report'!$D$27:$D$500,$B149,'7.  Persistence Report'!$J$27:$J$500,"Current year savings",'7.  Persistence Report'!$H$27:$H$500,"2015")</f>
        <v>0</v>
      </c>
      <c r="I149" s="295">
        <f>SUMIFS('7.  Persistence Report'!AZ$27:AZ$500,'7.  Persistence Report'!$D$27:$D$500,$B149,'7.  Persistence Report'!$J$27:$J$500,"Current year savings",'7.  Persistence Report'!$H$27:$H$500,"2015")</f>
        <v>0</v>
      </c>
      <c r="J149" s="295">
        <f>SUMIFS('7.  Persistence Report'!BA$27:BA$500,'7.  Persistence Report'!$D$27:$D$500,$B149,'7.  Persistence Report'!$J$27:$J$500,"Current year savings",'7.  Persistence Report'!$H$27:$H$500,"2015")</f>
        <v>0</v>
      </c>
      <c r="K149" s="295">
        <f>SUMIFS('7.  Persistence Report'!BB$27:BB$500,'7.  Persistence Report'!$D$27:$D$500,$B149,'7.  Persistence Report'!$J$27:$J$500,"Current year savings",'7.  Persistence Report'!$H$27:$H$500,"2015")</f>
        <v>0</v>
      </c>
      <c r="L149" s="295">
        <f>SUMIFS('7.  Persistence Report'!BC$27:BC$500,'7.  Persistence Report'!$D$27:$D$500,$B149,'7.  Persistence Report'!$J$27:$J$500,"Current year savings",'7.  Persistence Report'!$H$27:$H$500,"2015")</f>
        <v>0</v>
      </c>
      <c r="M149" s="295">
        <f>SUMIFS('7.  Persistence Report'!BD$27:BD$500,'7.  Persistence Report'!$D$27:$D$500,$B149,'7.  Persistence Report'!$J$27:$J$500,"Current year savings",'7.  Persistence Report'!$H$27:$H$500,"2015")</f>
        <v>0</v>
      </c>
      <c r="N149" s="295">
        <v>0</v>
      </c>
      <c r="O149" s="295">
        <f>SUMIFS('7.  Persistence Report'!P$27:P$500,'7.  Persistence Report'!$D$27:$D$500,$B149,'7.  Persistence Report'!$J$27:$J$500,"Current year savings",'7.  Persistence Report'!$H$27:$H$500,"2015")</f>
        <v>0</v>
      </c>
      <c r="P149" s="295">
        <f>SUMIFS('7.  Persistence Report'!Q$27:Q$500,'7.  Persistence Report'!$D$27:$D$500,$B149,'7.  Persistence Report'!$J$27:$J$500,"Current year savings",'7.  Persistence Report'!$H$27:$H$500,"2015")</f>
        <v>0</v>
      </c>
      <c r="Q149" s="295">
        <f>SUMIFS('7.  Persistence Report'!R$27:R$500,'7.  Persistence Report'!$D$27:$D$500,$B149,'7.  Persistence Report'!$J$27:$J$500,"Current year savings",'7.  Persistence Report'!$H$27:$H$500,"2015")</f>
        <v>0</v>
      </c>
      <c r="R149" s="295">
        <f>SUMIFS('7.  Persistence Report'!S$27:S$500,'7.  Persistence Report'!$D$27:$D$500,$B149,'7.  Persistence Report'!$J$27:$J$500,"Current year savings",'7.  Persistence Report'!$H$27:$H$500,"2015")</f>
        <v>0</v>
      </c>
      <c r="S149" s="295">
        <f>SUMIFS('7.  Persistence Report'!T$27:T$500,'7.  Persistence Report'!$D$27:$D$500,$B149,'7.  Persistence Report'!$J$27:$J$500,"Current year savings",'7.  Persistence Report'!$H$27:$H$500,"2015")</f>
        <v>0</v>
      </c>
      <c r="T149" s="295">
        <f>SUMIFS('7.  Persistence Report'!U$27:U$500,'7.  Persistence Report'!$D$27:$D$500,$B149,'7.  Persistence Report'!$J$27:$J$500,"Current year savings",'7.  Persistence Report'!$H$27:$H$500,"2015")</f>
        <v>0</v>
      </c>
      <c r="U149" s="295">
        <f>SUMIFS('7.  Persistence Report'!V$27:V$500,'7.  Persistence Report'!$D$27:$D$500,$B149,'7.  Persistence Report'!$J$27:$J$500,"Current year savings",'7.  Persistence Report'!$H$27:$H$500,"2015")</f>
        <v>0</v>
      </c>
      <c r="V149" s="295">
        <f>SUMIFS('7.  Persistence Report'!W$27:W$500,'7.  Persistence Report'!$D$27:$D$500,$B149,'7.  Persistence Report'!$J$27:$J$500,"Current year savings",'7.  Persistence Report'!$H$27:$H$500,"2015")</f>
        <v>0</v>
      </c>
      <c r="W149" s="295">
        <f>SUMIFS('7.  Persistence Report'!X$27:X$500,'7.  Persistence Report'!$D$27:$D$500,$B149,'7.  Persistence Report'!$J$27:$J$500,"Current year savings",'7.  Persistence Report'!$H$27:$H$500,"2015")</f>
        <v>0</v>
      </c>
      <c r="X149" s="295">
        <f>SUMIFS('7.  Persistence Report'!Y$27:Y$500,'7.  Persistence Report'!$D$27:$D$500,$B149,'7.  Persistence Report'!$J$27:$J$500,"Current year savings",'7.  Persistence Report'!$H$27:$H$500,"2015")</f>
        <v>0</v>
      </c>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f>SUMIFS('7.  Persistence Report'!AU$27:AU$500,'7.  Persistence Report'!$D$27:$D$500,$B149,'7.  Persistence Report'!$J$27:$J$500,"Adjustment",'7.  Persistence Report'!$H$27:$H$500,"2015")</f>
        <v>0</v>
      </c>
      <c r="E150" s="295">
        <f>SUMIFS('7.  Persistence Report'!AV$27:AV$500,'7.  Persistence Report'!$D$27:$D$500,$B149,'7.  Persistence Report'!$J$27:$J$500,"Adjustment",'7.  Persistence Report'!$H$27:$H$500,"2015")</f>
        <v>0</v>
      </c>
      <c r="F150" s="295">
        <f>SUMIFS('7.  Persistence Report'!AW$27:AW$500,'7.  Persistence Report'!$D$27:$D$500,$B149,'7.  Persistence Report'!$J$27:$J$500,"Adjustment",'7.  Persistence Report'!$H$27:$H$500,"2015")</f>
        <v>0</v>
      </c>
      <c r="G150" s="295">
        <f>SUMIFS('7.  Persistence Report'!AX$27:AX$500,'7.  Persistence Report'!$D$27:$D$500,$B149,'7.  Persistence Report'!$J$27:$J$500,"Adjustment",'7.  Persistence Report'!$H$27:$H$500,"2015")</f>
        <v>0</v>
      </c>
      <c r="H150" s="295">
        <f>SUMIFS('7.  Persistence Report'!AY$27:AY$500,'7.  Persistence Report'!$D$27:$D$500,$B149,'7.  Persistence Report'!$J$27:$J$500,"Adjustment",'7.  Persistence Report'!$H$27:$H$500,"2015")</f>
        <v>0</v>
      </c>
      <c r="I150" s="295">
        <f>SUMIFS('7.  Persistence Report'!AZ$27:AZ$500,'7.  Persistence Report'!$D$27:$D$500,$B149,'7.  Persistence Report'!$J$27:$J$500,"Adjustment",'7.  Persistence Report'!$H$27:$H$500,"2015")</f>
        <v>0</v>
      </c>
      <c r="J150" s="295">
        <f>SUMIFS('7.  Persistence Report'!BA$27:BA$500,'7.  Persistence Report'!$D$27:$D$500,$B149,'7.  Persistence Report'!$J$27:$J$500,"Adjustment",'7.  Persistence Report'!$H$27:$H$500,"2015")</f>
        <v>0</v>
      </c>
      <c r="K150" s="295">
        <f>SUMIFS('7.  Persistence Report'!BB$27:BB$500,'7.  Persistence Report'!$D$27:$D$500,$B149,'7.  Persistence Report'!$J$27:$J$500,"Adjustment",'7.  Persistence Report'!$H$27:$H$500,"2015")</f>
        <v>0</v>
      </c>
      <c r="L150" s="295">
        <f>SUMIFS('7.  Persistence Report'!BC$27:BC$500,'7.  Persistence Report'!$D$27:$D$500,$B149,'7.  Persistence Report'!$J$27:$J$500,"Adjustment",'7.  Persistence Report'!$H$27:$H$500,"2015")</f>
        <v>0</v>
      </c>
      <c r="M150" s="295">
        <f>SUMIFS('7.  Persistence Report'!BD$27:BD$500,'7.  Persistence Report'!$D$27:$D$500,$B149,'7.  Persistence Report'!$J$27:$J$500,"Adjustment",'7.  Persistence Report'!$H$27:$H$500,"2015")</f>
        <v>0</v>
      </c>
      <c r="N150" s="295">
        <f>N149</f>
        <v>0</v>
      </c>
      <c r="O150" s="295">
        <f>SUMIFS('7.  Persistence Report'!P$27:P$500,'7.  Persistence Report'!$D$27:$D$500,$B149,'7.  Persistence Report'!$J$27:$J$500,"Adjustment",'7.  Persistence Report'!$H$27:$H$500,"2015")</f>
        <v>0</v>
      </c>
      <c r="P150" s="295">
        <f>SUMIFS('7.  Persistence Report'!Q$27:Q$500,'7.  Persistence Report'!$D$27:$D$500,$B149,'7.  Persistence Report'!$J$27:$J$500,"Adjustment",'7.  Persistence Report'!$H$27:$H$500,"2015")</f>
        <v>0</v>
      </c>
      <c r="Q150" s="295">
        <f>SUMIFS('7.  Persistence Report'!R$27:R$500,'7.  Persistence Report'!$D$27:$D$500,$B149,'7.  Persistence Report'!$J$27:$J$500,"Adjustment",'7.  Persistence Report'!$H$27:$H$500,"2015")</f>
        <v>0</v>
      </c>
      <c r="R150" s="295">
        <f>SUMIFS('7.  Persistence Report'!S$27:S$500,'7.  Persistence Report'!$D$27:$D$500,$B149,'7.  Persistence Report'!$J$27:$J$500,"Adjustment",'7.  Persistence Report'!$H$27:$H$500,"2015")</f>
        <v>0</v>
      </c>
      <c r="S150" s="295">
        <f>SUMIFS('7.  Persistence Report'!T$27:T$500,'7.  Persistence Report'!$D$27:$D$500,$B149,'7.  Persistence Report'!$J$27:$J$500,"Adjustment",'7.  Persistence Report'!$H$27:$H$500,"2015")</f>
        <v>0</v>
      </c>
      <c r="T150" s="295">
        <f>SUMIFS('7.  Persistence Report'!U$27:U$500,'7.  Persistence Report'!$D$27:$D$500,$B149,'7.  Persistence Report'!$J$27:$J$500,"Adjustment",'7.  Persistence Report'!$H$27:$H$500,"2015")</f>
        <v>0</v>
      </c>
      <c r="U150" s="295">
        <f>SUMIFS('7.  Persistence Report'!V$27:V$500,'7.  Persistence Report'!$D$27:$D$500,$B149,'7.  Persistence Report'!$J$27:$J$500,"Adjustment",'7.  Persistence Report'!$H$27:$H$500,"2015")</f>
        <v>0</v>
      </c>
      <c r="V150" s="295">
        <f>SUMIFS('7.  Persistence Report'!W$27:W$500,'7.  Persistence Report'!$D$27:$D$500,$B149,'7.  Persistence Report'!$J$27:$J$500,"Adjustment",'7.  Persistence Report'!$H$27:$H$500,"2015")</f>
        <v>0</v>
      </c>
      <c r="W150" s="295">
        <f>SUMIFS('7.  Persistence Report'!X$27:X$500,'7.  Persistence Report'!$D$27:$D$500,$B149,'7.  Persistence Report'!$J$27:$J$500,"Adjustment",'7.  Persistence Report'!$H$27:$H$500,"2015")</f>
        <v>0</v>
      </c>
      <c r="X150" s="295">
        <f>SUMIFS('7.  Persistence Report'!Y$27:Y$500,'7.  Persistence Report'!$D$27:$D$500,$B149,'7.  Persistence Report'!$J$27:$J$500,"Adjustment",'7.  Persistence Report'!$H$27:$H$500,"2015")</f>
        <v>0</v>
      </c>
      <c r="Y150" s="411">
        <f>Y149</f>
        <v>0</v>
      </c>
      <c r="Z150" s="411">
        <f t="shared" ref="Z150" si="357">Z149</f>
        <v>0</v>
      </c>
      <c r="AA150" s="411">
        <f t="shared" ref="AA150" si="358">AA149</f>
        <v>0</v>
      </c>
      <c r="AB150" s="411">
        <f t="shared" ref="AB150" si="359">AB149</f>
        <v>0</v>
      </c>
      <c r="AC150" s="411">
        <f t="shared" ref="AC150" si="360">AC149</f>
        <v>0</v>
      </c>
      <c r="AD150" s="411">
        <f t="shared" ref="AD150" si="361">AD149</f>
        <v>0</v>
      </c>
      <c r="AE150" s="411">
        <f t="shared" ref="AE150" si="362">AE149</f>
        <v>0</v>
      </c>
      <c r="AF150" s="411">
        <f t="shared" ref="AF150" si="363">AF149</f>
        <v>0</v>
      </c>
      <c r="AG150" s="411">
        <f t="shared" ref="AG150" si="364">AG149</f>
        <v>0</v>
      </c>
      <c r="AH150" s="411">
        <f t="shared" ref="AH150" si="365">AH149</f>
        <v>0</v>
      </c>
      <c r="AI150" s="411">
        <f t="shared" ref="AI150" si="366">AI149</f>
        <v>0</v>
      </c>
      <c r="AJ150" s="411">
        <f t="shared" ref="AJ150" si="367">AJ149</f>
        <v>0</v>
      </c>
      <c r="AK150" s="411">
        <f t="shared" ref="AK150" si="368">AK149</f>
        <v>0</v>
      </c>
      <c r="AL150" s="411">
        <f t="shared" ref="AL150" si="369">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504" t="s">
        <v>498</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outlineLevel="1">
      <c r="A153" s="522">
        <v>36</v>
      </c>
      <c r="B153" s="428" t="s">
        <v>713</v>
      </c>
      <c r="C153" s="291" t="s">
        <v>25</v>
      </c>
      <c r="D153" s="295">
        <f>SUMIFS('7.  Persistence Report'!AU$27:AU$500,'7.  Persistence Report'!$D$27:$D$500,$B153,'7.  Persistence Report'!$J$27:$J$500,"Current year savings",'7.  Persistence Report'!$H$27:$H$500,"2015")</f>
        <v>0</v>
      </c>
      <c r="E153" s="295">
        <f>SUMIFS('7.  Persistence Report'!AV$27:AV$500,'7.  Persistence Report'!$D$27:$D$500,$B153,'7.  Persistence Report'!$J$27:$J$500,"Current year savings",'7.  Persistence Report'!$H$27:$H$500,"2015")</f>
        <v>0</v>
      </c>
      <c r="F153" s="295">
        <f>SUMIFS('7.  Persistence Report'!AW$27:AW$500,'7.  Persistence Report'!$D$27:$D$500,$B153,'7.  Persistence Report'!$J$27:$J$500,"Current year savings",'7.  Persistence Report'!$H$27:$H$500,"2015")</f>
        <v>0</v>
      </c>
      <c r="G153" s="295">
        <f>SUMIFS('7.  Persistence Report'!AX$27:AX$500,'7.  Persistence Report'!$D$27:$D$500,$B153,'7.  Persistence Report'!$J$27:$J$500,"Current year savings",'7.  Persistence Report'!$H$27:$H$500,"2015")</f>
        <v>0</v>
      </c>
      <c r="H153" s="295">
        <f>SUMIFS('7.  Persistence Report'!AY$27:AY$500,'7.  Persistence Report'!$D$27:$D$500,$B153,'7.  Persistence Report'!$J$27:$J$500,"Current year savings",'7.  Persistence Report'!$H$27:$H$500,"2015")</f>
        <v>0</v>
      </c>
      <c r="I153" s="295">
        <f>SUMIFS('7.  Persistence Report'!AZ$27:AZ$500,'7.  Persistence Report'!$D$27:$D$500,$B153,'7.  Persistence Report'!$J$27:$J$500,"Current year savings",'7.  Persistence Report'!$H$27:$H$500,"2015")</f>
        <v>0</v>
      </c>
      <c r="J153" s="295">
        <f>SUMIFS('7.  Persistence Report'!BA$27:BA$500,'7.  Persistence Report'!$D$27:$D$500,$B153,'7.  Persistence Report'!$J$27:$J$500,"Current year savings",'7.  Persistence Report'!$H$27:$H$500,"2015")</f>
        <v>0</v>
      </c>
      <c r="K153" s="295">
        <f>SUMIFS('7.  Persistence Report'!BB$27:BB$500,'7.  Persistence Report'!$D$27:$D$500,$B153,'7.  Persistence Report'!$J$27:$J$500,"Current year savings",'7.  Persistence Report'!$H$27:$H$500,"2015")</f>
        <v>0</v>
      </c>
      <c r="L153" s="295">
        <f>SUMIFS('7.  Persistence Report'!BC$27:BC$500,'7.  Persistence Report'!$D$27:$D$500,$B153,'7.  Persistence Report'!$J$27:$J$500,"Current year savings",'7.  Persistence Report'!$H$27:$H$500,"2015")</f>
        <v>0</v>
      </c>
      <c r="M153" s="295">
        <f>SUMIFS('7.  Persistence Report'!BD$27:BD$500,'7.  Persistence Report'!$D$27:$D$500,$B153,'7.  Persistence Report'!$J$27:$J$500,"Current year savings",'7.  Persistence Report'!$H$27:$H$500,"2015")</f>
        <v>0</v>
      </c>
      <c r="N153" s="295">
        <v>12</v>
      </c>
      <c r="O153" s="295">
        <f>SUMIFS('7.  Persistence Report'!P$27:P$500,'7.  Persistence Report'!$D$27:$D$500,$B153,'7.  Persistence Report'!$J$27:$J$500,"Current year savings",'7.  Persistence Report'!$H$27:$H$500,"2015")</f>
        <v>0</v>
      </c>
      <c r="P153" s="295">
        <f>SUMIFS('7.  Persistence Report'!Q$27:Q$500,'7.  Persistence Report'!$D$27:$D$500,$B153,'7.  Persistence Report'!$J$27:$J$500,"Current year savings",'7.  Persistence Report'!$H$27:$H$500,"2015")</f>
        <v>0</v>
      </c>
      <c r="Q153" s="295">
        <f>SUMIFS('7.  Persistence Report'!R$27:R$500,'7.  Persistence Report'!$D$27:$D$500,$B153,'7.  Persistence Report'!$J$27:$J$500,"Current year savings",'7.  Persistence Report'!$H$27:$H$500,"2015")</f>
        <v>0</v>
      </c>
      <c r="R153" s="295">
        <f>SUMIFS('7.  Persistence Report'!S$27:S$500,'7.  Persistence Report'!$D$27:$D$500,$B153,'7.  Persistence Report'!$J$27:$J$500,"Current year savings",'7.  Persistence Report'!$H$27:$H$500,"2015")</f>
        <v>0</v>
      </c>
      <c r="S153" s="295">
        <f>SUMIFS('7.  Persistence Report'!T$27:T$500,'7.  Persistence Report'!$D$27:$D$500,$B153,'7.  Persistence Report'!$J$27:$J$500,"Current year savings",'7.  Persistence Report'!$H$27:$H$500,"2015")</f>
        <v>0</v>
      </c>
      <c r="T153" s="295">
        <f>SUMIFS('7.  Persistence Report'!U$27:U$500,'7.  Persistence Report'!$D$27:$D$500,$B153,'7.  Persistence Report'!$J$27:$J$500,"Current year savings",'7.  Persistence Report'!$H$27:$H$500,"2015")</f>
        <v>0</v>
      </c>
      <c r="U153" s="295">
        <f>SUMIFS('7.  Persistence Report'!V$27:V$500,'7.  Persistence Report'!$D$27:$D$500,$B153,'7.  Persistence Report'!$J$27:$J$500,"Current year savings",'7.  Persistence Report'!$H$27:$H$500,"2015")</f>
        <v>0</v>
      </c>
      <c r="V153" s="295">
        <f>SUMIFS('7.  Persistence Report'!W$27:W$500,'7.  Persistence Report'!$D$27:$D$500,$B153,'7.  Persistence Report'!$J$27:$J$500,"Current year savings",'7.  Persistence Report'!$H$27:$H$500,"2015")</f>
        <v>0</v>
      </c>
      <c r="W153" s="295">
        <f>SUMIFS('7.  Persistence Report'!X$27:X$500,'7.  Persistence Report'!$D$27:$D$500,$B153,'7.  Persistence Report'!$J$27:$J$500,"Current year savings",'7.  Persistence Report'!$H$27:$H$500,"2015")</f>
        <v>0</v>
      </c>
      <c r="X153" s="295">
        <f>SUMIFS('7.  Persistence Report'!Y$27:Y$500,'7.  Persistence Report'!$D$27:$D$500,$B153,'7.  Persistence Report'!$J$27:$J$500,"Current year savings",'7.  Persistence Report'!$H$27:$H$500,"2015")</f>
        <v>0</v>
      </c>
      <c r="Y153" s="426"/>
      <c r="Z153" s="410"/>
      <c r="AA153" s="410"/>
      <c r="AB153" s="410"/>
      <c r="AC153" s="410"/>
      <c r="AD153" s="410"/>
      <c r="AE153" s="410"/>
      <c r="AF153" s="415"/>
      <c r="AG153" s="415"/>
      <c r="AH153" s="415"/>
      <c r="AI153" s="415"/>
      <c r="AJ153" s="415"/>
      <c r="AK153" s="415"/>
      <c r="AL153" s="415"/>
      <c r="AM153" s="296">
        <f>SUM(Y153:AL153)</f>
        <v>0</v>
      </c>
    </row>
    <row r="154" spans="1:39" outlineLevel="1">
      <c r="B154" s="431" t="s">
        <v>308</v>
      </c>
      <c r="C154" s="291" t="s">
        <v>163</v>
      </c>
      <c r="D154" s="295">
        <f>SUMIFS('7.  Persistence Report'!AU$27:AU$500,'7.  Persistence Report'!$D$27:$D$500,$B153,'7.  Persistence Report'!$J$27:$J$500,"Adjustment",'7.  Persistence Report'!$H$27:$H$500,"2015")</f>
        <v>0</v>
      </c>
      <c r="E154" s="295">
        <f>SUMIFS('7.  Persistence Report'!AV$27:AV$500,'7.  Persistence Report'!$D$27:$D$500,$B153,'7.  Persistence Report'!$J$27:$J$500,"Adjustment",'7.  Persistence Report'!$H$27:$H$500,"2015")</f>
        <v>0</v>
      </c>
      <c r="F154" s="295">
        <f>SUMIFS('7.  Persistence Report'!AW$27:AW$500,'7.  Persistence Report'!$D$27:$D$500,$B153,'7.  Persistence Report'!$J$27:$J$500,"Adjustment",'7.  Persistence Report'!$H$27:$H$500,"2015")</f>
        <v>0</v>
      </c>
      <c r="G154" s="295">
        <f>SUMIFS('7.  Persistence Report'!AX$27:AX$500,'7.  Persistence Report'!$D$27:$D$500,$B153,'7.  Persistence Report'!$J$27:$J$500,"Adjustment",'7.  Persistence Report'!$H$27:$H$500,"2015")</f>
        <v>0</v>
      </c>
      <c r="H154" s="295">
        <f>SUMIFS('7.  Persistence Report'!AY$27:AY$500,'7.  Persistence Report'!$D$27:$D$500,$B153,'7.  Persistence Report'!$J$27:$J$500,"Adjustment",'7.  Persistence Report'!$H$27:$H$500,"2015")</f>
        <v>0</v>
      </c>
      <c r="I154" s="295">
        <f>SUMIFS('7.  Persistence Report'!AZ$27:AZ$500,'7.  Persistence Report'!$D$27:$D$500,$B153,'7.  Persistence Report'!$J$27:$J$500,"Adjustment",'7.  Persistence Report'!$H$27:$H$500,"2015")</f>
        <v>0</v>
      </c>
      <c r="J154" s="295">
        <f>SUMIFS('7.  Persistence Report'!BA$27:BA$500,'7.  Persistence Report'!$D$27:$D$500,$B153,'7.  Persistence Report'!$J$27:$J$500,"Adjustment",'7.  Persistence Report'!$H$27:$H$500,"2015")</f>
        <v>0</v>
      </c>
      <c r="K154" s="295">
        <f>SUMIFS('7.  Persistence Report'!BB$27:BB$500,'7.  Persistence Report'!$D$27:$D$500,$B153,'7.  Persistence Report'!$J$27:$J$500,"Adjustment",'7.  Persistence Report'!$H$27:$H$500,"2015")</f>
        <v>0</v>
      </c>
      <c r="L154" s="295">
        <f>SUMIFS('7.  Persistence Report'!BC$27:BC$500,'7.  Persistence Report'!$D$27:$D$500,$B153,'7.  Persistence Report'!$J$27:$J$500,"Adjustment",'7.  Persistence Report'!$H$27:$H$500,"2015")</f>
        <v>0</v>
      </c>
      <c r="M154" s="295">
        <f>SUMIFS('7.  Persistence Report'!BD$27:BD$500,'7.  Persistence Report'!$D$27:$D$500,$B153,'7.  Persistence Report'!$J$27:$J$500,"Adjustment",'7.  Persistence Report'!$H$27:$H$500,"2015")</f>
        <v>0</v>
      </c>
      <c r="N154" s="295">
        <f>N153</f>
        <v>12</v>
      </c>
      <c r="O154" s="295">
        <f>SUMIFS('7.  Persistence Report'!P$27:P$500,'7.  Persistence Report'!$D$27:$D$500,$B153,'7.  Persistence Report'!$J$27:$J$500,"Adjustment",'7.  Persistence Report'!$H$27:$H$500,"2015")</f>
        <v>0</v>
      </c>
      <c r="P154" s="295">
        <f>SUMIFS('7.  Persistence Report'!Q$27:Q$500,'7.  Persistence Report'!$D$27:$D$500,$B153,'7.  Persistence Report'!$J$27:$J$500,"Adjustment",'7.  Persistence Report'!$H$27:$H$500,"2015")</f>
        <v>0</v>
      </c>
      <c r="Q154" s="295">
        <f>SUMIFS('7.  Persistence Report'!R$27:R$500,'7.  Persistence Report'!$D$27:$D$500,$B153,'7.  Persistence Report'!$J$27:$J$500,"Adjustment",'7.  Persistence Report'!$H$27:$H$500,"2015")</f>
        <v>0</v>
      </c>
      <c r="R154" s="295">
        <f>SUMIFS('7.  Persistence Report'!S$27:S$500,'7.  Persistence Report'!$D$27:$D$500,$B153,'7.  Persistence Report'!$J$27:$J$500,"Adjustment",'7.  Persistence Report'!$H$27:$H$500,"2015")</f>
        <v>0</v>
      </c>
      <c r="S154" s="295">
        <f>SUMIFS('7.  Persistence Report'!T$27:T$500,'7.  Persistence Report'!$D$27:$D$500,$B153,'7.  Persistence Report'!$J$27:$J$500,"Adjustment",'7.  Persistence Report'!$H$27:$H$500,"2015")</f>
        <v>0</v>
      </c>
      <c r="T154" s="295">
        <f>SUMIFS('7.  Persistence Report'!U$27:U$500,'7.  Persistence Report'!$D$27:$D$500,$B153,'7.  Persistence Report'!$J$27:$J$500,"Adjustment",'7.  Persistence Report'!$H$27:$H$500,"2015")</f>
        <v>0</v>
      </c>
      <c r="U154" s="295">
        <f>SUMIFS('7.  Persistence Report'!V$27:V$500,'7.  Persistence Report'!$D$27:$D$500,$B153,'7.  Persistence Report'!$J$27:$J$500,"Adjustment",'7.  Persistence Report'!$H$27:$H$500,"2015")</f>
        <v>0</v>
      </c>
      <c r="V154" s="295">
        <f>SUMIFS('7.  Persistence Report'!W$27:W$500,'7.  Persistence Report'!$D$27:$D$500,$B153,'7.  Persistence Report'!$J$27:$J$500,"Adjustment",'7.  Persistence Report'!$H$27:$H$500,"2015")</f>
        <v>0</v>
      </c>
      <c r="W154" s="295">
        <f>SUMIFS('7.  Persistence Report'!X$27:X$500,'7.  Persistence Report'!$D$27:$D$500,$B153,'7.  Persistence Report'!$J$27:$J$500,"Adjustment",'7.  Persistence Report'!$H$27:$H$500,"2015")</f>
        <v>0</v>
      </c>
      <c r="X154" s="295">
        <f>SUMIFS('7.  Persistence Report'!Y$27:Y$500,'7.  Persistence Report'!$D$27:$D$500,$B153,'7.  Persistence Report'!$J$27:$J$500,"Adjustment",'7.  Persistence Report'!$H$27:$H$500,"2015")</f>
        <v>0</v>
      </c>
      <c r="Y154" s="411">
        <f>Y153</f>
        <v>0</v>
      </c>
      <c r="Z154" s="411">
        <f t="shared" ref="Z154" si="370">Z153</f>
        <v>0</v>
      </c>
      <c r="AA154" s="411">
        <f t="shared" ref="AA154" si="371">AA153</f>
        <v>0</v>
      </c>
      <c r="AB154" s="411">
        <f t="shared" ref="AB154" si="372">AB153</f>
        <v>0</v>
      </c>
      <c r="AC154" s="411">
        <f t="shared" ref="AC154" si="373">AC153</f>
        <v>0</v>
      </c>
      <c r="AD154" s="411">
        <f t="shared" ref="AD154" si="374">AD153</f>
        <v>0</v>
      </c>
      <c r="AE154" s="411">
        <f t="shared" ref="AE154" si="375">AE153</f>
        <v>0</v>
      </c>
      <c r="AF154" s="411">
        <f t="shared" ref="AF154" si="376">AF153</f>
        <v>0</v>
      </c>
      <c r="AG154" s="411">
        <f t="shared" ref="AG154" si="377">AG153</f>
        <v>0</v>
      </c>
      <c r="AH154" s="411">
        <f t="shared" ref="AH154" si="378">AH153</f>
        <v>0</v>
      </c>
      <c r="AI154" s="411">
        <f t="shared" ref="AI154" si="379">AI153</f>
        <v>0</v>
      </c>
      <c r="AJ154" s="411">
        <f t="shared" ref="AJ154" si="380">AJ153</f>
        <v>0</v>
      </c>
      <c r="AK154" s="411">
        <f t="shared" ref="AK154" si="381">AK153</f>
        <v>0</v>
      </c>
      <c r="AL154" s="411">
        <f t="shared" ref="AL154" si="382">AL153</f>
        <v>0</v>
      </c>
      <c r="AM154" s="306"/>
    </row>
    <row r="155" spans="1:39" ht="15.75" outlineLevel="1">
      <c r="B155" s="504"/>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428" t="s">
        <v>712</v>
      </c>
      <c r="C156" s="291" t="s">
        <v>25</v>
      </c>
      <c r="D156" s="295">
        <f>SUMIFS('7.  Persistence Report'!AU$27:AU$500,'7.  Persistence Report'!$D$27:$D$500,$B156,'7.  Persistence Report'!$J$27:$J$500,"Current year savings",'7.  Persistence Report'!$H$27:$H$500,"2015")</f>
        <v>0</v>
      </c>
      <c r="E156" s="295">
        <f>SUMIFS('7.  Persistence Report'!AV$27:AV$500,'7.  Persistence Report'!$D$27:$D$500,$B156,'7.  Persistence Report'!$J$27:$J$500,"Current year savings",'7.  Persistence Report'!$H$27:$H$500,"2015")</f>
        <v>0</v>
      </c>
      <c r="F156" s="295">
        <f>SUMIFS('7.  Persistence Report'!AW$27:AW$500,'7.  Persistence Report'!$D$27:$D$500,$B156,'7.  Persistence Report'!$J$27:$J$500,"Current year savings",'7.  Persistence Report'!$H$27:$H$500,"2015")</f>
        <v>0</v>
      </c>
      <c r="G156" s="295">
        <f>SUMIFS('7.  Persistence Report'!AX$27:AX$500,'7.  Persistence Report'!$D$27:$D$500,$B156,'7.  Persistence Report'!$J$27:$J$500,"Current year savings",'7.  Persistence Report'!$H$27:$H$500,"2015")</f>
        <v>0</v>
      </c>
      <c r="H156" s="295">
        <f>SUMIFS('7.  Persistence Report'!AY$27:AY$500,'7.  Persistence Report'!$D$27:$D$500,$B156,'7.  Persistence Report'!$J$27:$J$500,"Current year savings",'7.  Persistence Report'!$H$27:$H$500,"2015")</f>
        <v>0</v>
      </c>
      <c r="I156" s="295">
        <f>SUMIFS('7.  Persistence Report'!AZ$27:AZ$500,'7.  Persistence Report'!$D$27:$D$500,$B156,'7.  Persistence Report'!$J$27:$J$500,"Current year savings",'7.  Persistence Report'!$H$27:$H$500,"2015")</f>
        <v>0</v>
      </c>
      <c r="J156" s="295">
        <f>SUMIFS('7.  Persistence Report'!BA$27:BA$500,'7.  Persistence Report'!$D$27:$D$500,$B156,'7.  Persistence Report'!$J$27:$J$500,"Current year savings",'7.  Persistence Report'!$H$27:$H$500,"2015")</f>
        <v>0</v>
      </c>
      <c r="K156" s="295">
        <f>SUMIFS('7.  Persistence Report'!BB$27:BB$500,'7.  Persistence Report'!$D$27:$D$500,$B156,'7.  Persistence Report'!$J$27:$J$500,"Current year savings",'7.  Persistence Report'!$H$27:$H$500,"2015")</f>
        <v>0</v>
      </c>
      <c r="L156" s="295">
        <f>SUMIFS('7.  Persistence Report'!BC$27:BC$500,'7.  Persistence Report'!$D$27:$D$500,$B156,'7.  Persistence Report'!$J$27:$J$500,"Current year savings",'7.  Persistence Report'!$H$27:$H$500,"2015")</f>
        <v>0</v>
      </c>
      <c r="M156" s="295">
        <f>SUMIFS('7.  Persistence Report'!BD$27:BD$500,'7.  Persistence Report'!$D$27:$D$500,$B156,'7.  Persistence Report'!$J$27:$J$500,"Current year savings",'7.  Persistence Report'!$H$27:$H$500,"2015")</f>
        <v>0</v>
      </c>
      <c r="N156" s="295">
        <v>12</v>
      </c>
      <c r="O156" s="295">
        <f>SUMIFS('7.  Persistence Report'!P$27:P$500,'7.  Persistence Report'!$D$27:$D$500,$B156,'7.  Persistence Report'!$J$27:$J$500,"Current year savings",'7.  Persistence Report'!$H$27:$H$500,"2015")</f>
        <v>0</v>
      </c>
      <c r="P156" s="295">
        <f>SUMIFS('7.  Persistence Report'!Q$27:Q$500,'7.  Persistence Report'!$D$27:$D$500,$B156,'7.  Persistence Report'!$J$27:$J$500,"Current year savings",'7.  Persistence Report'!$H$27:$H$500,"2015")</f>
        <v>0</v>
      </c>
      <c r="Q156" s="295">
        <f>SUMIFS('7.  Persistence Report'!R$27:R$500,'7.  Persistence Report'!$D$27:$D$500,$B156,'7.  Persistence Report'!$J$27:$J$500,"Current year savings",'7.  Persistence Report'!$H$27:$H$500,"2015")</f>
        <v>0</v>
      </c>
      <c r="R156" s="295">
        <f>SUMIFS('7.  Persistence Report'!S$27:S$500,'7.  Persistence Report'!$D$27:$D$500,$B156,'7.  Persistence Report'!$J$27:$J$500,"Current year savings",'7.  Persistence Report'!$H$27:$H$500,"2015")</f>
        <v>0</v>
      </c>
      <c r="S156" s="295">
        <f>SUMIFS('7.  Persistence Report'!T$27:T$500,'7.  Persistence Report'!$D$27:$D$500,$B156,'7.  Persistence Report'!$J$27:$J$500,"Current year savings",'7.  Persistence Report'!$H$27:$H$500,"2015")</f>
        <v>0</v>
      </c>
      <c r="T156" s="295">
        <f>SUMIFS('7.  Persistence Report'!U$27:U$500,'7.  Persistence Report'!$D$27:$D$500,$B156,'7.  Persistence Report'!$J$27:$J$500,"Current year savings",'7.  Persistence Report'!$H$27:$H$500,"2015")</f>
        <v>0</v>
      </c>
      <c r="U156" s="295">
        <f>SUMIFS('7.  Persistence Report'!V$27:V$500,'7.  Persistence Report'!$D$27:$D$500,$B156,'7.  Persistence Report'!$J$27:$J$500,"Current year savings",'7.  Persistence Report'!$H$27:$H$500,"2015")</f>
        <v>0</v>
      </c>
      <c r="V156" s="295">
        <f>SUMIFS('7.  Persistence Report'!W$27:W$500,'7.  Persistence Report'!$D$27:$D$500,$B156,'7.  Persistence Report'!$J$27:$J$500,"Current year savings",'7.  Persistence Report'!$H$27:$H$500,"2015")</f>
        <v>0</v>
      </c>
      <c r="W156" s="295">
        <f>SUMIFS('7.  Persistence Report'!X$27:X$500,'7.  Persistence Report'!$D$27:$D$500,$B156,'7.  Persistence Report'!$J$27:$J$500,"Current year savings",'7.  Persistence Report'!$H$27:$H$500,"2015")</f>
        <v>0</v>
      </c>
      <c r="X156" s="295">
        <f>SUMIFS('7.  Persistence Report'!Y$27:Y$500,'7.  Persistence Report'!$D$27:$D$500,$B156,'7.  Persistence Report'!$J$27:$J$500,"Current year savings",'7.  Persistence Report'!$H$27:$H$500,"2015")</f>
        <v>0</v>
      </c>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f>SUMIFS('7.  Persistence Report'!AU$27:AU$500,'7.  Persistence Report'!$D$27:$D$500,$B156,'7.  Persistence Report'!$J$27:$J$500,"Adjustment",'7.  Persistence Report'!$H$27:$H$500,"2015")</f>
        <v>0</v>
      </c>
      <c r="E157" s="295">
        <f>SUMIFS('7.  Persistence Report'!AV$27:AV$500,'7.  Persistence Report'!$D$27:$D$500,$B156,'7.  Persistence Report'!$J$27:$J$500,"Adjustment",'7.  Persistence Report'!$H$27:$H$500,"2015")</f>
        <v>0</v>
      </c>
      <c r="F157" s="295">
        <f>SUMIFS('7.  Persistence Report'!AW$27:AW$500,'7.  Persistence Report'!$D$27:$D$500,$B156,'7.  Persistence Report'!$J$27:$J$500,"Adjustment",'7.  Persistence Report'!$H$27:$H$500,"2015")</f>
        <v>0</v>
      </c>
      <c r="G157" s="295">
        <f>SUMIFS('7.  Persistence Report'!AX$27:AX$500,'7.  Persistence Report'!$D$27:$D$500,$B156,'7.  Persistence Report'!$J$27:$J$500,"Adjustment",'7.  Persistence Report'!$H$27:$H$500,"2015")</f>
        <v>0</v>
      </c>
      <c r="H157" s="295">
        <f>SUMIFS('7.  Persistence Report'!AY$27:AY$500,'7.  Persistence Report'!$D$27:$D$500,$B156,'7.  Persistence Report'!$J$27:$J$500,"Adjustment",'7.  Persistence Report'!$H$27:$H$500,"2015")</f>
        <v>0</v>
      </c>
      <c r="I157" s="295">
        <f>SUMIFS('7.  Persistence Report'!AZ$27:AZ$500,'7.  Persistence Report'!$D$27:$D$500,$B156,'7.  Persistence Report'!$J$27:$J$500,"Adjustment",'7.  Persistence Report'!$H$27:$H$500,"2015")</f>
        <v>0</v>
      </c>
      <c r="J157" s="295">
        <f>SUMIFS('7.  Persistence Report'!BA$27:BA$500,'7.  Persistence Report'!$D$27:$D$500,$B156,'7.  Persistence Report'!$J$27:$J$500,"Adjustment",'7.  Persistence Report'!$H$27:$H$500,"2015")</f>
        <v>0</v>
      </c>
      <c r="K157" s="295">
        <f>SUMIFS('7.  Persistence Report'!BB$27:BB$500,'7.  Persistence Report'!$D$27:$D$500,$B156,'7.  Persistence Report'!$J$27:$J$500,"Adjustment",'7.  Persistence Report'!$H$27:$H$500,"2015")</f>
        <v>0</v>
      </c>
      <c r="L157" s="295">
        <f>SUMIFS('7.  Persistence Report'!BC$27:BC$500,'7.  Persistence Report'!$D$27:$D$500,$B156,'7.  Persistence Report'!$J$27:$J$500,"Adjustment",'7.  Persistence Report'!$H$27:$H$500,"2015")</f>
        <v>0</v>
      </c>
      <c r="M157" s="295">
        <f>SUMIFS('7.  Persistence Report'!BD$27:BD$500,'7.  Persistence Report'!$D$27:$D$500,$B156,'7.  Persistence Report'!$J$27:$J$500,"Adjustment",'7.  Persistence Report'!$H$27:$H$500,"2015")</f>
        <v>0</v>
      </c>
      <c r="N157" s="295">
        <f>N156</f>
        <v>12</v>
      </c>
      <c r="O157" s="295">
        <f>SUMIFS('7.  Persistence Report'!P$27:P$500,'7.  Persistence Report'!$D$27:$D$500,$B156,'7.  Persistence Report'!$J$27:$J$500,"Adjustment",'7.  Persistence Report'!$H$27:$H$500,"2015")</f>
        <v>0</v>
      </c>
      <c r="P157" s="295">
        <f>SUMIFS('7.  Persistence Report'!Q$27:Q$500,'7.  Persistence Report'!$D$27:$D$500,$B156,'7.  Persistence Report'!$J$27:$J$500,"Adjustment",'7.  Persistence Report'!$H$27:$H$500,"2015")</f>
        <v>0</v>
      </c>
      <c r="Q157" s="295">
        <f>SUMIFS('7.  Persistence Report'!R$27:R$500,'7.  Persistence Report'!$D$27:$D$500,$B156,'7.  Persistence Report'!$J$27:$J$500,"Adjustment",'7.  Persistence Report'!$H$27:$H$500,"2015")</f>
        <v>0</v>
      </c>
      <c r="R157" s="295">
        <f>SUMIFS('7.  Persistence Report'!S$27:S$500,'7.  Persistence Report'!$D$27:$D$500,$B156,'7.  Persistence Report'!$J$27:$J$500,"Adjustment",'7.  Persistence Report'!$H$27:$H$500,"2015")</f>
        <v>0</v>
      </c>
      <c r="S157" s="295">
        <f>SUMIFS('7.  Persistence Report'!T$27:T$500,'7.  Persistence Report'!$D$27:$D$500,$B156,'7.  Persistence Report'!$J$27:$J$500,"Adjustment",'7.  Persistence Report'!$H$27:$H$500,"2015")</f>
        <v>0</v>
      </c>
      <c r="T157" s="295">
        <f>SUMIFS('7.  Persistence Report'!U$27:U$500,'7.  Persistence Report'!$D$27:$D$500,$B156,'7.  Persistence Report'!$J$27:$J$500,"Adjustment",'7.  Persistence Report'!$H$27:$H$500,"2015")</f>
        <v>0</v>
      </c>
      <c r="U157" s="295">
        <f>SUMIFS('7.  Persistence Report'!V$27:V$500,'7.  Persistence Report'!$D$27:$D$500,$B156,'7.  Persistence Report'!$J$27:$J$500,"Adjustment",'7.  Persistence Report'!$H$27:$H$500,"2015")</f>
        <v>0</v>
      </c>
      <c r="V157" s="295">
        <f>SUMIFS('7.  Persistence Report'!W$27:W$500,'7.  Persistence Report'!$D$27:$D$500,$B156,'7.  Persistence Report'!$J$27:$J$500,"Adjustment",'7.  Persistence Report'!$H$27:$H$500,"2015")</f>
        <v>0</v>
      </c>
      <c r="W157" s="295">
        <f>SUMIFS('7.  Persistence Report'!X$27:X$500,'7.  Persistence Report'!$D$27:$D$500,$B156,'7.  Persistence Report'!$J$27:$J$500,"Adjustment",'7.  Persistence Report'!$H$27:$H$500,"2015")</f>
        <v>0</v>
      </c>
      <c r="X157" s="295">
        <f>SUMIFS('7.  Persistence Report'!Y$27:Y$500,'7.  Persistence Report'!$D$27:$D$500,$B156,'7.  Persistence Report'!$J$27:$J$500,"Adjustment",'7.  Persistence Report'!$H$27:$H$500,"2015")</f>
        <v>0</v>
      </c>
      <c r="Y157" s="411">
        <f>Y156</f>
        <v>0</v>
      </c>
      <c r="Z157" s="411">
        <f t="shared" ref="Z157" si="383">Z156</f>
        <v>0</v>
      </c>
      <c r="AA157" s="411">
        <f t="shared" ref="AA157" si="384">AA156</f>
        <v>0</v>
      </c>
      <c r="AB157" s="411">
        <f t="shared" ref="AB157" si="385">AB156</f>
        <v>0</v>
      </c>
      <c r="AC157" s="411">
        <f t="shared" ref="AC157" si="386">AC156</f>
        <v>0</v>
      </c>
      <c r="AD157" s="411">
        <f t="shared" ref="AD157" si="387">AD156</f>
        <v>0</v>
      </c>
      <c r="AE157" s="411">
        <f t="shared" ref="AE157" si="388">AE156</f>
        <v>0</v>
      </c>
      <c r="AF157" s="411">
        <f t="shared" ref="AF157" si="389">AF156</f>
        <v>0</v>
      </c>
      <c r="AG157" s="411">
        <f t="shared" ref="AG157" si="390">AG156</f>
        <v>0</v>
      </c>
      <c r="AH157" s="411">
        <f t="shared" ref="AH157" si="391">AH156</f>
        <v>0</v>
      </c>
      <c r="AI157" s="411">
        <f t="shared" ref="AI157" si="392">AI156</f>
        <v>0</v>
      </c>
      <c r="AJ157" s="411">
        <f t="shared" ref="AJ157" si="393">AJ156</f>
        <v>0</v>
      </c>
      <c r="AK157" s="411">
        <f t="shared" ref="AK157" si="394">AK156</f>
        <v>0</v>
      </c>
      <c r="AL157" s="411">
        <f t="shared" ref="AL157" si="395">AL156</f>
        <v>0</v>
      </c>
      <c r="AM157" s="306"/>
    </row>
    <row r="158" spans="1:39" ht="15.75" outlineLevel="1">
      <c r="B158" s="504" t="s">
        <v>501</v>
      </c>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f>SUMIFS('7.  Persistence Report'!AU$27:AU$500,'7.  Persistence Report'!$D$27:$D$500,$B159,'7.  Persistence Report'!$J$27:$J$500,"Current year savings",'7.  Persistence Report'!$H$27:$H$500,"2015")</f>
        <v>0</v>
      </c>
      <c r="E159" s="295">
        <f>SUMIFS('7.  Persistence Report'!AV$27:AV$500,'7.  Persistence Report'!$D$27:$D$500,$B159,'7.  Persistence Report'!$J$27:$J$500,"Current year savings",'7.  Persistence Report'!$H$27:$H$500,"2015")</f>
        <v>0</v>
      </c>
      <c r="F159" s="295">
        <f>SUMIFS('7.  Persistence Report'!AW$27:AW$500,'7.  Persistence Report'!$D$27:$D$500,$B159,'7.  Persistence Report'!$J$27:$J$500,"Current year savings",'7.  Persistence Report'!$H$27:$H$500,"2015")</f>
        <v>0</v>
      </c>
      <c r="G159" s="295">
        <f>SUMIFS('7.  Persistence Report'!AX$27:AX$500,'7.  Persistence Report'!$D$27:$D$500,$B159,'7.  Persistence Report'!$J$27:$J$500,"Current year savings",'7.  Persistence Report'!$H$27:$H$500,"2015")</f>
        <v>0</v>
      </c>
      <c r="H159" s="295">
        <f>SUMIFS('7.  Persistence Report'!AY$27:AY$500,'7.  Persistence Report'!$D$27:$D$500,$B159,'7.  Persistence Report'!$J$27:$J$500,"Current year savings",'7.  Persistence Report'!$H$27:$H$500,"2015")</f>
        <v>0</v>
      </c>
      <c r="I159" s="295">
        <f>SUMIFS('7.  Persistence Report'!AZ$27:AZ$500,'7.  Persistence Report'!$D$27:$D$500,$B159,'7.  Persistence Report'!$J$27:$J$500,"Current year savings",'7.  Persistence Report'!$H$27:$H$500,"2015")</f>
        <v>0</v>
      </c>
      <c r="J159" s="295">
        <f>SUMIFS('7.  Persistence Report'!BA$27:BA$500,'7.  Persistence Report'!$D$27:$D$500,$B159,'7.  Persistence Report'!$J$27:$J$500,"Current year savings",'7.  Persistence Report'!$H$27:$H$500,"2015")</f>
        <v>0</v>
      </c>
      <c r="K159" s="295">
        <f>SUMIFS('7.  Persistence Report'!BB$27:BB$500,'7.  Persistence Report'!$D$27:$D$500,$B159,'7.  Persistence Report'!$J$27:$J$500,"Current year savings",'7.  Persistence Report'!$H$27:$H$500,"2015")</f>
        <v>0</v>
      </c>
      <c r="L159" s="295">
        <f>SUMIFS('7.  Persistence Report'!BC$27:BC$500,'7.  Persistence Report'!$D$27:$D$500,$B159,'7.  Persistence Report'!$J$27:$J$500,"Current year savings",'7.  Persistence Report'!$H$27:$H$500,"2015")</f>
        <v>0</v>
      </c>
      <c r="M159" s="295">
        <f>SUMIFS('7.  Persistence Report'!BD$27:BD$500,'7.  Persistence Report'!$D$27:$D$500,$B159,'7.  Persistence Report'!$J$27:$J$500,"Current year savings",'7.  Persistence Report'!$H$27:$H$500,"2015")</f>
        <v>0</v>
      </c>
      <c r="N159" s="295">
        <v>12</v>
      </c>
      <c r="O159" s="295">
        <f>SUMIFS('7.  Persistence Report'!P$27:P$500,'7.  Persistence Report'!$D$27:$D$500,$B159,'7.  Persistence Report'!$J$27:$J$500,"Current year savings",'7.  Persistence Report'!$H$27:$H$500,"2015")</f>
        <v>0</v>
      </c>
      <c r="P159" s="295">
        <f>SUMIFS('7.  Persistence Report'!Q$27:Q$500,'7.  Persistence Report'!$D$27:$D$500,$B159,'7.  Persistence Report'!$J$27:$J$500,"Current year savings",'7.  Persistence Report'!$H$27:$H$500,"2015")</f>
        <v>0</v>
      </c>
      <c r="Q159" s="295">
        <f>SUMIFS('7.  Persistence Report'!R$27:R$500,'7.  Persistence Report'!$D$27:$D$500,$B159,'7.  Persistence Report'!$J$27:$J$500,"Current year savings",'7.  Persistence Report'!$H$27:$H$500,"2015")</f>
        <v>0</v>
      </c>
      <c r="R159" s="295">
        <f>SUMIFS('7.  Persistence Report'!S$27:S$500,'7.  Persistence Report'!$D$27:$D$500,$B159,'7.  Persistence Report'!$J$27:$J$500,"Current year savings",'7.  Persistence Report'!$H$27:$H$500,"2015")</f>
        <v>0</v>
      </c>
      <c r="S159" s="295">
        <f>SUMIFS('7.  Persistence Report'!T$27:T$500,'7.  Persistence Report'!$D$27:$D$500,$B159,'7.  Persistence Report'!$J$27:$J$500,"Current year savings",'7.  Persistence Report'!$H$27:$H$500,"2015")</f>
        <v>0</v>
      </c>
      <c r="T159" s="295">
        <f>SUMIFS('7.  Persistence Report'!U$27:U$500,'7.  Persistence Report'!$D$27:$D$500,$B159,'7.  Persistence Report'!$J$27:$J$500,"Current year savings",'7.  Persistence Report'!$H$27:$H$500,"2015")</f>
        <v>0</v>
      </c>
      <c r="U159" s="295">
        <f>SUMIFS('7.  Persistence Report'!V$27:V$500,'7.  Persistence Report'!$D$27:$D$500,$B159,'7.  Persistence Report'!$J$27:$J$500,"Current year savings",'7.  Persistence Report'!$H$27:$H$500,"2015")</f>
        <v>0</v>
      </c>
      <c r="V159" s="295">
        <f>SUMIFS('7.  Persistence Report'!W$27:W$500,'7.  Persistence Report'!$D$27:$D$500,$B159,'7.  Persistence Report'!$J$27:$J$500,"Current year savings",'7.  Persistence Report'!$H$27:$H$500,"2015")</f>
        <v>0</v>
      </c>
      <c r="W159" s="295">
        <f>SUMIFS('7.  Persistence Report'!X$27:X$500,'7.  Persistence Report'!$D$27:$D$500,$B159,'7.  Persistence Report'!$J$27:$J$500,"Current year savings",'7.  Persistence Report'!$H$27:$H$500,"2015")</f>
        <v>0</v>
      </c>
      <c r="X159" s="295">
        <f>SUMIFS('7.  Persistence Report'!Y$27:Y$500,'7.  Persistence Report'!$D$27:$D$500,$B159,'7.  Persistence Report'!$J$27:$J$500,"Current year savings",'7.  Persistence Report'!$H$27:$H$500,"2015")</f>
        <v>0</v>
      </c>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f>SUMIFS('7.  Persistence Report'!AU$27:AU$500,'7.  Persistence Report'!$D$27:$D$500,$B159,'7.  Persistence Report'!$J$27:$J$500,"Adjustment",'7.  Persistence Report'!$H$27:$H$500,"2015")</f>
        <v>0</v>
      </c>
      <c r="E160" s="295">
        <f>SUMIFS('7.  Persistence Report'!AV$27:AV$500,'7.  Persistence Report'!$D$27:$D$500,$B159,'7.  Persistence Report'!$J$27:$J$500,"Adjustment",'7.  Persistence Report'!$H$27:$H$500,"2015")</f>
        <v>0</v>
      </c>
      <c r="F160" s="295">
        <f>SUMIFS('7.  Persistence Report'!AW$27:AW$500,'7.  Persistence Report'!$D$27:$D$500,$B159,'7.  Persistence Report'!$J$27:$J$500,"Adjustment",'7.  Persistence Report'!$H$27:$H$500,"2015")</f>
        <v>0</v>
      </c>
      <c r="G160" s="295">
        <f>SUMIFS('7.  Persistence Report'!AX$27:AX$500,'7.  Persistence Report'!$D$27:$D$500,$B159,'7.  Persistence Report'!$J$27:$J$500,"Adjustment",'7.  Persistence Report'!$H$27:$H$500,"2015")</f>
        <v>0</v>
      </c>
      <c r="H160" s="295">
        <f>SUMIFS('7.  Persistence Report'!AY$27:AY$500,'7.  Persistence Report'!$D$27:$D$500,$B159,'7.  Persistence Report'!$J$27:$J$500,"Adjustment",'7.  Persistence Report'!$H$27:$H$500,"2015")</f>
        <v>0</v>
      </c>
      <c r="I160" s="295">
        <f>SUMIFS('7.  Persistence Report'!AZ$27:AZ$500,'7.  Persistence Report'!$D$27:$D$500,$B159,'7.  Persistence Report'!$J$27:$J$500,"Adjustment",'7.  Persistence Report'!$H$27:$H$500,"2015")</f>
        <v>0</v>
      </c>
      <c r="J160" s="295">
        <f>SUMIFS('7.  Persistence Report'!BA$27:BA$500,'7.  Persistence Report'!$D$27:$D$500,$B159,'7.  Persistence Report'!$J$27:$J$500,"Adjustment",'7.  Persistence Report'!$H$27:$H$500,"2015")</f>
        <v>0</v>
      </c>
      <c r="K160" s="295">
        <f>SUMIFS('7.  Persistence Report'!BB$27:BB$500,'7.  Persistence Report'!$D$27:$D$500,$B159,'7.  Persistence Report'!$J$27:$J$500,"Adjustment",'7.  Persistence Report'!$H$27:$H$500,"2015")</f>
        <v>0</v>
      </c>
      <c r="L160" s="295">
        <f>SUMIFS('7.  Persistence Report'!BC$27:BC$500,'7.  Persistence Report'!$D$27:$D$500,$B159,'7.  Persistence Report'!$J$27:$J$500,"Adjustment",'7.  Persistence Report'!$H$27:$H$500,"2015")</f>
        <v>0</v>
      </c>
      <c r="M160" s="295">
        <f>SUMIFS('7.  Persistence Report'!BD$27:BD$500,'7.  Persistence Report'!$D$27:$D$500,$B159,'7.  Persistence Report'!$J$27:$J$500,"Adjustment",'7.  Persistence Report'!$H$27:$H$500,"2015")</f>
        <v>0</v>
      </c>
      <c r="N160" s="295">
        <f>N159</f>
        <v>12</v>
      </c>
      <c r="O160" s="295">
        <f>SUMIFS('7.  Persistence Report'!P$27:P$500,'7.  Persistence Report'!$D$27:$D$500,$B159,'7.  Persistence Report'!$J$27:$J$500,"Adjustment",'7.  Persistence Report'!$H$27:$H$500,"2015")</f>
        <v>0</v>
      </c>
      <c r="P160" s="295">
        <f>SUMIFS('7.  Persistence Report'!Q$27:Q$500,'7.  Persistence Report'!$D$27:$D$500,$B159,'7.  Persistence Report'!$J$27:$J$500,"Adjustment",'7.  Persistence Report'!$H$27:$H$500,"2015")</f>
        <v>0</v>
      </c>
      <c r="Q160" s="295">
        <f>SUMIFS('7.  Persistence Report'!R$27:R$500,'7.  Persistence Report'!$D$27:$D$500,$B159,'7.  Persistence Report'!$J$27:$J$500,"Adjustment",'7.  Persistence Report'!$H$27:$H$500,"2015")</f>
        <v>0</v>
      </c>
      <c r="R160" s="295">
        <f>SUMIFS('7.  Persistence Report'!S$27:S$500,'7.  Persistence Report'!$D$27:$D$500,$B159,'7.  Persistence Report'!$J$27:$J$500,"Adjustment",'7.  Persistence Report'!$H$27:$H$500,"2015")</f>
        <v>0</v>
      </c>
      <c r="S160" s="295">
        <f>SUMIFS('7.  Persistence Report'!T$27:T$500,'7.  Persistence Report'!$D$27:$D$500,$B159,'7.  Persistence Report'!$J$27:$J$500,"Adjustment",'7.  Persistence Report'!$H$27:$H$500,"2015")</f>
        <v>0</v>
      </c>
      <c r="T160" s="295">
        <f>SUMIFS('7.  Persistence Report'!U$27:U$500,'7.  Persistence Report'!$D$27:$D$500,$B159,'7.  Persistence Report'!$J$27:$J$500,"Adjustment",'7.  Persistence Report'!$H$27:$H$500,"2015")</f>
        <v>0</v>
      </c>
      <c r="U160" s="295">
        <f>SUMIFS('7.  Persistence Report'!V$27:V$500,'7.  Persistence Report'!$D$27:$D$500,$B159,'7.  Persistence Report'!$J$27:$J$500,"Adjustment",'7.  Persistence Report'!$H$27:$H$500,"2015")</f>
        <v>0</v>
      </c>
      <c r="V160" s="295">
        <f>SUMIFS('7.  Persistence Report'!W$27:W$500,'7.  Persistence Report'!$D$27:$D$500,$B159,'7.  Persistence Report'!$J$27:$J$500,"Adjustment",'7.  Persistence Report'!$H$27:$H$500,"2015")</f>
        <v>0</v>
      </c>
      <c r="W160" s="295">
        <f>SUMIFS('7.  Persistence Report'!X$27:X$500,'7.  Persistence Report'!$D$27:$D$500,$B159,'7.  Persistence Report'!$J$27:$J$500,"Adjustment",'7.  Persistence Report'!$H$27:$H$500,"2015")</f>
        <v>0</v>
      </c>
      <c r="X160" s="295">
        <f>SUMIFS('7.  Persistence Report'!Y$27:Y$500,'7.  Persistence Report'!$D$27:$D$500,$B159,'7.  Persistence Report'!$J$27:$J$500,"Adjustment",'7.  Persistence Report'!$H$27:$H$500,"2015")</f>
        <v>0</v>
      </c>
      <c r="Y160" s="411">
        <f>Y159</f>
        <v>0</v>
      </c>
      <c r="Z160" s="411">
        <f t="shared" ref="Z160" si="396">Z159</f>
        <v>0</v>
      </c>
      <c r="AA160" s="411">
        <f t="shared" ref="AA160" si="397">AA159</f>
        <v>0</v>
      </c>
      <c r="AB160" s="411">
        <f t="shared" ref="AB160" si="398">AB159</f>
        <v>0</v>
      </c>
      <c r="AC160" s="411">
        <f t="shared" ref="AC160" si="399">AC159</f>
        <v>0</v>
      </c>
      <c r="AD160" s="411">
        <f t="shared" ref="AD160" si="400">AD159</f>
        <v>0</v>
      </c>
      <c r="AE160" s="411">
        <f t="shared" ref="AE160" si="401">AE159</f>
        <v>0</v>
      </c>
      <c r="AF160" s="411">
        <f t="shared" ref="AF160" si="402">AF159</f>
        <v>0</v>
      </c>
      <c r="AG160" s="411">
        <f t="shared" ref="AG160" si="403">AG159</f>
        <v>0</v>
      </c>
      <c r="AH160" s="411">
        <f t="shared" ref="AH160" si="404">AH159</f>
        <v>0</v>
      </c>
      <c r="AI160" s="411">
        <f t="shared" ref="AI160" si="405">AI159</f>
        <v>0</v>
      </c>
      <c r="AJ160" s="411">
        <f t="shared" ref="AJ160" si="406">AJ159</f>
        <v>0</v>
      </c>
      <c r="AK160" s="411">
        <f t="shared" ref="AK160" si="407">AK159</f>
        <v>0</v>
      </c>
      <c r="AL160" s="411">
        <f t="shared" ref="AL160" si="408">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f>SUMIFS('7.  Persistence Report'!AU$27:AU$500,'7.  Persistence Report'!$D$27:$D$500,$B162,'7.  Persistence Report'!$J$27:$J$500,"Current year savings",'7.  Persistence Report'!$H$27:$H$500,"2015")</f>
        <v>0</v>
      </c>
      <c r="E162" s="295">
        <f>SUMIFS('7.  Persistence Report'!AV$27:AV$500,'7.  Persistence Report'!$D$27:$D$500,$B162,'7.  Persistence Report'!$J$27:$J$500,"Current year savings",'7.  Persistence Report'!$H$27:$H$500,"2015")</f>
        <v>0</v>
      </c>
      <c r="F162" s="295">
        <f>SUMIFS('7.  Persistence Report'!AW$27:AW$500,'7.  Persistence Report'!$D$27:$D$500,$B162,'7.  Persistence Report'!$J$27:$J$500,"Current year savings",'7.  Persistence Report'!$H$27:$H$500,"2015")</f>
        <v>0</v>
      </c>
      <c r="G162" s="295">
        <f>SUMIFS('7.  Persistence Report'!AX$27:AX$500,'7.  Persistence Report'!$D$27:$D$500,$B162,'7.  Persistence Report'!$J$27:$J$500,"Current year savings",'7.  Persistence Report'!$H$27:$H$500,"2015")</f>
        <v>0</v>
      </c>
      <c r="H162" s="295">
        <f>SUMIFS('7.  Persistence Report'!AY$27:AY$500,'7.  Persistence Report'!$D$27:$D$500,$B162,'7.  Persistence Report'!$J$27:$J$500,"Current year savings",'7.  Persistence Report'!$H$27:$H$500,"2015")</f>
        <v>0</v>
      </c>
      <c r="I162" s="295">
        <f>SUMIFS('7.  Persistence Report'!AZ$27:AZ$500,'7.  Persistence Report'!$D$27:$D$500,$B162,'7.  Persistence Report'!$J$27:$J$500,"Current year savings",'7.  Persistence Report'!$H$27:$H$500,"2015")</f>
        <v>0</v>
      </c>
      <c r="J162" s="295">
        <f>SUMIFS('7.  Persistence Report'!BA$27:BA$500,'7.  Persistence Report'!$D$27:$D$500,$B162,'7.  Persistence Report'!$J$27:$J$500,"Current year savings",'7.  Persistence Report'!$H$27:$H$500,"2015")</f>
        <v>0</v>
      </c>
      <c r="K162" s="295">
        <f>SUMIFS('7.  Persistence Report'!BB$27:BB$500,'7.  Persistence Report'!$D$27:$D$500,$B162,'7.  Persistence Report'!$J$27:$J$500,"Current year savings",'7.  Persistence Report'!$H$27:$H$500,"2015")</f>
        <v>0</v>
      </c>
      <c r="L162" s="295">
        <f>SUMIFS('7.  Persistence Report'!BC$27:BC$500,'7.  Persistence Report'!$D$27:$D$500,$B162,'7.  Persistence Report'!$J$27:$J$500,"Current year savings",'7.  Persistence Report'!$H$27:$H$500,"2015")</f>
        <v>0</v>
      </c>
      <c r="M162" s="295">
        <f>SUMIFS('7.  Persistence Report'!BD$27:BD$500,'7.  Persistence Report'!$D$27:$D$500,$B162,'7.  Persistence Report'!$J$27:$J$500,"Current year savings",'7.  Persistence Report'!$H$27:$H$500,"2015")</f>
        <v>0</v>
      </c>
      <c r="N162" s="295">
        <v>12</v>
      </c>
      <c r="O162" s="295">
        <f>SUMIFS('7.  Persistence Report'!P$27:P$500,'7.  Persistence Report'!$D$27:$D$500,$B162,'7.  Persistence Report'!$J$27:$J$500,"Current year savings",'7.  Persistence Report'!$H$27:$H$500,"2015")</f>
        <v>0</v>
      </c>
      <c r="P162" s="295">
        <f>SUMIFS('7.  Persistence Report'!Q$27:Q$500,'7.  Persistence Report'!$D$27:$D$500,$B162,'7.  Persistence Report'!$J$27:$J$500,"Current year savings",'7.  Persistence Report'!$H$27:$H$500,"2015")</f>
        <v>0</v>
      </c>
      <c r="Q162" s="295">
        <f>SUMIFS('7.  Persistence Report'!R$27:R$500,'7.  Persistence Report'!$D$27:$D$500,$B162,'7.  Persistence Report'!$J$27:$J$500,"Current year savings",'7.  Persistence Report'!$H$27:$H$500,"2015")</f>
        <v>0</v>
      </c>
      <c r="R162" s="295">
        <f>SUMIFS('7.  Persistence Report'!S$27:S$500,'7.  Persistence Report'!$D$27:$D$500,$B162,'7.  Persistence Report'!$J$27:$J$500,"Current year savings",'7.  Persistence Report'!$H$27:$H$500,"2015")</f>
        <v>0</v>
      </c>
      <c r="S162" s="295">
        <f>SUMIFS('7.  Persistence Report'!T$27:T$500,'7.  Persistence Report'!$D$27:$D$500,$B162,'7.  Persistence Report'!$J$27:$J$500,"Current year savings",'7.  Persistence Report'!$H$27:$H$500,"2015")</f>
        <v>0</v>
      </c>
      <c r="T162" s="295">
        <f>SUMIFS('7.  Persistence Report'!U$27:U$500,'7.  Persistence Report'!$D$27:$D$500,$B162,'7.  Persistence Report'!$J$27:$J$500,"Current year savings",'7.  Persistence Report'!$H$27:$H$500,"2015")</f>
        <v>0</v>
      </c>
      <c r="U162" s="295">
        <f>SUMIFS('7.  Persistence Report'!V$27:V$500,'7.  Persistence Report'!$D$27:$D$500,$B162,'7.  Persistence Report'!$J$27:$J$500,"Current year savings",'7.  Persistence Report'!$H$27:$H$500,"2015")</f>
        <v>0</v>
      </c>
      <c r="V162" s="295">
        <f>SUMIFS('7.  Persistence Report'!W$27:W$500,'7.  Persistence Report'!$D$27:$D$500,$B162,'7.  Persistence Report'!$J$27:$J$500,"Current year savings",'7.  Persistence Report'!$H$27:$H$500,"2015")</f>
        <v>0</v>
      </c>
      <c r="W162" s="295">
        <f>SUMIFS('7.  Persistence Report'!X$27:X$500,'7.  Persistence Report'!$D$27:$D$500,$B162,'7.  Persistence Report'!$J$27:$J$500,"Current year savings",'7.  Persistence Report'!$H$27:$H$500,"2015")</f>
        <v>0</v>
      </c>
      <c r="X162" s="295">
        <f>SUMIFS('7.  Persistence Report'!Y$27:Y$500,'7.  Persistence Report'!$D$27:$D$500,$B162,'7.  Persistence Report'!$J$27:$J$500,"Current year savings",'7.  Persistence Report'!$H$27:$H$500,"2015")</f>
        <v>0</v>
      </c>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f>SUMIFS('7.  Persistence Report'!AU$27:AU$500,'7.  Persistence Report'!$D$27:$D$500,$B162,'7.  Persistence Report'!$J$27:$J$500,"Adjustment",'7.  Persistence Report'!$H$27:$H$500,"2015")</f>
        <v>0</v>
      </c>
      <c r="E163" s="295">
        <f>SUMIFS('7.  Persistence Report'!AV$27:AV$500,'7.  Persistence Report'!$D$27:$D$500,$B162,'7.  Persistence Report'!$J$27:$J$500,"Adjustment",'7.  Persistence Report'!$H$27:$H$500,"2015")</f>
        <v>0</v>
      </c>
      <c r="F163" s="295">
        <f>SUMIFS('7.  Persistence Report'!AW$27:AW$500,'7.  Persistence Report'!$D$27:$D$500,$B162,'7.  Persistence Report'!$J$27:$J$500,"Adjustment",'7.  Persistence Report'!$H$27:$H$500,"2015")</f>
        <v>0</v>
      </c>
      <c r="G163" s="295">
        <f>SUMIFS('7.  Persistence Report'!AX$27:AX$500,'7.  Persistence Report'!$D$27:$D$500,$B162,'7.  Persistence Report'!$J$27:$J$500,"Adjustment",'7.  Persistence Report'!$H$27:$H$500,"2015")</f>
        <v>0</v>
      </c>
      <c r="H163" s="295">
        <f>SUMIFS('7.  Persistence Report'!AY$27:AY$500,'7.  Persistence Report'!$D$27:$D$500,$B162,'7.  Persistence Report'!$J$27:$J$500,"Adjustment",'7.  Persistence Report'!$H$27:$H$500,"2015")</f>
        <v>0</v>
      </c>
      <c r="I163" s="295">
        <f>SUMIFS('7.  Persistence Report'!AZ$27:AZ$500,'7.  Persistence Report'!$D$27:$D$500,$B162,'7.  Persistence Report'!$J$27:$J$500,"Adjustment",'7.  Persistence Report'!$H$27:$H$500,"2015")</f>
        <v>0</v>
      </c>
      <c r="J163" s="295">
        <f>SUMIFS('7.  Persistence Report'!BA$27:BA$500,'7.  Persistence Report'!$D$27:$D$500,$B162,'7.  Persistence Report'!$J$27:$J$500,"Adjustment",'7.  Persistence Report'!$H$27:$H$500,"2015")</f>
        <v>0</v>
      </c>
      <c r="K163" s="295">
        <f>SUMIFS('7.  Persistence Report'!BB$27:BB$500,'7.  Persistence Report'!$D$27:$D$500,$B162,'7.  Persistence Report'!$J$27:$J$500,"Adjustment",'7.  Persistence Report'!$H$27:$H$500,"2015")</f>
        <v>0</v>
      </c>
      <c r="L163" s="295">
        <f>SUMIFS('7.  Persistence Report'!BC$27:BC$500,'7.  Persistence Report'!$D$27:$D$500,$B162,'7.  Persistence Report'!$J$27:$J$500,"Adjustment",'7.  Persistence Report'!$H$27:$H$500,"2015")</f>
        <v>0</v>
      </c>
      <c r="M163" s="295">
        <f>SUMIFS('7.  Persistence Report'!BD$27:BD$500,'7.  Persistence Report'!$D$27:$D$500,$B162,'7.  Persistence Report'!$J$27:$J$500,"Adjustment",'7.  Persistence Report'!$H$27:$H$500,"2015")</f>
        <v>0</v>
      </c>
      <c r="N163" s="295">
        <f>N162</f>
        <v>12</v>
      </c>
      <c r="O163" s="295">
        <f>SUMIFS('7.  Persistence Report'!P$27:P$500,'7.  Persistence Report'!$D$27:$D$500,$B162,'7.  Persistence Report'!$J$27:$J$500,"Adjustment",'7.  Persistence Report'!$H$27:$H$500,"2015")</f>
        <v>0</v>
      </c>
      <c r="P163" s="295">
        <f>SUMIFS('7.  Persistence Report'!Q$27:Q$500,'7.  Persistence Report'!$D$27:$D$500,$B162,'7.  Persistence Report'!$J$27:$J$500,"Adjustment",'7.  Persistence Report'!$H$27:$H$500,"2015")</f>
        <v>0</v>
      </c>
      <c r="Q163" s="295">
        <f>SUMIFS('7.  Persistence Report'!R$27:R$500,'7.  Persistence Report'!$D$27:$D$500,$B162,'7.  Persistence Report'!$J$27:$J$500,"Adjustment",'7.  Persistence Report'!$H$27:$H$500,"2015")</f>
        <v>0</v>
      </c>
      <c r="R163" s="295">
        <f>SUMIFS('7.  Persistence Report'!S$27:S$500,'7.  Persistence Report'!$D$27:$D$500,$B162,'7.  Persistence Report'!$J$27:$J$500,"Adjustment",'7.  Persistence Report'!$H$27:$H$500,"2015")</f>
        <v>0</v>
      </c>
      <c r="S163" s="295">
        <f>SUMIFS('7.  Persistence Report'!T$27:T$500,'7.  Persistence Report'!$D$27:$D$500,$B162,'7.  Persistence Report'!$J$27:$J$500,"Adjustment",'7.  Persistence Report'!$H$27:$H$500,"2015")</f>
        <v>0</v>
      </c>
      <c r="T163" s="295">
        <f>SUMIFS('7.  Persistence Report'!U$27:U$500,'7.  Persistence Report'!$D$27:$D$500,$B162,'7.  Persistence Report'!$J$27:$J$500,"Adjustment",'7.  Persistence Report'!$H$27:$H$500,"2015")</f>
        <v>0</v>
      </c>
      <c r="U163" s="295">
        <f>SUMIFS('7.  Persistence Report'!V$27:V$500,'7.  Persistence Report'!$D$27:$D$500,$B162,'7.  Persistence Report'!$J$27:$J$500,"Adjustment",'7.  Persistence Report'!$H$27:$H$500,"2015")</f>
        <v>0</v>
      </c>
      <c r="V163" s="295">
        <f>SUMIFS('7.  Persistence Report'!W$27:W$500,'7.  Persistence Report'!$D$27:$D$500,$B162,'7.  Persistence Report'!$J$27:$J$500,"Adjustment",'7.  Persistence Report'!$H$27:$H$500,"2015")</f>
        <v>0</v>
      </c>
      <c r="W163" s="295">
        <f>SUMIFS('7.  Persistence Report'!X$27:X$500,'7.  Persistence Report'!$D$27:$D$500,$B162,'7.  Persistence Report'!$J$27:$J$500,"Adjustment",'7.  Persistence Report'!$H$27:$H$500,"2015")</f>
        <v>0</v>
      </c>
      <c r="X163" s="295">
        <f>SUMIFS('7.  Persistence Report'!Y$27:Y$500,'7.  Persistence Report'!$D$27:$D$500,$B162,'7.  Persistence Report'!$J$27:$J$500,"Adjustment",'7.  Persistence Report'!$H$27:$H$500,"2015")</f>
        <v>0</v>
      </c>
      <c r="Y163" s="411">
        <f>Y162</f>
        <v>0</v>
      </c>
      <c r="Z163" s="411">
        <f t="shared" ref="Z163" si="409">Z162</f>
        <v>0</v>
      </c>
      <c r="AA163" s="411">
        <f t="shared" ref="AA163" si="410">AA162</f>
        <v>0</v>
      </c>
      <c r="AB163" s="411">
        <f t="shared" ref="AB163" si="411">AB162</f>
        <v>0</v>
      </c>
      <c r="AC163" s="411">
        <f t="shared" ref="AC163" si="412">AC162</f>
        <v>0</v>
      </c>
      <c r="AD163" s="411">
        <f t="shared" ref="AD163" si="413">AD162</f>
        <v>0</v>
      </c>
      <c r="AE163" s="411">
        <f t="shared" ref="AE163" si="414">AE162</f>
        <v>0</v>
      </c>
      <c r="AF163" s="411">
        <f t="shared" ref="AF163" si="415">AF162</f>
        <v>0</v>
      </c>
      <c r="AG163" s="411">
        <f t="shared" ref="AG163" si="416">AG162</f>
        <v>0</v>
      </c>
      <c r="AH163" s="411">
        <f t="shared" ref="AH163" si="417">AH162</f>
        <v>0</v>
      </c>
      <c r="AI163" s="411">
        <f t="shared" ref="AI163" si="418">AI162</f>
        <v>0</v>
      </c>
      <c r="AJ163" s="411">
        <f t="shared" ref="AJ163" si="419">AJ162</f>
        <v>0</v>
      </c>
      <c r="AK163" s="411">
        <f t="shared" ref="AK163" si="420">AK162</f>
        <v>0</v>
      </c>
      <c r="AL163" s="411">
        <f t="shared" ref="AL163" si="421">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f>SUMIFS('7.  Persistence Report'!AU$27:AU$500,'7.  Persistence Report'!$D$27:$D$500,$B165,'7.  Persistence Report'!$J$27:$J$500,"Current year savings",'7.  Persistence Report'!$H$27:$H$500,"2015")</f>
        <v>0</v>
      </c>
      <c r="E165" s="295">
        <f>SUMIFS('7.  Persistence Report'!AV$27:AV$500,'7.  Persistence Report'!$D$27:$D$500,$B165,'7.  Persistence Report'!$J$27:$J$500,"Current year savings",'7.  Persistence Report'!$H$27:$H$500,"2015")</f>
        <v>0</v>
      </c>
      <c r="F165" s="295">
        <f>SUMIFS('7.  Persistence Report'!AW$27:AW$500,'7.  Persistence Report'!$D$27:$D$500,$B165,'7.  Persistence Report'!$J$27:$J$500,"Current year savings",'7.  Persistence Report'!$H$27:$H$500,"2015")</f>
        <v>0</v>
      </c>
      <c r="G165" s="295">
        <f>SUMIFS('7.  Persistence Report'!AX$27:AX$500,'7.  Persistence Report'!$D$27:$D$500,$B165,'7.  Persistence Report'!$J$27:$J$500,"Current year savings",'7.  Persistence Report'!$H$27:$H$500,"2015")</f>
        <v>0</v>
      </c>
      <c r="H165" s="295">
        <f>SUMIFS('7.  Persistence Report'!AY$27:AY$500,'7.  Persistence Report'!$D$27:$D$500,$B165,'7.  Persistence Report'!$J$27:$J$500,"Current year savings",'7.  Persistence Report'!$H$27:$H$500,"2015")</f>
        <v>0</v>
      </c>
      <c r="I165" s="295">
        <f>SUMIFS('7.  Persistence Report'!AZ$27:AZ$500,'7.  Persistence Report'!$D$27:$D$500,$B165,'7.  Persistence Report'!$J$27:$J$500,"Current year savings",'7.  Persistence Report'!$H$27:$H$500,"2015")</f>
        <v>0</v>
      </c>
      <c r="J165" s="295">
        <f>SUMIFS('7.  Persistence Report'!BA$27:BA$500,'7.  Persistence Report'!$D$27:$D$500,$B165,'7.  Persistence Report'!$J$27:$J$500,"Current year savings",'7.  Persistence Report'!$H$27:$H$500,"2015")</f>
        <v>0</v>
      </c>
      <c r="K165" s="295">
        <f>SUMIFS('7.  Persistence Report'!BB$27:BB$500,'7.  Persistence Report'!$D$27:$D$500,$B165,'7.  Persistence Report'!$J$27:$J$500,"Current year savings",'7.  Persistence Report'!$H$27:$H$500,"2015")</f>
        <v>0</v>
      </c>
      <c r="L165" s="295">
        <f>SUMIFS('7.  Persistence Report'!BC$27:BC$500,'7.  Persistence Report'!$D$27:$D$500,$B165,'7.  Persistence Report'!$J$27:$J$500,"Current year savings",'7.  Persistence Report'!$H$27:$H$500,"2015")</f>
        <v>0</v>
      </c>
      <c r="M165" s="295">
        <f>SUMIFS('7.  Persistence Report'!BD$27:BD$500,'7.  Persistence Report'!$D$27:$D$500,$B165,'7.  Persistence Report'!$J$27:$J$500,"Current year savings",'7.  Persistence Report'!$H$27:$H$500,"2015")</f>
        <v>0</v>
      </c>
      <c r="N165" s="295">
        <v>12</v>
      </c>
      <c r="O165" s="295">
        <f>SUMIFS('7.  Persistence Report'!P$27:P$500,'7.  Persistence Report'!$D$27:$D$500,$B165,'7.  Persistence Report'!$J$27:$J$500,"Current year savings",'7.  Persistence Report'!$H$27:$H$500,"2015")</f>
        <v>0</v>
      </c>
      <c r="P165" s="295">
        <f>SUMIFS('7.  Persistence Report'!Q$27:Q$500,'7.  Persistence Report'!$D$27:$D$500,$B165,'7.  Persistence Report'!$J$27:$J$500,"Current year savings",'7.  Persistence Report'!$H$27:$H$500,"2015")</f>
        <v>0</v>
      </c>
      <c r="Q165" s="295">
        <f>SUMIFS('7.  Persistence Report'!R$27:R$500,'7.  Persistence Report'!$D$27:$D$500,$B165,'7.  Persistence Report'!$J$27:$J$500,"Current year savings",'7.  Persistence Report'!$H$27:$H$500,"2015")</f>
        <v>0</v>
      </c>
      <c r="R165" s="295">
        <f>SUMIFS('7.  Persistence Report'!S$27:S$500,'7.  Persistence Report'!$D$27:$D$500,$B165,'7.  Persistence Report'!$J$27:$J$500,"Current year savings",'7.  Persistence Report'!$H$27:$H$500,"2015")</f>
        <v>0</v>
      </c>
      <c r="S165" s="295">
        <f>SUMIFS('7.  Persistence Report'!T$27:T$500,'7.  Persistence Report'!$D$27:$D$500,$B165,'7.  Persistence Report'!$J$27:$J$500,"Current year savings",'7.  Persistence Report'!$H$27:$H$500,"2015")</f>
        <v>0</v>
      </c>
      <c r="T165" s="295">
        <f>SUMIFS('7.  Persistence Report'!U$27:U$500,'7.  Persistence Report'!$D$27:$D$500,$B165,'7.  Persistence Report'!$J$27:$J$500,"Current year savings",'7.  Persistence Report'!$H$27:$H$500,"2015")</f>
        <v>0</v>
      </c>
      <c r="U165" s="295">
        <f>SUMIFS('7.  Persistence Report'!V$27:V$500,'7.  Persistence Report'!$D$27:$D$500,$B165,'7.  Persistence Report'!$J$27:$J$500,"Current year savings",'7.  Persistence Report'!$H$27:$H$500,"2015")</f>
        <v>0</v>
      </c>
      <c r="V165" s="295">
        <f>SUMIFS('7.  Persistence Report'!W$27:W$500,'7.  Persistence Report'!$D$27:$D$500,$B165,'7.  Persistence Report'!$J$27:$J$500,"Current year savings",'7.  Persistence Report'!$H$27:$H$500,"2015")</f>
        <v>0</v>
      </c>
      <c r="W165" s="295">
        <f>SUMIFS('7.  Persistence Report'!X$27:X$500,'7.  Persistence Report'!$D$27:$D$500,$B165,'7.  Persistence Report'!$J$27:$J$500,"Current year savings",'7.  Persistence Report'!$H$27:$H$500,"2015")</f>
        <v>0</v>
      </c>
      <c r="X165" s="295">
        <f>SUMIFS('7.  Persistence Report'!Y$27:Y$500,'7.  Persistence Report'!$D$27:$D$500,$B165,'7.  Persistence Report'!$J$27:$J$500,"Current year savings",'7.  Persistence Report'!$H$27:$H$500,"2015")</f>
        <v>0</v>
      </c>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f>SUMIFS('7.  Persistence Report'!AU$27:AU$500,'7.  Persistence Report'!$D$27:$D$500,$B165,'7.  Persistence Report'!$J$27:$J$500,"Adjustment",'7.  Persistence Report'!$H$27:$H$500,"2015")</f>
        <v>0</v>
      </c>
      <c r="E166" s="295">
        <f>SUMIFS('7.  Persistence Report'!AV$27:AV$500,'7.  Persistence Report'!$D$27:$D$500,$B165,'7.  Persistence Report'!$J$27:$J$500,"Adjustment",'7.  Persistence Report'!$H$27:$H$500,"2015")</f>
        <v>0</v>
      </c>
      <c r="F166" s="295">
        <f>SUMIFS('7.  Persistence Report'!AW$27:AW$500,'7.  Persistence Report'!$D$27:$D$500,$B165,'7.  Persistence Report'!$J$27:$J$500,"Adjustment",'7.  Persistence Report'!$H$27:$H$500,"2015")</f>
        <v>0</v>
      </c>
      <c r="G166" s="295">
        <f>SUMIFS('7.  Persistence Report'!AX$27:AX$500,'7.  Persistence Report'!$D$27:$D$500,$B165,'7.  Persistence Report'!$J$27:$J$500,"Adjustment",'7.  Persistence Report'!$H$27:$H$500,"2015")</f>
        <v>0</v>
      </c>
      <c r="H166" s="295">
        <f>SUMIFS('7.  Persistence Report'!AY$27:AY$500,'7.  Persistence Report'!$D$27:$D$500,$B165,'7.  Persistence Report'!$J$27:$J$500,"Adjustment",'7.  Persistence Report'!$H$27:$H$500,"2015")</f>
        <v>0</v>
      </c>
      <c r="I166" s="295">
        <f>SUMIFS('7.  Persistence Report'!AZ$27:AZ$500,'7.  Persistence Report'!$D$27:$D$500,$B165,'7.  Persistence Report'!$J$27:$J$500,"Adjustment",'7.  Persistence Report'!$H$27:$H$500,"2015")</f>
        <v>0</v>
      </c>
      <c r="J166" s="295">
        <f>SUMIFS('7.  Persistence Report'!BA$27:BA$500,'7.  Persistence Report'!$D$27:$D$500,$B165,'7.  Persistence Report'!$J$27:$J$500,"Adjustment",'7.  Persistence Report'!$H$27:$H$500,"2015")</f>
        <v>0</v>
      </c>
      <c r="K166" s="295">
        <f>SUMIFS('7.  Persistence Report'!BB$27:BB$500,'7.  Persistence Report'!$D$27:$D$500,$B165,'7.  Persistence Report'!$J$27:$J$500,"Adjustment",'7.  Persistence Report'!$H$27:$H$500,"2015")</f>
        <v>0</v>
      </c>
      <c r="L166" s="295">
        <f>SUMIFS('7.  Persistence Report'!BC$27:BC$500,'7.  Persistence Report'!$D$27:$D$500,$B165,'7.  Persistence Report'!$J$27:$J$500,"Adjustment",'7.  Persistence Report'!$H$27:$H$500,"2015")</f>
        <v>0</v>
      </c>
      <c r="M166" s="295">
        <f>SUMIFS('7.  Persistence Report'!BD$27:BD$500,'7.  Persistence Report'!$D$27:$D$500,$B165,'7.  Persistence Report'!$J$27:$J$500,"Adjustment",'7.  Persistence Report'!$H$27:$H$500,"2015")</f>
        <v>0</v>
      </c>
      <c r="N166" s="295">
        <f>N165</f>
        <v>12</v>
      </c>
      <c r="O166" s="295">
        <f>SUMIFS('7.  Persistence Report'!P$27:P$500,'7.  Persistence Report'!$D$27:$D$500,$B165,'7.  Persistence Report'!$J$27:$J$500,"Adjustment",'7.  Persistence Report'!$H$27:$H$500,"2015")</f>
        <v>0</v>
      </c>
      <c r="P166" s="295">
        <f>SUMIFS('7.  Persistence Report'!Q$27:Q$500,'7.  Persistence Report'!$D$27:$D$500,$B165,'7.  Persistence Report'!$J$27:$J$500,"Adjustment",'7.  Persistence Report'!$H$27:$H$500,"2015")</f>
        <v>0</v>
      </c>
      <c r="Q166" s="295">
        <f>SUMIFS('7.  Persistence Report'!R$27:R$500,'7.  Persistence Report'!$D$27:$D$500,$B165,'7.  Persistence Report'!$J$27:$J$500,"Adjustment",'7.  Persistence Report'!$H$27:$H$500,"2015")</f>
        <v>0</v>
      </c>
      <c r="R166" s="295">
        <f>SUMIFS('7.  Persistence Report'!S$27:S$500,'7.  Persistence Report'!$D$27:$D$500,$B165,'7.  Persistence Report'!$J$27:$J$500,"Adjustment",'7.  Persistence Report'!$H$27:$H$500,"2015")</f>
        <v>0</v>
      </c>
      <c r="S166" s="295">
        <f>SUMIFS('7.  Persistence Report'!T$27:T$500,'7.  Persistence Report'!$D$27:$D$500,$B165,'7.  Persistence Report'!$J$27:$J$500,"Adjustment",'7.  Persistence Report'!$H$27:$H$500,"2015")</f>
        <v>0</v>
      </c>
      <c r="T166" s="295">
        <f>SUMIFS('7.  Persistence Report'!U$27:U$500,'7.  Persistence Report'!$D$27:$D$500,$B165,'7.  Persistence Report'!$J$27:$J$500,"Adjustment",'7.  Persistence Report'!$H$27:$H$500,"2015")</f>
        <v>0</v>
      </c>
      <c r="U166" s="295">
        <f>SUMIFS('7.  Persistence Report'!V$27:V$500,'7.  Persistence Report'!$D$27:$D$500,$B165,'7.  Persistence Report'!$J$27:$J$500,"Adjustment",'7.  Persistence Report'!$H$27:$H$500,"2015")</f>
        <v>0</v>
      </c>
      <c r="V166" s="295">
        <f>SUMIFS('7.  Persistence Report'!W$27:W$500,'7.  Persistence Report'!$D$27:$D$500,$B165,'7.  Persistence Report'!$J$27:$J$500,"Adjustment",'7.  Persistence Report'!$H$27:$H$500,"2015")</f>
        <v>0</v>
      </c>
      <c r="W166" s="295">
        <f>SUMIFS('7.  Persistence Report'!X$27:X$500,'7.  Persistence Report'!$D$27:$D$500,$B165,'7.  Persistence Report'!$J$27:$J$500,"Adjustment",'7.  Persistence Report'!$H$27:$H$500,"2015")</f>
        <v>0</v>
      </c>
      <c r="X166" s="295">
        <f>SUMIFS('7.  Persistence Report'!Y$27:Y$500,'7.  Persistence Report'!$D$27:$D$500,$B165,'7.  Persistence Report'!$J$27:$J$500,"Adjustment",'7.  Persistence Report'!$H$27:$H$500,"2015")</f>
        <v>0</v>
      </c>
      <c r="Y166" s="411">
        <f>Y165</f>
        <v>0</v>
      </c>
      <c r="Z166" s="411">
        <f t="shared" ref="Z166" si="422">Z165</f>
        <v>0</v>
      </c>
      <c r="AA166" s="411">
        <f t="shared" ref="AA166" si="423">AA165</f>
        <v>0</v>
      </c>
      <c r="AB166" s="411">
        <f t="shared" ref="AB166" si="424">AB165</f>
        <v>0</v>
      </c>
      <c r="AC166" s="411">
        <f t="shared" ref="AC166" si="425">AC165</f>
        <v>0</v>
      </c>
      <c r="AD166" s="411">
        <f t="shared" ref="AD166" si="426">AD165</f>
        <v>0</v>
      </c>
      <c r="AE166" s="411">
        <f t="shared" ref="AE166" si="427">AE165</f>
        <v>0</v>
      </c>
      <c r="AF166" s="411">
        <f t="shared" ref="AF166" si="428">AF165</f>
        <v>0</v>
      </c>
      <c r="AG166" s="411">
        <f t="shared" ref="AG166" si="429">AG165</f>
        <v>0</v>
      </c>
      <c r="AH166" s="411">
        <f t="shared" ref="AH166" si="430">AH165</f>
        <v>0</v>
      </c>
      <c r="AI166" s="411">
        <f t="shared" ref="AI166" si="431">AI165</f>
        <v>0</v>
      </c>
      <c r="AJ166" s="411">
        <f t="shared" ref="AJ166" si="432">AJ165</f>
        <v>0</v>
      </c>
      <c r="AK166" s="411">
        <f t="shared" ref="AK166" si="433">AK165</f>
        <v>0</v>
      </c>
      <c r="AL166" s="411">
        <f t="shared" ref="AL166" si="434">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f>SUMIFS('7.  Persistence Report'!AU$27:AU$500,'7.  Persistence Report'!$D$27:$D$500,$B168,'7.  Persistence Report'!$J$27:$J$500,"Current year savings",'7.  Persistence Report'!$H$27:$H$500,"2015")</f>
        <v>0</v>
      </c>
      <c r="E168" s="295">
        <f>SUMIFS('7.  Persistence Report'!AV$27:AV$500,'7.  Persistence Report'!$D$27:$D$500,$B168,'7.  Persistence Report'!$J$27:$J$500,"Current year savings",'7.  Persistence Report'!$H$27:$H$500,"2015")</f>
        <v>0</v>
      </c>
      <c r="F168" s="295">
        <f>SUMIFS('7.  Persistence Report'!AW$27:AW$500,'7.  Persistence Report'!$D$27:$D$500,$B168,'7.  Persistence Report'!$J$27:$J$500,"Current year savings",'7.  Persistence Report'!$H$27:$H$500,"2015")</f>
        <v>0</v>
      </c>
      <c r="G168" s="295">
        <f>SUMIFS('7.  Persistence Report'!AX$27:AX$500,'7.  Persistence Report'!$D$27:$D$500,$B168,'7.  Persistence Report'!$J$27:$J$500,"Current year savings",'7.  Persistence Report'!$H$27:$H$500,"2015")</f>
        <v>0</v>
      </c>
      <c r="H168" s="295">
        <f>SUMIFS('7.  Persistence Report'!AY$27:AY$500,'7.  Persistence Report'!$D$27:$D$500,$B168,'7.  Persistence Report'!$J$27:$J$500,"Current year savings",'7.  Persistence Report'!$H$27:$H$500,"2015")</f>
        <v>0</v>
      </c>
      <c r="I168" s="295">
        <f>SUMIFS('7.  Persistence Report'!AZ$27:AZ$500,'7.  Persistence Report'!$D$27:$D$500,$B168,'7.  Persistence Report'!$J$27:$J$500,"Current year savings",'7.  Persistence Report'!$H$27:$H$500,"2015")</f>
        <v>0</v>
      </c>
      <c r="J168" s="295">
        <f>SUMIFS('7.  Persistence Report'!BA$27:BA$500,'7.  Persistence Report'!$D$27:$D$500,$B168,'7.  Persistence Report'!$J$27:$J$500,"Current year savings",'7.  Persistence Report'!$H$27:$H$500,"2015")</f>
        <v>0</v>
      </c>
      <c r="K168" s="295">
        <f>SUMIFS('7.  Persistence Report'!BB$27:BB$500,'7.  Persistence Report'!$D$27:$D$500,$B168,'7.  Persistence Report'!$J$27:$J$500,"Current year savings",'7.  Persistence Report'!$H$27:$H$500,"2015")</f>
        <v>0</v>
      </c>
      <c r="L168" s="295">
        <f>SUMIFS('7.  Persistence Report'!BC$27:BC$500,'7.  Persistence Report'!$D$27:$D$500,$B168,'7.  Persistence Report'!$J$27:$J$500,"Current year savings",'7.  Persistence Report'!$H$27:$H$500,"2015")</f>
        <v>0</v>
      </c>
      <c r="M168" s="295">
        <f>SUMIFS('7.  Persistence Report'!BD$27:BD$500,'7.  Persistence Report'!$D$27:$D$500,$B168,'7.  Persistence Report'!$J$27:$J$500,"Current year savings",'7.  Persistence Report'!$H$27:$H$500,"2015")</f>
        <v>0</v>
      </c>
      <c r="N168" s="295">
        <v>12</v>
      </c>
      <c r="O168" s="295">
        <f>SUMIFS('7.  Persistence Report'!P$27:P$500,'7.  Persistence Report'!$D$27:$D$500,$B168,'7.  Persistence Report'!$J$27:$J$500,"Current year savings",'7.  Persistence Report'!$H$27:$H$500,"2015")</f>
        <v>0</v>
      </c>
      <c r="P168" s="295">
        <f>SUMIFS('7.  Persistence Report'!Q$27:Q$500,'7.  Persistence Report'!$D$27:$D$500,$B168,'7.  Persistence Report'!$J$27:$J$500,"Current year savings",'7.  Persistence Report'!$H$27:$H$500,"2015")</f>
        <v>0</v>
      </c>
      <c r="Q168" s="295">
        <f>SUMIFS('7.  Persistence Report'!R$27:R$500,'7.  Persistence Report'!$D$27:$D$500,$B168,'7.  Persistence Report'!$J$27:$J$500,"Current year savings",'7.  Persistence Report'!$H$27:$H$500,"2015")</f>
        <v>0</v>
      </c>
      <c r="R168" s="295">
        <f>SUMIFS('7.  Persistence Report'!S$27:S$500,'7.  Persistence Report'!$D$27:$D$500,$B168,'7.  Persistence Report'!$J$27:$J$500,"Current year savings",'7.  Persistence Report'!$H$27:$H$500,"2015")</f>
        <v>0</v>
      </c>
      <c r="S168" s="295">
        <f>SUMIFS('7.  Persistence Report'!T$27:T$500,'7.  Persistence Report'!$D$27:$D$500,$B168,'7.  Persistence Report'!$J$27:$J$500,"Current year savings",'7.  Persistence Report'!$H$27:$H$500,"2015")</f>
        <v>0</v>
      </c>
      <c r="T168" s="295">
        <f>SUMIFS('7.  Persistence Report'!U$27:U$500,'7.  Persistence Report'!$D$27:$D$500,$B168,'7.  Persistence Report'!$J$27:$J$500,"Current year savings",'7.  Persistence Report'!$H$27:$H$500,"2015")</f>
        <v>0</v>
      </c>
      <c r="U168" s="295">
        <f>SUMIFS('7.  Persistence Report'!V$27:V$500,'7.  Persistence Report'!$D$27:$D$500,$B168,'7.  Persistence Report'!$J$27:$J$500,"Current year savings",'7.  Persistence Report'!$H$27:$H$500,"2015")</f>
        <v>0</v>
      </c>
      <c r="V168" s="295">
        <f>SUMIFS('7.  Persistence Report'!W$27:W$500,'7.  Persistence Report'!$D$27:$D$500,$B168,'7.  Persistence Report'!$J$27:$J$500,"Current year savings",'7.  Persistence Report'!$H$27:$H$500,"2015")</f>
        <v>0</v>
      </c>
      <c r="W168" s="295">
        <f>SUMIFS('7.  Persistence Report'!X$27:X$500,'7.  Persistence Report'!$D$27:$D$500,$B168,'7.  Persistence Report'!$J$27:$J$500,"Current year savings",'7.  Persistence Report'!$H$27:$H$500,"2015")</f>
        <v>0</v>
      </c>
      <c r="X168" s="295">
        <f>SUMIFS('7.  Persistence Report'!Y$27:Y$500,'7.  Persistence Report'!$D$27:$D$500,$B168,'7.  Persistence Report'!$J$27:$J$500,"Current year savings",'7.  Persistence Report'!$H$27:$H$500,"2015")</f>
        <v>0</v>
      </c>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f>SUMIFS('7.  Persistence Report'!AU$27:AU$500,'7.  Persistence Report'!$D$27:$D$500,$B168,'7.  Persistence Report'!$J$27:$J$500,"Adjustment",'7.  Persistence Report'!$H$27:$H$500,"2015")</f>
        <v>0</v>
      </c>
      <c r="E169" s="295">
        <f>SUMIFS('7.  Persistence Report'!AV$27:AV$500,'7.  Persistence Report'!$D$27:$D$500,$B168,'7.  Persistence Report'!$J$27:$J$500,"Adjustment",'7.  Persistence Report'!$H$27:$H$500,"2015")</f>
        <v>0</v>
      </c>
      <c r="F169" s="295">
        <f>SUMIFS('7.  Persistence Report'!AW$27:AW$500,'7.  Persistence Report'!$D$27:$D$500,$B168,'7.  Persistence Report'!$J$27:$J$500,"Adjustment",'7.  Persistence Report'!$H$27:$H$500,"2015")</f>
        <v>0</v>
      </c>
      <c r="G169" s="295">
        <f>SUMIFS('7.  Persistence Report'!AX$27:AX$500,'7.  Persistence Report'!$D$27:$D$500,$B168,'7.  Persistence Report'!$J$27:$J$500,"Adjustment",'7.  Persistence Report'!$H$27:$H$500,"2015")</f>
        <v>0</v>
      </c>
      <c r="H169" s="295">
        <f>SUMIFS('7.  Persistence Report'!AY$27:AY$500,'7.  Persistence Report'!$D$27:$D$500,$B168,'7.  Persistence Report'!$J$27:$J$500,"Adjustment",'7.  Persistence Report'!$H$27:$H$500,"2015")</f>
        <v>0</v>
      </c>
      <c r="I169" s="295">
        <f>SUMIFS('7.  Persistence Report'!AZ$27:AZ$500,'7.  Persistence Report'!$D$27:$D$500,$B168,'7.  Persistence Report'!$J$27:$J$500,"Adjustment",'7.  Persistence Report'!$H$27:$H$500,"2015")</f>
        <v>0</v>
      </c>
      <c r="J169" s="295">
        <f>SUMIFS('7.  Persistence Report'!BA$27:BA$500,'7.  Persistence Report'!$D$27:$D$500,$B168,'7.  Persistence Report'!$J$27:$J$500,"Adjustment",'7.  Persistence Report'!$H$27:$H$500,"2015")</f>
        <v>0</v>
      </c>
      <c r="K169" s="295">
        <f>SUMIFS('7.  Persistence Report'!BB$27:BB$500,'7.  Persistence Report'!$D$27:$D$500,$B168,'7.  Persistence Report'!$J$27:$J$500,"Adjustment",'7.  Persistence Report'!$H$27:$H$500,"2015")</f>
        <v>0</v>
      </c>
      <c r="L169" s="295">
        <f>SUMIFS('7.  Persistence Report'!BC$27:BC$500,'7.  Persistence Report'!$D$27:$D$500,$B168,'7.  Persistence Report'!$J$27:$J$500,"Adjustment",'7.  Persistence Report'!$H$27:$H$500,"2015")</f>
        <v>0</v>
      </c>
      <c r="M169" s="295">
        <f>SUMIFS('7.  Persistence Report'!BD$27:BD$500,'7.  Persistence Report'!$D$27:$D$500,$B168,'7.  Persistence Report'!$J$27:$J$500,"Adjustment",'7.  Persistence Report'!$H$27:$H$500,"2015")</f>
        <v>0</v>
      </c>
      <c r="N169" s="295">
        <f>N168</f>
        <v>12</v>
      </c>
      <c r="O169" s="295">
        <f>SUMIFS('7.  Persistence Report'!P$27:P$500,'7.  Persistence Report'!$D$27:$D$500,$B168,'7.  Persistence Report'!$J$27:$J$500,"Adjustment",'7.  Persistence Report'!$H$27:$H$500,"2015")</f>
        <v>0</v>
      </c>
      <c r="P169" s="295">
        <f>SUMIFS('7.  Persistence Report'!Q$27:Q$500,'7.  Persistence Report'!$D$27:$D$500,$B168,'7.  Persistence Report'!$J$27:$J$500,"Adjustment",'7.  Persistence Report'!$H$27:$H$500,"2015")</f>
        <v>0</v>
      </c>
      <c r="Q169" s="295">
        <f>SUMIFS('7.  Persistence Report'!R$27:R$500,'7.  Persistence Report'!$D$27:$D$500,$B168,'7.  Persistence Report'!$J$27:$J$500,"Adjustment",'7.  Persistence Report'!$H$27:$H$500,"2015")</f>
        <v>0</v>
      </c>
      <c r="R169" s="295">
        <f>SUMIFS('7.  Persistence Report'!S$27:S$500,'7.  Persistence Report'!$D$27:$D$500,$B168,'7.  Persistence Report'!$J$27:$J$500,"Adjustment",'7.  Persistence Report'!$H$27:$H$500,"2015")</f>
        <v>0</v>
      </c>
      <c r="S169" s="295">
        <f>SUMIFS('7.  Persistence Report'!T$27:T$500,'7.  Persistence Report'!$D$27:$D$500,$B168,'7.  Persistence Report'!$J$27:$J$500,"Adjustment",'7.  Persistence Report'!$H$27:$H$500,"2015")</f>
        <v>0</v>
      </c>
      <c r="T169" s="295">
        <f>SUMIFS('7.  Persistence Report'!U$27:U$500,'7.  Persistence Report'!$D$27:$D$500,$B168,'7.  Persistence Report'!$J$27:$J$500,"Adjustment",'7.  Persistence Report'!$H$27:$H$500,"2015")</f>
        <v>0</v>
      </c>
      <c r="U169" s="295">
        <f>SUMIFS('7.  Persistence Report'!V$27:V$500,'7.  Persistence Report'!$D$27:$D$500,$B168,'7.  Persistence Report'!$J$27:$J$500,"Adjustment",'7.  Persistence Report'!$H$27:$H$500,"2015")</f>
        <v>0</v>
      </c>
      <c r="V169" s="295">
        <f>SUMIFS('7.  Persistence Report'!W$27:W$500,'7.  Persistence Report'!$D$27:$D$500,$B168,'7.  Persistence Report'!$J$27:$J$500,"Adjustment",'7.  Persistence Report'!$H$27:$H$500,"2015")</f>
        <v>0</v>
      </c>
      <c r="W169" s="295">
        <f>SUMIFS('7.  Persistence Report'!X$27:X$500,'7.  Persistence Report'!$D$27:$D$500,$B168,'7.  Persistence Report'!$J$27:$J$500,"Adjustment",'7.  Persistence Report'!$H$27:$H$500,"2015")</f>
        <v>0</v>
      </c>
      <c r="X169" s="295">
        <f>SUMIFS('7.  Persistence Report'!Y$27:Y$500,'7.  Persistence Report'!$D$27:$D$500,$B168,'7.  Persistence Report'!$J$27:$J$500,"Adjustment",'7.  Persistence Report'!$H$27:$H$500,"2015")</f>
        <v>0</v>
      </c>
      <c r="Y169" s="411">
        <f>Y168</f>
        <v>0</v>
      </c>
      <c r="Z169" s="411">
        <f t="shared" ref="Z169" si="435">Z168</f>
        <v>0</v>
      </c>
      <c r="AA169" s="411">
        <f t="shared" ref="AA169" si="436">AA168</f>
        <v>0</v>
      </c>
      <c r="AB169" s="411">
        <f t="shared" ref="AB169" si="437">AB168</f>
        <v>0</v>
      </c>
      <c r="AC169" s="411">
        <f t="shared" ref="AC169" si="438">AC168</f>
        <v>0</v>
      </c>
      <c r="AD169" s="411">
        <f t="shared" ref="AD169" si="439">AD168</f>
        <v>0</v>
      </c>
      <c r="AE169" s="411">
        <f t="shared" ref="AE169" si="440">AE168</f>
        <v>0</v>
      </c>
      <c r="AF169" s="411">
        <f t="shared" ref="AF169" si="441">AF168</f>
        <v>0</v>
      </c>
      <c r="AG169" s="411">
        <f t="shared" ref="AG169" si="442">AG168</f>
        <v>0</v>
      </c>
      <c r="AH169" s="411">
        <f t="shared" ref="AH169" si="443">AH168</f>
        <v>0</v>
      </c>
      <c r="AI169" s="411">
        <f t="shared" ref="AI169" si="444">AI168</f>
        <v>0</v>
      </c>
      <c r="AJ169" s="411">
        <f t="shared" ref="AJ169" si="445">AJ168</f>
        <v>0</v>
      </c>
      <c r="AK169" s="411">
        <f t="shared" ref="AK169" si="446">AK168</f>
        <v>0</v>
      </c>
      <c r="AL169" s="411">
        <f t="shared" ref="AL169" si="447">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f>SUMIFS('7.  Persistence Report'!AU$27:AU$500,'7.  Persistence Report'!$D$27:$D$500,$B171,'7.  Persistence Report'!$J$27:$J$500,"Current year savings",'7.  Persistence Report'!$H$27:$H$500,"2015")</f>
        <v>0</v>
      </c>
      <c r="E171" s="295">
        <f>SUMIFS('7.  Persistence Report'!AV$27:AV$500,'7.  Persistence Report'!$D$27:$D$500,$B171,'7.  Persistence Report'!$J$27:$J$500,"Current year savings",'7.  Persistence Report'!$H$27:$H$500,"2015")</f>
        <v>0</v>
      </c>
      <c r="F171" s="295">
        <f>SUMIFS('7.  Persistence Report'!AW$27:AW$500,'7.  Persistence Report'!$D$27:$D$500,$B171,'7.  Persistence Report'!$J$27:$J$500,"Current year savings",'7.  Persistence Report'!$H$27:$H$500,"2015")</f>
        <v>0</v>
      </c>
      <c r="G171" s="295">
        <f>SUMIFS('7.  Persistence Report'!AX$27:AX$500,'7.  Persistence Report'!$D$27:$D$500,$B171,'7.  Persistence Report'!$J$27:$J$500,"Current year savings",'7.  Persistence Report'!$H$27:$H$500,"2015")</f>
        <v>0</v>
      </c>
      <c r="H171" s="295">
        <f>SUMIFS('7.  Persistence Report'!AY$27:AY$500,'7.  Persistence Report'!$D$27:$D$500,$B171,'7.  Persistence Report'!$J$27:$J$500,"Current year savings",'7.  Persistence Report'!$H$27:$H$500,"2015")</f>
        <v>0</v>
      </c>
      <c r="I171" s="295">
        <f>SUMIFS('7.  Persistence Report'!AZ$27:AZ$500,'7.  Persistence Report'!$D$27:$D$500,$B171,'7.  Persistence Report'!$J$27:$J$500,"Current year savings",'7.  Persistence Report'!$H$27:$H$500,"2015")</f>
        <v>0</v>
      </c>
      <c r="J171" s="295">
        <f>SUMIFS('7.  Persistence Report'!BA$27:BA$500,'7.  Persistence Report'!$D$27:$D$500,$B171,'7.  Persistence Report'!$J$27:$J$500,"Current year savings",'7.  Persistence Report'!$H$27:$H$500,"2015")</f>
        <v>0</v>
      </c>
      <c r="K171" s="295">
        <f>SUMIFS('7.  Persistence Report'!BB$27:BB$500,'7.  Persistence Report'!$D$27:$D$500,$B171,'7.  Persistence Report'!$J$27:$J$500,"Current year savings",'7.  Persistence Report'!$H$27:$H$500,"2015")</f>
        <v>0</v>
      </c>
      <c r="L171" s="295">
        <f>SUMIFS('7.  Persistence Report'!BC$27:BC$500,'7.  Persistence Report'!$D$27:$D$500,$B171,'7.  Persistence Report'!$J$27:$J$500,"Current year savings",'7.  Persistence Report'!$H$27:$H$500,"2015")</f>
        <v>0</v>
      </c>
      <c r="M171" s="295">
        <f>SUMIFS('7.  Persistence Report'!BD$27:BD$500,'7.  Persistence Report'!$D$27:$D$500,$B171,'7.  Persistence Report'!$J$27:$J$500,"Current year savings",'7.  Persistence Report'!$H$27:$H$500,"2015")</f>
        <v>0</v>
      </c>
      <c r="N171" s="291"/>
      <c r="O171" s="295">
        <f>SUMIFS('7.  Persistence Report'!P$27:P$500,'7.  Persistence Report'!$D$27:$D$500,$B171,'7.  Persistence Report'!$J$27:$J$500,"Current year savings",'7.  Persistence Report'!$H$27:$H$500,"2015")</f>
        <v>0</v>
      </c>
      <c r="P171" s="295">
        <f>SUMIFS('7.  Persistence Report'!Q$27:Q$500,'7.  Persistence Report'!$D$27:$D$500,$B171,'7.  Persistence Report'!$J$27:$J$500,"Current year savings",'7.  Persistence Report'!$H$27:$H$500,"2015")</f>
        <v>0</v>
      </c>
      <c r="Q171" s="295">
        <f>SUMIFS('7.  Persistence Report'!R$27:R$500,'7.  Persistence Report'!$D$27:$D$500,$B171,'7.  Persistence Report'!$J$27:$J$500,"Current year savings",'7.  Persistence Report'!$H$27:$H$500,"2015")</f>
        <v>0</v>
      </c>
      <c r="R171" s="295">
        <f>SUMIFS('7.  Persistence Report'!S$27:S$500,'7.  Persistence Report'!$D$27:$D$500,$B171,'7.  Persistence Report'!$J$27:$J$500,"Current year savings",'7.  Persistence Report'!$H$27:$H$500,"2015")</f>
        <v>0</v>
      </c>
      <c r="S171" s="295">
        <f>SUMIFS('7.  Persistence Report'!T$27:T$500,'7.  Persistence Report'!$D$27:$D$500,$B171,'7.  Persistence Report'!$J$27:$J$500,"Current year savings",'7.  Persistence Report'!$H$27:$H$500,"2015")</f>
        <v>0</v>
      </c>
      <c r="T171" s="295">
        <f>SUMIFS('7.  Persistence Report'!U$27:U$500,'7.  Persistence Report'!$D$27:$D$500,$B171,'7.  Persistence Report'!$J$27:$J$500,"Current year savings",'7.  Persistence Report'!$H$27:$H$500,"2015")</f>
        <v>0</v>
      </c>
      <c r="U171" s="295">
        <f>SUMIFS('7.  Persistence Report'!V$27:V$500,'7.  Persistence Report'!$D$27:$D$500,$B171,'7.  Persistence Report'!$J$27:$J$500,"Current year savings",'7.  Persistence Report'!$H$27:$H$500,"2015")</f>
        <v>0</v>
      </c>
      <c r="V171" s="295">
        <f>SUMIFS('7.  Persistence Report'!W$27:W$500,'7.  Persistence Report'!$D$27:$D$500,$B171,'7.  Persistence Report'!$J$27:$J$500,"Current year savings",'7.  Persistence Report'!$H$27:$H$500,"2015")</f>
        <v>0</v>
      </c>
      <c r="W171" s="295">
        <f>SUMIFS('7.  Persistence Report'!X$27:X$500,'7.  Persistence Report'!$D$27:$D$500,$B171,'7.  Persistence Report'!$J$27:$J$500,"Current year savings",'7.  Persistence Report'!$H$27:$H$500,"2015")</f>
        <v>0</v>
      </c>
      <c r="X171" s="295">
        <f>SUMIFS('7.  Persistence Report'!Y$27:Y$500,'7.  Persistence Report'!$D$27:$D$500,$B171,'7.  Persistence Report'!$J$27:$J$500,"Current year savings",'7.  Persistence Report'!$H$27:$H$500,"2015")</f>
        <v>0</v>
      </c>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f>SUMIFS('7.  Persistence Report'!AU$27:AU$500,'7.  Persistence Report'!$D$27:$D$500,$B171,'7.  Persistence Report'!$J$27:$J$500,"Adjustment",'7.  Persistence Report'!$H$27:$H$500,"2015")</f>
        <v>0</v>
      </c>
      <c r="E172" s="295">
        <f>SUMIFS('7.  Persistence Report'!AV$27:AV$500,'7.  Persistence Report'!$D$27:$D$500,$B171,'7.  Persistence Report'!$J$27:$J$500,"Adjustment",'7.  Persistence Report'!$H$27:$H$500,"2015")</f>
        <v>0</v>
      </c>
      <c r="F172" s="295">
        <f>SUMIFS('7.  Persistence Report'!AW$27:AW$500,'7.  Persistence Report'!$D$27:$D$500,$B171,'7.  Persistence Report'!$J$27:$J$500,"Adjustment",'7.  Persistence Report'!$H$27:$H$500,"2015")</f>
        <v>0</v>
      </c>
      <c r="G172" s="295">
        <f>SUMIFS('7.  Persistence Report'!AX$27:AX$500,'7.  Persistence Report'!$D$27:$D$500,$B171,'7.  Persistence Report'!$J$27:$J$500,"Adjustment",'7.  Persistence Report'!$H$27:$H$500,"2015")</f>
        <v>0</v>
      </c>
      <c r="H172" s="295">
        <f>SUMIFS('7.  Persistence Report'!AY$27:AY$500,'7.  Persistence Report'!$D$27:$D$500,$B171,'7.  Persistence Report'!$J$27:$J$500,"Adjustment",'7.  Persistence Report'!$H$27:$H$500,"2015")</f>
        <v>0</v>
      </c>
      <c r="I172" s="295">
        <f>SUMIFS('7.  Persistence Report'!AZ$27:AZ$500,'7.  Persistence Report'!$D$27:$D$500,$B171,'7.  Persistence Report'!$J$27:$J$500,"Adjustment",'7.  Persistence Report'!$H$27:$H$500,"2015")</f>
        <v>0</v>
      </c>
      <c r="J172" s="295">
        <f>SUMIFS('7.  Persistence Report'!BA$27:BA$500,'7.  Persistence Report'!$D$27:$D$500,$B171,'7.  Persistence Report'!$J$27:$J$500,"Adjustment",'7.  Persistence Report'!$H$27:$H$500,"2015")</f>
        <v>0</v>
      </c>
      <c r="K172" s="295">
        <f>SUMIFS('7.  Persistence Report'!BB$27:BB$500,'7.  Persistence Report'!$D$27:$D$500,$B171,'7.  Persistence Report'!$J$27:$J$500,"Adjustment",'7.  Persistence Report'!$H$27:$H$500,"2015")</f>
        <v>0</v>
      </c>
      <c r="L172" s="295">
        <f>SUMIFS('7.  Persistence Report'!BC$27:BC$500,'7.  Persistence Report'!$D$27:$D$500,$B171,'7.  Persistence Report'!$J$27:$J$500,"Adjustment",'7.  Persistence Report'!$H$27:$H$500,"2015")</f>
        <v>0</v>
      </c>
      <c r="M172" s="295">
        <f>SUMIFS('7.  Persistence Report'!BD$27:BD$500,'7.  Persistence Report'!$D$27:$D$500,$B171,'7.  Persistence Report'!$J$27:$J$500,"Adjustment",'7.  Persistence Report'!$H$27:$H$500,"2015")</f>
        <v>0</v>
      </c>
      <c r="N172" s="468"/>
      <c r="O172" s="295">
        <f>SUMIFS('7.  Persistence Report'!P$27:P$500,'7.  Persistence Report'!$D$27:$D$500,$B171,'7.  Persistence Report'!$J$27:$J$500,"Adjustment",'7.  Persistence Report'!$H$27:$H$500,"2015")</f>
        <v>0</v>
      </c>
      <c r="P172" s="295">
        <f>SUMIFS('7.  Persistence Report'!Q$27:Q$500,'7.  Persistence Report'!$D$27:$D$500,$B171,'7.  Persistence Report'!$J$27:$J$500,"Adjustment",'7.  Persistence Report'!$H$27:$H$500,"2015")</f>
        <v>0</v>
      </c>
      <c r="Q172" s="295">
        <f>SUMIFS('7.  Persistence Report'!R$27:R$500,'7.  Persistence Report'!$D$27:$D$500,$B171,'7.  Persistence Report'!$J$27:$J$500,"Adjustment",'7.  Persistence Report'!$H$27:$H$500,"2015")</f>
        <v>0</v>
      </c>
      <c r="R172" s="295">
        <f>SUMIFS('7.  Persistence Report'!S$27:S$500,'7.  Persistence Report'!$D$27:$D$500,$B171,'7.  Persistence Report'!$J$27:$J$500,"Adjustment",'7.  Persistence Report'!$H$27:$H$500,"2015")</f>
        <v>0</v>
      </c>
      <c r="S172" s="295">
        <f>SUMIFS('7.  Persistence Report'!T$27:T$500,'7.  Persistence Report'!$D$27:$D$500,$B171,'7.  Persistence Report'!$J$27:$J$500,"Adjustment",'7.  Persistence Report'!$H$27:$H$500,"2015")</f>
        <v>0</v>
      </c>
      <c r="T172" s="295">
        <f>SUMIFS('7.  Persistence Report'!U$27:U$500,'7.  Persistence Report'!$D$27:$D$500,$B171,'7.  Persistence Report'!$J$27:$J$500,"Adjustment",'7.  Persistence Report'!$H$27:$H$500,"2015")</f>
        <v>0</v>
      </c>
      <c r="U172" s="295">
        <f>SUMIFS('7.  Persistence Report'!V$27:V$500,'7.  Persistence Report'!$D$27:$D$500,$B171,'7.  Persistence Report'!$J$27:$J$500,"Adjustment",'7.  Persistence Report'!$H$27:$H$500,"2015")</f>
        <v>0</v>
      </c>
      <c r="V172" s="295">
        <f>SUMIFS('7.  Persistence Report'!W$27:W$500,'7.  Persistence Report'!$D$27:$D$500,$B171,'7.  Persistence Report'!$J$27:$J$500,"Adjustment",'7.  Persistence Report'!$H$27:$H$500,"2015")</f>
        <v>0</v>
      </c>
      <c r="W172" s="295">
        <f>SUMIFS('7.  Persistence Report'!X$27:X$500,'7.  Persistence Report'!$D$27:$D$500,$B171,'7.  Persistence Report'!$J$27:$J$500,"Adjustment",'7.  Persistence Report'!$H$27:$H$500,"2015")</f>
        <v>0</v>
      </c>
      <c r="X172" s="295">
        <f>SUMIFS('7.  Persistence Report'!Y$27:Y$500,'7.  Persistence Report'!$D$27:$D$500,$B171,'7.  Persistence Report'!$J$27:$J$500,"Adjustment",'7.  Persistence Report'!$H$27:$H$500,"2015")</f>
        <v>0</v>
      </c>
      <c r="Y172" s="411">
        <f>Y171</f>
        <v>0</v>
      </c>
      <c r="Z172" s="411">
        <f t="shared" ref="Z172" si="448">Z171</f>
        <v>0</v>
      </c>
      <c r="AA172" s="411">
        <f t="shared" ref="AA172" si="449">AA171</f>
        <v>0</v>
      </c>
      <c r="AB172" s="411">
        <f t="shared" ref="AB172" si="450">AB171</f>
        <v>0</v>
      </c>
      <c r="AC172" s="411">
        <f t="shared" ref="AC172" si="451">AC171</f>
        <v>0</v>
      </c>
      <c r="AD172" s="411">
        <f t="shared" ref="AD172" si="452">AD171</f>
        <v>0</v>
      </c>
      <c r="AE172" s="411">
        <f t="shared" ref="AE172" si="453">AE171</f>
        <v>0</v>
      </c>
      <c r="AF172" s="411">
        <f t="shared" ref="AF172" si="454">AF171</f>
        <v>0</v>
      </c>
      <c r="AG172" s="411">
        <f t="shared" ref="AG172" si="455">AG171</f>
        <v>0</v>
      </c>
      <c r="AH172" s="411">
        <f t="shared" ref="AH172" si="456">AH171</f>
        <v>0</v>
      </c>
      <c r="AI172" s="411">
        <f t="shared" ref="AI172" si="457">AI171</f>
        <v>0</v>
      </c>
      <c r="AJ172" s="411">
        <f t="shared" ref="AJ172" si="458">AJ171</f>
        <v>0</v>
      </c>
      <c r="AK172" s="411">
        <f t="shared" ref="AK172" si="459">AK171</f>
        <v>0</v>
      </c>
      <c r="AL172" s="411">
        <f t="shared" ref="AL172" si="460">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outlineLevel="1">
      <c r="A174" s="522">
        <v>43</v>
      </c>
      <c r="B174" s="520" t="s">
        <v>732</v>
      </c>
      <c r="C174" s="291" t="s">
        <v>25</v>
      </c>
      <c r="D174" s="295">
        <f>SUMIFS('7.  Persistence Report'!AU$27:AU$500,'7.  Persistence Report'!$D$27:$D$500,$B174,'7.  Persistence Report'!$J$27:$J$500,"Current year savings",'7.  Persistence Report'!$H$27:$H$500,"2015")</f>
        <v>0</v>
      </c>
      <c r="E174" s="295">
        <f>SUMIFS('7.  Persistence Report'!AV$27:AV$500,'7.  Persistence Report'!$D$27:$D$500,$B174,'7.  Persistence Report'!$J$27:$J$500,"Current year savings",'7.  Persistence Report'!$H$27:$H$500,"2015")</f>
        <v>0</v>
      </c>
      <c r="F174" s="295">
        <f>SUMIFS('7.  Persistence Report'!AW$27:AW$500,'7.  Persistence Report'!$D$27:$D$500,$B174,'7.  Persistence Report'!$J$27:$J$500,"Current year savings",'7.  Persistence Report'!$H$27:$H$500,"2015")</f>
        <v>0</v>
      </c>
      <c r="G174" s="295">
        <f>SUMIFS('7.  Persistence Report'!AX$27:AX$500,'7.  Persistence Report'!$D$27:$D$500,$B174,'7.  Persistence Report'!$J$27:$J$500,"Current year savings",'7.  Persistence Report'!$H$27:$H$500,"2015")</f>
        <v>0</v>
      </c>
      <c r="H174" s="295">
        <f>SUMIFS('7.  Persistence Report'!AY$27:AY$500,'7.  Persistence Report'!$D$27:$D$500,$B174,'7.  Persistence Report'!$J$27:$J$500,"Current year savings",'7.  Persistence Report'!$H$27:$H$500,"2015")</f>
        <v>0</v>
      </c>
      <c r="I174" s="295">
        <f>SUMIFS('7.  Persistence Report'!AZ$27:AZ$500,'7.  Persistence Report'!$D$27:$D$500,$B174,'7.  Persistence Report'!$J$27:$J$500,"Current year savings",'7.  Persistence Report'!$H$27:$H$500,"2015")</f>
        <v>0</v>
      </c>
      <c r="J174" s="295">
        <f>SUMIFS('7.  Persistence Report'!BA$27:BA$500,'7.  Persistence Report'!$D$27:$D$500,$B174,'7.  Persistence Report'!$J$27:$J$500,"Current year savings",'7.  Persistence Report'!$H$27:$H$500,"2015")</f>
        <v>0</v>
      </c>
      <c r="K174" s="295">
        <f>SUMIFS('7.  Persistence Report'!BB$27:BB$500,'7.  Persistence Report'!$D$27:$D$500,$B174,'7.  Persistence Report'!$J$27:$J$500,"Current year savings",'7.  Persistence Report'!$H$27:$H$500,"2015")</f>
        <v>0</v>
      </c>
      <c r="L174" s="295">
        <f>SUMIFS('7.  Persistence Report'!BC$27:BC$500,'7.  Persistence Report'!$D$27:$D$500,$B174,'7.  Persistence Report'!$J$27:$J$500,"Current year savings",'7.  Persistence Report'!$H$27:$H$500,"2015")</f>
        <v>0</v>
      </c>
      <c r="M174" s="295">
        <f>SUMIFS('7.  Persistence Report'!BD$27:BD$500,'7.  Persistence Report'!$D$27:$D$500,$B174,'7.  Persistence Report'!$J$27:$J$500,"Current year savings",'7.  Persistence Report'!$H$27:$H$500,"2015")</f>
        <v>0</v>
      </c>
      <c r="N174" s="295">
        <v>12</v>
      </c>
      <c r="O174" s="295">
        <f>SUMIFS('7.  Persistence Report'!P$27:P$500,'7.  Persistence Report'!$D$27:$D$500,$B174,'7.  Persistence Report'!$J$27:$J$500,"Current year savings",'7.  Persistence Report'!$H$27:$H$500,"2015")</f>
        <v>0</v>
      </c>
      <c r="P174" s="295">
        <f>SUMIFS('7.  Persistence Report'!Q$27:Q$500,'7.  Persistence Report'!$D$27:$D$500,$B174,'7.  Persistence Report'!$J$27:$J$500,"Current year savings",'7.  Persistence Report'!$H$27:$H$500,"2015")</f>
        <v>0</v>
      </c>
      <c r="Q174" s="295">
        <f>SUMIFS('7.  Persistence Report'!R$27:R$500,'7.  Persistence Report'!$D$27:$D$500,$B174,'7.  Persistence Report'!$J$27:$J$500,"Current year savings",'7.  Persistence Report'!$H$27:$H$500,"2015")</f>
        <v>0</v>
      </c>
      <c r="R174" s="295">
        <f>SUMIFS('7.  Persistence Report'!S$27:S$500,'7.  Persistence Report'!$D$27:$D$500,$B174,'7.  Persistence Report'!$J$27:$J$500,"Current year savings",'7.  Persistence Report'!$H$27:$H$500,"2015")</f>
        <v>0</v>
      </c>
      <c r="S174" s="295">
        <f>SUMIFS('7.  Persistence Report'!T$27:T$500,'7.  Persistence Report'!$D$27:$D$500,$B174,'7.  Persistence Report'!$J$27:$J$500,"Current year savings",'7.  Persistence Report'!$H$27:$H$500,"2015")</f>
        <v>0</v>
      </c>
      <c r="T174" s="295">
        <f>SUMIFS('7.  Persistence Report'!U$27:U$500,'7.  Persistence Report'!$D$27:$D$500,$B174,'7.  Persistence Report'!$J$27:$J$500,"Current year savings",'7.  Persistence Report'!$H$27:$H$500,"2015")</f>
        <v>0</v>
      </c>
      <c r="U174" s="295">
        <f>SUMIFS('7.  Persistence Report'!V$27:V$500,'7.  Persistence Report'!$D$27:$D$500,$B174,'7.  Persistence Report'!$J$27:$J$500,"Current year savings",'7.  Persistence Report'!$H$27:$H$500,"2015")</f>
        <v>0</v>
      </c>
      <c r="V174" s="295">
        <f>SUMIFS('7.  Persistence Report'!W$27:W$500,'7.  Persistence Report'!$D$27:$D$500,$B174,'7.  Persistence Report'!$J$27:$J$500,"Current year savings",'7.  Persistence Report'!$H$27:$H$500,"2015")</f>
        <v>0</v>
      </c>
      <c r="W174" s="295">
        <f>SUMIFS('7.  Persistence Report'!X$27:X$500,'7.  Persistence Report'!$D$27:$D$500,$B174,'7.  Persistence Report'!$J$27:$J$500,"Current year savings",'7.  Persistence Report'!$H$27:$H$500,"2015")</f>
        <v>0</v>
      </c>
      <c r="X174" s="295">
        <f>SUMIFS('7.  Persistence Report'!Y$27:Y$500,'7.  Persistence Report'!$D$27:$D$500,$B174,'7.  Persistence Report'!$J$27:$J$500,"Current year savings",'7.  Persistence Report'!$H$27:$H$500,"2015")</f>
        <v>0</v>
      </c>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f>SUMIFS('7.  Persistence Report'!AU$27:AU$500,'7.  Persistence Report'!$D$27:$D$500,$B174,'7.  Persistence Report'!$J$27:$J$500,"Adjustment",'7.  Persistence Report'!$H$27:$H$500,"2015")</f>
        <v>0</v>
      </c>
      <c r="E175" s="295">
        <f>SUMIFS('7.  Persistence Report'!AV$27:AV$500,'7.  Persistence Report'!$D$27:$D$500,$B174,'7.  Persistence Report'!$J$27:$J$500,"Adjustment",'7.  Persistence Report'!$H$27:$H$500,"2015")</f>
        <v>0</v>
      </c>
      <c r="F175" s="295">
        <f>SUMIFS('7.  Persistence Report'!AW$27:AW$500,'7.  Persistence Report'!$D$27:$D$500,$B174,'7.  Persistence Report'!$J$27:$J$500,"Adjustment",'7.  Persistence Report'!$H$27:$H$500,"2015")</f>
        <v>0</v>
      </c>
      <c r="G175" s="295">
        <f>SUMIFS('7.  Persistence Report'!AX$27:AX$500,'7.  Persistence Report'!$D$27:$D$500,$B174,'7.  Persistence Report'!$J$27:$J$500,"Adjustment",'7.  Persistence Report'!$H$27:$H$500,"2015")</f>
        <v>0</v>
      </c>
      <c r="H175" s="295">
        <f>SUMIFS('7.  Persistence Report'!AY$27:AY$500,'7.  Persistence Report'!$D$27:$D$500,$B174,'7.  Persistence Report'!$J$27:$J$500,"Adjustment",'7.  Persistence Report'!$H$27:$H$500,"2015")</f>
        <v>0</v>
      </c>
      <c r="I175" s="295">
        <f>SUMIFS('7.  Persistence Report'!AZ$27:AZ$500,'7.  Persistence Report'!$D$27:$D$500,$B174,'7.  Persistence Report'!$J$27:$J$500,"Adjustment",'7.  Persistence Report'!$H$27:$H$500,"2015")</f>
        <v>0</v>
      </c>
      <c r="J175" s="295">
        <f>SUMIFS('7.  Persistence Report'!BA$27:BA$500,'7.  Persistence Report'!$D$27:$D$500,$B174,'7.  Persistence Report'!$J$27:$J$500,"Adjustment",'7.  Persistence Report'!$H$27:$H$500,"2015")</f>
        <v>0</v>
      </c>
      <c r="K175" s="295">
        <f>SUMIFS('7.  Persistence Report'!BB$27:BB$500,'7.  Persistence Report'!$D$27:$D$500,$B174,'7.  Persistence Report'!$J$27:$J$500,"Adjustment",'7.  Persistence Report'!$H$27:$H$500,"2015")</f>
        <v>0</v>
      </c>
      <c r="L175" s="295">
        <f>SUMIFS('7.  Persistence Report'!BC$27:BC$500,'7.  Persistence Report'!$D$27:$D$500,$B174,'7.  Persistence Report'!$J$27:$J$500,"Adjustment",'7.  Persistence Report'!$H$27:$H$500,"2015")</f>
        <v>0</v>
      </c>
      <c r="M175" s="295">
        <f>SUMIFS('7.  Persistence Report'!BD$27:BD$500,'7.  Persistence Report'!$D$27:$D$500,$B174,'7.  Persistence Report'!$J$27:$J$500,"Adjustment",'7.  Persistence Report'!$H$27:$H$500,"2015")</f>
        <v>0</v>
      </c>
      <c r="N175" s="295">
        <f>N174</f>
        <v>12</v>
      </c>
      <c r="O175" s="295">
        <f>SUMIFS('7.  Persistence Report'!P$27:P$500,'7.  Persistence Report'!$D$27:$D$500,$B174,'7.  Persistence Report'!$J$27:$J$500,"Adjustment",'7.  Persistence Report'!$H$27:$H$500,"2015")</f>
        <v>0</v>
      </c>
      <c r="P175" s="295">
        <f>SUMIFS('7.  Persistence Report'!Q$27:Q$500,'7.  Persistence Report'!$D$27:$D$500,$B174,'7.  Persistence Report'!$J$27:$J$500,"Adjustment",'7.  Persistence Report'!$H$27:$H$500,"2015")</f>
        <v>0</v>
      </c>
      <c r="Q175" s="295">
        <f>SUMIFS('7.  Persistence Report'!R$27:R$500,'7.  Persistence Report'!$D$27:$D$500,$B174,'7.  Persistence Report'!$J$27:$J$500,"Adjustment",'7.  Persistence Report'!$H$27:$H$500,"2015")</f>
        <v>0</v>
      </c>
      <c r="R175" s="295">
        <f>SUMIFS('7.  Persistence Report'!S$27:S$500,'7.  Persistence Report'!$D$27:$D$500,$B174,'7.  Persistence Report'!$J$27:$J$500,"Adjustment",'7.  Persistence Report'!$H$27:$H$500,"2015")</f>
        <v>0</v>
      </c>
      <c r="S175" s="295">
        <f>SUMIFS('7.  Persistence Report'!T$27:T$500,'7.  Persistence Report'!$D$27:$D$500,$B174,'7.  Persistence Report'!$J$27:$J$500,"Adjustment",'7.  Persistence Report'!$H$27:$H$500,"2015")</f>
        <v>0</v>
      </c>
      <c r="T175" s="295">
        <f>SUMIFS('7.  Persistence Report'!U$27:U$500,'7.  Persistence Report'!$D$27:$D$500,$B174,'7.  Persistence Report'!$J$27:$J$500,"Adjustment",'7.  Persistence Report'!$H$27:$H$500,"2015")</f>
        <v>0</v>
      </c>
      <c r="U175" s="295">
        <f>SUMIFS('7.  Persistence Report'!V$27:V$500,'7.  Persistence Report'!$D$27:$D$500,$B174,'7.  Persistence Report'!$J$27:$J$500,"Adjustment",'7.  Persistence Report'!$H$27:$H$500,"2015")</f>
        <v>0</v>
      </c>
      <c r="V175" s="295">
        <f>SUMIFS('7.  Persistence Report'!W$27:W$500,'7.  Persistence Report'!$D$27:$D$500,$B174,'7.  Persistence Report'!$J$27:$J$500,"Adjustment",'7.  Persistence Report'!$H$27:$H$500,"2015")</f>
        <v>0</v>
      </c>
      <c r="W175" s="295">
        <f>SUMIFS('7.  Persistence Report'!X$27:X$500,'7.  Persistence Report'!$D$27:$D$500,$B174,'7.  Persistence Report'!$J$27:$J$500,"Adjustment",'7.  Persistence Report'!$H$27:$H$500,"2015")</f>
        <v>0</v>
      </c>
      <c r="X175" s="295">
        <f>SUMIFS('7.  Persistence Report'!Y$27:Y$500,'7.  Persistence Report'!$D$27:$D$500,$B174,'7.  Persistence Report'!$J$27:$J$500,"Adjustment",'7.  Persistence Report'!$H$27:$H$500,"2015")</f>
        <v>0</v>
      </c>
      <c r="Y175" s="411">
        <f>Y174</f>
        <v>0</v>
      </c>
      <c r="Z175" s="411">
        <f t="shared" ref="Z175" si="461">Z174</f>
        <v>0</v>
      </c>
      <c r="AA175" s="411">
        <f t="shared" ref="AA175" si="462">AA174</f>
        <v>0</v>
      </c>
      <c r="AB175" s="411">
        <f t="shared" ref="AB175" si="463">AB174</f>
        <v>0</v>
      </c>
      <c r="AC175" s="411">
        <f t="shared" ref="AC175" si="464">AC174</f>
        <v>0</v>
      </c>
      <c r="AD175" s="411">
        <f t="shared" ref="AD175" si="465">AD174</f>
        <v>0</v>
      </c>
      <c r="AE175" s="411">
        <f t="shared" ref="AE175" si="466">AE174</f>
        <v>0</v>
      </c>
      <c r="AF175" s="411">
        <f t="shared" ref="AF175" si="467">AF174</f>
        <v>0</v>
      </c>
      <c r="AG175" s="411">
        <f t="shared" ref="AG175" si="468">AG174</f>
        <v>0</v>
      </c>
      <c r="AH175" s="411">
        <f t="shared" ref="AH175" si="469">AH174</f>
        <v>0</v>
      </c>
      <c r="AI175" s="411">
        <f t="shared" ref="AI175" si="470">AI174</f>
        <v>0</v>
      </c>
      <c r="AJ175" s="411">
        <f t="shared" ref="AJ175" si="471">AJ174</f>
        <v>0</v>
      </c>
      <c r="AK175" s="411">
        <f t="shared" ref="AK175" si="472">AK174</f>
        <v>0</v>
      </c>
      <c r="AL175" s="411">
        <f t="shared" ref="AL175" si="473">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f>SUMIFS('7.  Persistence Report'!AU$27:AU$500,'7.  Persistence Report'!$D$27:$D$500,$B177,'7.  Persistence Report'!$J$27:$J$500,"Current year savings",'7.  Persistence Report'!$H$27:$H$500,"2015")</f>
        <v>0</v>
      </c>
      <c r="E177" s="295">
        <f>SUMIFS('7.  Persistence Report'!AV$27:AV$500,'7.  Persistence Report'!$D$27:$D$500,$B177,'7.  Persistence Report'!$J$27:$J$500,"Current year savings",'7.  Persistence Report'!$H$27:$H$500,"2015")</f>
        <v>0</v>
      </c>
      <c r="F177" s="295">
        <f>SUMIFS('7.  Persistence Report'!AW$27:AW$500,'7.  Persistence Report'!$D$27:$D$500,$B177,'7.  Persistence Report'!$J$27:$J$500,"Current year savings",'7.  Persistence Report'!$H$27:$H$500,"2015")</f>
        <v>0</v>
      </c>
      <c r="G177" s="295">
        <f>SUMIFS('7.  Persistence Report'!AX$27:AX$500,'7.  Persistence Report'!$D$27:$D$500,$B177,'7.  Persistence Report'!$J$27:$J$500,"Current year savings",'7.  Persistence Report'!$H$27:$H$500,"2015")</f>
        <v>0</v>
      </c>
      <c r="H177" s="295">
        <f>SUMIFS('7.  Persistence Report'!AY$27:AY$500,'7.  Persistence Report'!$D$27:$D$500,$B177,'7.  Persistence Report'!$J$27:$J$500,"Current year savings",'7.  Persistence Report'!$H$27:$H$500,"2015")</f>
        <v>0</v>
      </c>
      <c r="I177" s="295">
        <f>SUMIFS('7.  Persistence Report'!AZ$27:AZ$500,'7.  Persistence Report'!$D$27:$D$500,$B177,'7.  Persistence Report'!$J$27:$J$500,"Current year savings",'7.  Persistence Report'!$H$27:$H$500,"2015")</f>
        <v>0</v>
      </c>
      <c r="J177" s="295">
        <f>SUMIFS('7.  Persistence Report'!BA$27:BA$500,'7.  Persistence Report'!$D$27:$D$500,$B177,'7.  Persistence Report'!$J$27:$J$500,"Current year savings",'7.  Persistence Report'!$H$27:$H$500,"2015")</f>
        <v>0</v>
      </c>
      <c r="K177" s="295">
        <f>SUMIFS('7.  Persistence Report'!BB$27:BB$500,'7.  Persistence Report'!$D$27:$D$500,$B177,'7.  Persistence Report'!$J$27:$J$500,"Current year savings",'7.  Persistence Report'!$H$27:$H$500,"2015")</f>
        <v>0</v>
      </c>
      <c r="L177" s="295">
        <f>SUMIFS('7.  Persistence Report'!BC$27:BC$500,'7.  Persistence Report'!$D$27:$D$500,$B177,'7.  Persistence Report'!$J$27:$J$500,"Current year savings",'7.  Persistence Report'!$H$27:$H$500,"2015")</f>
        <v>0</v>
      </c>
      <c r="M177" s="295">
        <f>SUMIFS('7.  Persistence Report'!BD$27:BD$500,'7.  Persistence Report'!$D$27:$D$500,$B177,'7.  Persistence Report'!$J$27:$J$500,"Current year savings",'7.  Persistence Report'!$H$27:$H$500,"2015")</f>
        <v>0</v>
      </c>
      <c r="N177" s="295">
        <v>12</v>
      </c>
      <c r="O177" s="295">
        <f>SUMIFS('7.  Persistence Report'!P$27:P$500,'7.  Persistence Report'!$D$27:$D$500,$B177,'7.  Persistence Report'!$J$27:$J$500,"Current year savings",'7.  Persistence Report'!$H$27:$H$500,"2015")</f>
        <v>0</v>
      </c>
      <c r="P177" s="295">
        <f>SUMIFS('7.  Persistence Report'!Q$27:Q$500,'7.  Persistence Report'!$D$27:$D$500,$B177,'7.  Persistence Report'!$J$27:$J$500,"Current year savings",'7.  Persistence Report'!$H$27:$H$500,"2015")</f>
        <v>0</v>
      </c>
      <c r="Q177" s="295">
        <f>SUMIFS('7.  Persistence Report'!R$27:R$500,'7.  Persistence Report'!$D$27:$D$500,$B177,'7.  Persistence Report'!$J$27:$J$500,"Current year savings",'7.  Persistence Report'!$H$27:$H$500,"2015")</f>
        <v>0</v>
      </c>
      <c r="R177" s="295">
        <f>SUMIFS('7.  Persistence Report'!S$27:S$500,'7.  Persistence Report'!$D$27:$D$500,$B177,'7.  Persistence Report'!$J$27:$J$500,"Current year savings",'7.  Persistence Report'!$H$27:$H$500,"2015")</f>
        <v>0</v>
      </c>
      <c r="S177" s="295">
        <f>SUMIFS('7.  Persistence Report'!T$27:T$500,'7.  Persistence Report'!$D$27:$D$500,$B177,'7.  Persistence Report'!$J$27:$J$500,"Current year savings",'7.  Persistence Report'!$H$27:$H$500,"2015")</f>
        <v>0</v>
      </c>
      <c r="T177" s="295">
        <f>SUMIFS('7.  Persistence Report'!U$27:U$500,'7.  Persistence Report'!$D$27:$D$500,$B177,'7.  Persistence Report'!$J$27:$J$500,"Current year savings",'7.  Persistence Report'!$H$27:$H$500,"2015")</f>
        <v>0</v>
      </c>
      <c r="U177" s="295">
        <f>SUMIFS('7.  Persistence Report'!V$27:V$500,'7.  Persistence Report'!$D$27:$D$500,$B177,'7.  Persistence Report'!$J$27:$J$500,"Current year savings",'7.  Persistence Report'!$H$27:$H$500,"2015")</f>
        <v>0</v>
      </c>
      <c r="V177" s="295">
        <f>SUMIFS('7.  Persistence Report'!W$27:W$500,'7.  Persistence Report'!$D$27:$D$500,$B177,'7.  Persistence Report'!$J$27:$J$500,"Current year savings",'7.  Persistence Report'!$H$27:$H$500,"2015")</f>
        <v>0</v>
      </c>
      <c r="W177" s="295">
        <f>SUMIFS('7.  Persistence Report'!X$27:X$500,'7.  Persistence Report'!$D$27:$D$500,$B177,'7.  Persistence Report'!$J$27:$J$500,"Current year savings",'7.  Persistence Report'!$H$27:$H$500,"2015")</f>
        <v>0</v>
      </c>
      <c r="X177" s="295">
        <f>SUMIFS('7.  Persistence Report'!Y$27:Y$500,'7.  Persistence Report'!$D$27:$D$500,$B177,'7.  Persistence Report'!$J$27:$J$500,"Current year savings",'7.  Persistence Report'!$H$27:$H$500,"2015")</f>
        <v>0</v>
      </c>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f>SUMIFS('7.  Persistence Report'!AU$27:AU$500,'7.  Persistence Report'!$D$27:$D$500,$B177,'7.  Persistence Report'!$J$27:$J$500,"Adjustment",'7.  Persistence Report'!$H$27:$H$500,"2015")</f>
        <v>0</v>
      </c>
      <c r="E178" s="295">
        <f>SUMIFS('7.  Persistence Report'!AV$27:AV$500,'7.  Persistence Report'!$D$27:$D$500,$B177,'7.  Persistence Report'!$J$27:$J$500,"Adjustment",'7.  Persistence Report'!$H$27:$H$500,"2015")</f>
        <v>0</v>
      </c>
      <c r="F178" s="295">
        <f>SUMIFS('7.  Persistence Report'!AW$27:AW$500,'7.  Persistence Report'!$D$27:$D$500,$B177,'7.  Persistence Report'!$J$27:$J$500,"Adjustment",'7.  Persistence Report'!$H$27:$H$500,"2015")</f>
        <v>0</v>
      </c>
      <c r="G178" s="295">
        <f>SUMIFS('7.  Persistence Report'!AX$27:AX$500,'7.  Persistence Report'!$D$27:$D$500,$B177,'7.  Persistence Report'!$J$27:$J$500,"Adjustment",'7.  Persistence Report'!$H$27:$H$500,"2015")</f>
        <v>0</v>
      </c>
      <c r="H178" s="295">
        <f>SUMIFS('7.  Persistence Report'!AY$27:AY$500,'7.  Persistence Report'!$D$27:$D$500,$B177,'7.  Persistence Report'!$J$27:$J$500,"Adjustment",'7.  Persistence Report'!$H$27:$H$500,"2015")</f>
        <v>0</v>
      </c>
      <c r="I178" s="295">
        <f>SUMIFS('7.  Persistence Report'!AZ$27:AZ$500,'7.  Persistence Report'!$D$27:$D$500,$B177,'7.  Persistence Report'!$J$27:$J$500,"Adjustment",'7.  Persistence Report'!$H$27:$H$500,"2015")</f>
        <v>0</v>
      </c>
      <c r="J178" s="295">
        <f>SUMIFS('7.  Persistence Report'!BA$27:BA$500,'7.  Persistence Report'!$D$27:$D$500,$B177,'7.  Persistence Report'!$J$27:$J$500,"Adjustment",'7.  Persistence Report'!$H$27:$H$500,"2015")</f>
        <v>0</v>
      </c>
      <c r="K178" s="295">
        <f>SUMIFS('7.  Persistence Report'!BB$27:BB$500,'7.  Persistence Report'!$D$27:$D$500,$B177,'7.  Persistence Report'!$J$27:$J$500,"Adjustment",'7.  Persistence Report'!$H$27:$H$500,"2015")</f>
        <v>0</v>
      </c>
      <c r="L178" s="295">
        <f>SUMIFS('7.  Persistence Report'!BC$27:BC$500,'7.  Persistence Report'!$D$27:$D$500,$B177,'7.  Persistence Report'!$J$27:$J$500,"Adjustment",'7.  Persistence Report'!$H$27:$H$500,"2015")</f>
        <v>0</v>
      </c>
      <c r="M178" s="295">
        <f>SUMIFS('7.  Persistence Report'!BD$27:BD$500,'7.  Persistence Report'!$D$27:$D$500,$B177,'7.  Persistence Report'!$J$27:$J$500,"Adjustment",'7.  Persistence Report'!$H$27:$H$500,"2015")</f>
        <v>0</v>
      </c>
      <c r="N178" s="295">
        <f>N177</f>
        <v>12</v>
      </c>
      <c r="O178" s="295">
        <f>SUMIFS('7.  Persistence Report'!P$27:P$500,'7.  Persistence Report'!$D$27:$D$500,$B177,'7.  Persistence Report'!$J$27:$J$500,"Adjustment",'7.  Persistence Report'!$H$27:$H$500,"2015")</f>
        <v>0</v>
      </c>
      <c r="P178" s="295">
        <f>SUMIFS('7.  Persistence Report'!Q$27:Q$500,'7.  Persistence Report'!$D$27:$D$500,$B177,'7.  Persistence Report'!$J$27:$J$500,"Adjustment",'7.  Persistence Report'!$H$27:$H$500,"2015")</f>
        <v>0</v>
      </c>
      <c r="Q178" s="295">
        <f>SUMIFS('7.  Persistence Report'!R$27:R$500,'7.  Persistence Report'!$D$27:$D$500,$B177,'7.  Persistence Report'!$J$27:$J$500,"Adjustment",'7.  Persistence Report'!$H$27:$H$500,"2015")</f>
        <v>0</v>
      </c>
      <c r="R178" s="295">
        <f>SUMIFS('7.  Persistence Report'!S$27:S$500,'7.  Persistence Report'!$D$27:$D$500,$B177,'7.  Persistence Report'!$J$27:$J$500,"Adjustment",'7.  Persistence Report'!$H$27:$H$500,"2015")</f>
        <v>0</v>
      </c>
      <c r="S178" s="295">
        <f>SUMIFS('7.  Persistence Report'!T$27:T$500,'7.  Persistence Report'!$D$27:$D$500,$B177,'7.  Persistence Report'!$J$27:$J$500,"Adjustment",'7.  Persistence Report'!$H$27:$H$500,"2015")</f>
        <v>0</v>
      </c>
      <c r="T178" s="295">
        <f>SUMIFS('7.  Persistence Report'!U$27:U$500,'7.  Persistence Report'!$D$27:$D$500,$B177,'7.  Persistence Report'!$J$27:$J$500,"Adjustment",'7.  Persistence Report'!$H$27:$H$500,"2015")</f>
        <v>0</v>
      </c>
      <c r="U178" s="295">
        <f>SUMIFS('7.  Persistence Report'!V$27:V$500,'7.  Persistence Report'!$D$27:$D$500,$B177,'7.  Persistence Report'!$J$27:$J$500,"Adjustment",'7.  Persistence Report'!$H$27:$H$500,"2015")</f>
        <v>0</v>
      </c>
      <c r="V178" s="295">
        <f>SUMIFS('7.  Persistence Report'!W$27:W$500,'7.  Persistence Report'!$D$27:$D$500,$B177,'7.  Persistence Report'!$J$27:$J$500,"Adjustment",'7.  Persistence Report'!$H$27:$H$500,"2015")</f>
        <v>0</v>
      </c>
      <c r="W178" s="295">
        <f>SUMIFS('7.  Persistence Report'!X$27:X$500,'7.  Persistence Report'!$D$27:$D$500,$B177,'7.  Persistence Report'!$J$27:$J$500,"Adjustment",'7.  Persistence Report'!$H$27:$H$500,"2015")</f>
        <v>0</v>
      </c>
      <c r="X178" s="295">
        <f>SUMIFS('7.  Persistence Report'!Y$27:Y$500,'7.  Persistence Report'!$D$27:$D$500,$B177,'7.  Persistence Report'!$J$27:$J$500,"Adjustment",'7.  Persistence Report'!$H$27:$H$500,"2015")</f>
        <v>0</v>
      </c>
      <c r="Y178" s="411">
        <f>Y177</f>
        <v>0</v>
      </c>
      <c r="Z178" s="411">
        <f t="shared" ref="Z178" si="474">Z177</f>
        <v>0</v>
      </c>
      <c r="AA178" s="411">
        <f t="shared" ref="AA178" si="475">AA177</f>
        <v>0</v>
      </c>
      <c r="AB178" s="411">
        <f t="shared" ref="AB178" si="476">AB177</f>
        <v>0</v>
      </c>
      <c r="AC178" s="411">
        <f t="shared" ref="AC178" si="477">AC177</f>
        <v>0</v>
      </c>
      <c r="AD178" s="411">
        <f t="shared" ref="AD178" si="478">AD177</f>
        <v>0</v>
      </c>
      <c r="AE178" s="411">
        <f t="shared" ref="AE178" si="479">AE177</f>
        <v>0</v>
      </c>
      <c r="AF178" s="411">
        <f t="shared" ref="AF178" si="480">AF177</f>
        <v>0</v>
      </c>
      <c r="AG178" s="411">
        <f t="shared" ref="AG178" si="481">AG177</f>
        <v>0</v>
      </c>
      <c r="AH178" s="411">
        <f t="shared" ref="AH178" si="482">AH177</f>
        <v>0</v>
      </c>
      <c r="AI178" s="411">
        <f t="shared" ref="AI178" si="483">AI177</f>
        <v>0</v>
      </c>
      <c r="AJ178" s="411">
        <f t="shared" ref="AJ178" si="484">AJ177</f>
        <v>0</v>
      </c>
      <c r="AK178" s="411">
        <f t="shared" ref="AK178" si="485">AK177</f>
        <v>0</v>
      </c>
      <c r="AL178" s="411">
        <f t="shared" ref="AL178" si="486">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f>SUMIFS('7.  Persistence Report'!AU$27:AU$500,'7.  Persistence Report'!$D$27:$D$500,$B180,'7.  Persistence Report'!$J$27:$J$500,"Current year savings",'7.  Persistence Report'!$H$27:$H$500,"2015")</f>
        <v>0</v>
      </c>
      <c r="E180" s="295">
        <f>SUMIFS('7.  Persistence Report'!AV$27:AV$500,'7.  Persistence Report'!$D$27:$D$500,$B180,'7.  Persistence Report'!$J$27:$J$500,"Current year savings",'7.  Persistence Report'!$H$27:$H$500,"2015")</f>
        <v>0</v>
      </c>
      <c r="F180" s="295">
        <f>SUMIFS('7.  Persistence Report'!AW$27:AW$500,'7.  Persistence Report'!$D$27:$D$500,$B180,'7.  Persistence Report'!$J$27:$J$500,"Current year savings",'7.  Persistence Report'!$H$27:$H$500,"2015")</f>
        <v>0</v>
      </c>
      <c r="G180" s="295">
        <f>SUMIFS('7.  Persistence Report'!AX$27:AX$500,'7.  Persistence Report'!$D$27:$D$500,$B180,'7.  Persistence Report'!$J$27:$J$500,"Current year savings",'7.  Persistence Report'!$H$27:$H$500,"2015")</f>
        <v>0</v>
      </c>
      <c r="H180" s="295">
        <f>SUMIFS('7.  Persistence Report'!AY$27:AY$500,'7.  Persistence Report'!$D$27:$D$500,$B180,'7.  Persistence Report'!$J$27:$J$500,"Current year savings",'7.  Persistence Report'!$H$27:$H$500,"2015")</f>
        <v>0</v>
      </c>
      <c r="I180" s="295">
        <f>SUMIFS('7.  Persistence Report'!AZ$27:AZ$500,'7.  Persistence Report'!$D$27:$D$500,$B180,'7.  Persistence Report'!$J$27:$J$500,"Current year savings",'7.  Persistence Report'!$H$27:$H$500,"2015")</f>
        <v>0</v>
      </c>
      <c r="J180" s="295">
        <f>SUMIFS('7.  Persistence Report'!BA$27:BA$500,'7.  Persistence Report'!$D$27:$D$500,$B180,'7.  Persistence Report'!$J$27:$J$500,"Current year savings",'7.  Persistence Report'!$H$27:$H$500,"2015")</f>
        <v>0</v>
      </c>
      <c r="K180" s="295">
        <f>SUMIFS('7.  Persistence Report'!BB$27:BB$500,'7.  Persistence Report'!$D$27:$D$500,$B180,'7.  Persistence Report'!$J$27:$J$500,"Current year savings",'7.  Persistence Report'!$H$27:$H$500,"2015")</f>
        <v>0</v>
      </c>
      <c r="L180" s="295">
        <f>SUMIFS('7.  Persistence Report'!BC$27:BC$500,'7.  Persistence Report'!$D$27:$D$500,$B180,'7.  Persistence Report'!$J$27:$J$500,"Current year savings",'7.  Persistence Report'!$H$27:$H$500,"2015")</f>
        <v>0</v>
      </c>
      <c r="M180" s="295">
        <f>SUMIFS('7.  Persistence Report'!BD$27:BD$500,'7.  Persistence Report'!$D$27:$D$500,$B180,'7.  Persistence Report'!$J$27:$J$500,"Current year savings",'7.  Persistence Report'!$H$27:$H$500,"2015")</f>
        <v>0</v>
      </c>
      <c r="N180" s="295">
        <v>12</v>
      </c>
      <c r="O180" s="295">
        <f>SUMIFS('7.  Persistence Report'!P$27:P$500,'7.  Persistence Report'!$D$27:$D$500,$B180,'7.  Persistence Report'!$J$27:$J$500,"Current year savings",'7.  Persistence Report'!$H$27:$H$500,"2015")</f>
        <v>0</v>
      </c>
      <c r="P180" s="295">
        <f>SUMIFS('7.  Persistence Report'!Q$27:Q$500,'7.  Persistence Report'!$D$27:$D$500,$B180,'7.  Persistence Report'!$J$27:$J$500,"Current year savings",'7.  Persistence Report'!$H$27:$H$500,"2015")</f>
        <v>0</v>
      </c>
      <c r="Q180" s="295">
        <f>SUMIFS('7.  Persistence Report'!R$27:R$500,'7.  Persistence Report'!$D$27:$D$500,$B180,'7.  Persistence Report'!$J$27:$J$500,"Current year savings",'7.  Persistence Report'!$H$27:$H$500,"2015")</f>
        <v>0</v>
      </c>
      <c r="R180" s="295">
        <f>SUMIFS('7.  Persistence Report'!S$27:S$500,'7.  Persistence Report'!$D$27:$D$500,$B180,'7.  Persistence Report'!$J$27:$J$500,"Current year savings",'7.  Persistence Report'!$H$27:$H$500,"2015")</f>
        <v>0</v>
      </c>
      <c r="S180" s="295">
        <f>SUMIFS('7.  Persistence Report'!T$27:T$500,'7.  Persistence Report'!$D$27:$D$500,$B180,'7.  Persistence Report'!$J$27:$J$500,"Current year savings",'7.  Persistence Report'!$H$27:$H$500,"2015")</f>
        <v>0</v>
      </c>
      <c r="T180" s="295">
        <f>SUMIFS('7.  Persistence Report'!U$27:U$500,'7.  Persistence Report'!$D$27:$D$500,$B180,'7.  Persistence Report'!$J$27:$J$500,"Current year savings",'7.  Persistence Report'!$H$27:$H$500,"2015")</f>
        <v>0</v>
      </c>
      <c r="U180" s="295">
        <f>SUMIFS('7.  Persistence Report'!V$27:V$500,'7.  Persistence Report'!$D$27:$D$500,$B180,'7.  Persistence Report'!$J$27:$J$500,"Current year savings",'7.  Persistence Report'!$H$27:$H$500,"2015")</f>
        <v>0</v>
      </c>
      <c r="V180" s="295">
        <f>SUMIFS('7.  Persistence Report'!W$27:W$500,'7.  Persistence Report'!$D$27:$D$500,$B180,'7.  Persistence Report'!$J$27:$J$500,"Current year savings",'7.  Persistence Report'!$H$27:$H$500,"2015")</f>
        <v>0</v>
      </c>
      <c r="W180" s="295">
        <f>SUMIFS('7.  Persistence Report'!X$27:X$500,'7.  Persistence Report'!$D$27:$D$500,$B180,'7.  Persistence Report'!$J$27:$J$500,"Current year savings",'7.  Persistence Report'!$H$27:$H$500,"2015")</f>
        <v>0</v>
      </c>
      <c r="X180" s="295">
        <f>SUMIFS('7.  Persistence Report'!Y$27:Y$500,'7.  Persistence Report'!$D$27:$D$500,$B180,'7.  Persistence Report'!$J$27:$J$500,"Current year savings",'7.  Persistence Report'!$H$27:$H$500,"2015")</f>
        <v>0</v>
      </c>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f>SUMIFS('7.  Persistence Report'!AU$27:AU$500,'7.  Persistence Report'!$D$27:$D$500,$B180,'7.  Persistence Report'!$J$27:$J$500,"Adjustment",'7.  Persistence Report'!$H$27:$H$500,"2015")</f>
        <v>0</v>
      </c>
      <c r="E181" s="295">
        <f>SUMIFS('7.  Persistence Report'!AV$27:AV$500,'7.  Persistence Report'!$D$27:$D$500,$B180,'7.  Persistence Report'!$J$27:$J$500,"Adjustment",'7.  Persistence Report'!$H$27:$H$500,"2015")</f>
        <v>0</v>
      </c>
      <c r="F181" s="295">
        <f>SUMIFS('7.  Persistence Report'!AW$27:AW$500,'7.  Persistence Report'!$D$27:$D$500,$B180,'7.  Persistence Report'!$J$27:$J$500,"Adjustment",'7.  Persistence Report'!$H$27:$H$500,"2015")</f>
        <v>0</v>
      </c>
      <c r="G181" s="295">
        <f>SUMIFS('7.  Persistence Report'!AX$27:AX$500,'7.  Persistence Report'!$D$27:$D$500,$B180,'7.  Persistence Report'!$J$27:$J$500,"Adjustment",'7.  Persistence Report'!$H$27:$H$500,"2015")</f>
        <v>0</v>
      </c>
      <c r="H181" s="295">
        <f>SUMIFS('7.  Persistence Report'!AY$27:AY$500,'7.  Persistence Report'!$D$27:$D$500,$B180,'7.  Persistence Report'!$J$27:$J$500,"Adjustment",'7.  Persistence Report'!$H$27:$H$500,"2015")</f>
        <v>0</v>
      </c>
      <c r="I181" s="295">
        <f>SUMIFS('7.  Persistence Report'!AZ$27:AZ$500,'7.  Persistence Report'!$D$27:$D$500,$B180,'7.  Persistence Report'!$J$27:$J$500,"Adjustment",'7.  Persistence Report'!$H$27:$H$500,"2015")</f>
        <v>0</v>
      </c>
      <c r="J181" s="295">
        <f>SUMIFS('7.  Persistence Report'!BA$27:BA$500,'7.  Persistence Report'!$D$27:$D$500,$B180,'7.  Persistence Report'!$J$27:$J$500,"Adjustment",'7.  Persistence Report'!$H$27:$H$500,"2015")</f>
        <v>0</v>
      </c>
      <c r="K181" s="295">
        <f>SUMIFS('7.  Persistence Report'!BB$27:BB$500,'7.  Persistence Report'!$D$27:$D$500,$B180,'7.  Persistence Report'!$J$27:$J$500,"Adjustment",'7.  Persistence Report'!$H$27:$H$500,"2015")</f>
        <v>0</v>
      </c>
      <c r="L181" s="295">
        <f>SUMIFS('7.  Persistence Report'!BC$27:BC$500,'7.  Persistence Report'!$D$27:$D$500,$B180,'7.  Persistence Report'!$J$27:$J$500,"Adjustment",'7.  Persistence Report'!$H$27:$H$500,"2015")</f>
        <v>0</v>
      </c>
      <c r="M181" s="295">
        <f>SUMIFS('7.  Persistence Report'!BD$27:BD$500,'7.  Persistence Report'!$D$27:$D$500,$B180,'7.  Persistence Report'!$J$27:$J$500,"Adjustment",'7.  Persistence Report'!$H$27:$H$500,"2015")</f>
        <v>0</v>
      </c>
      <c r="N181" s="295">
        <f>N180</f>
        <v>12</v>
      </c>
      <c r="O181" s="295">
        <f>SUMIFS('7.  Persistence Report'!P$27:P$500,'7.  Persistence Report'!$D$27:$D$500,$B180,'7.  Persistence Report'!$J$27:$J$500,"Adjustment",'7.  Persistence Report'!$H$27:$H$500,"2015")</f>
        <v>0</v>
      </c>
      <c r="P181" s="295">
        <f>SUMIFS('7.  Persistence Report'!Q$27:Q$500,'7.  Persistence Report'!$D$27:$D$500,$B180,'7.  Persistence Report'!$J$27:$J$500,"Adjustment",'7.  Persistence Report'!$H$27:$H$500,"2015")</f>
        <v>0</v>
      </c>
      <c r="Q181" s="295">
        <f>SUMIFS('7.  Persistence Report'!R$27:R$500,'7.  Persistence Report'!$D$27:$D$500,$B180,'7.  Persistence Report'!$J$27:$J$500,"Adjustment",'7.  Persistence Report'!$H$27:$H$500,"2015")</f>
        <v>0</v>
      </c>
      <c r="R181" s="295">
        <f>SUMIFS('7.  Persistence Report'!S$27:S$500,'7.  Persistence Report'!$D$27:$D$500,$B180,'7.  Persistence Report'!$J$27:$J$500,"Adjustment",'7.  Persistence Report'!$H$27:$H$500,"2015")</f>
        <v>0</v>
      </c>
      <c r="S181" s="295">
        <f>SUMIFS('7.  Persistence Report'!T$27:T$500,'7.  Persistence Report'!$D$27:$D$500,$B180,'7.  Persistence Report'!$J$27:$J$500,"Adjustment",'7.  Persistence Report'!$H$27:$H$500,"2015")</f>
        <v>0</v>
      </c>
      <c r="T181" s="295">
        <f>SUMIFS('7.  Persistence Report'!U$27:U$500,'7.  Persistence Report'!$D$27:$D$500,$B180,'7.  Persistence Report'!$J$27:$J$500,"Adjustment",'7.  Persistence Report'!$H$27:$H$500,"2015")</f>
        <v>0</v>
      </c>
      <c r="U181" s="295">
        <f>SUMIFS('7.  Persistence Report'!V$27:V$500,'7.  Persistence Report'!$D$27:$D$500,$B180,'7.  Persistence Report'!$J$27:$J$500,"Adjustment",'7.  Persistence Report'!$H$27:$H$500,"2015")</f>
        <v>0</v>
      </c>
      <c r="V181" s="295">
        <f>SUMIFS('7.  Persistence Report'!W$27:W$500,'7.  Persistence Report'!$D$27:$D$500,$B180,'7.  Persistence Report'!$J$27:$J$500,"Adjustment",'7.  Persistence Report'!$H$27:$H$500,"2015")</f>
        <v>0</v>
      </c>
      <c r="W181" s="295">
        <f>SUMIFS('7.  Persistence Report'!X$27:X$500,'7.  Persistence Report'!$D$27:$D$500,$B180,'7.  Persistence Report'!$J$27:$J$500,"Adjustment",'7.  Persistence Report'!$H$27:$H$500,"2015")</f>
        <v>0</v>
      </c>
      <c r="X181" s="295">
        <f>SUMIFS('7.  Persistence Report'!Y$27:Y$500,'7.  Persistence Report'!$D$27:$D$500,$B180,'7.  Persistence Report'!$J$27:$J$500,"Adjustment",'7.  Persistence Report'!$H$27:$H$500,"2015")</f>
        <v>0</v>
      </c>
      <c r="Y181" s="411">
        <f>Y180</f>
        <v>0</v>
      </c>
      <c r="Z181" s="411">
        <f t="shared" ref="Z181" si="487">Z180</f>
        <v>0</v>
      </c>
      <c r="AA181" s="411">
        <f t="shared" ref="AA181" si="488">AA180</f>
        <v>0</v>
      </c>
      <c r="AB181" s="411">
        <f t="shared" ref="AB181" si="489">AB180</f>
        <v>0</v>
      </c>
      <c r="AC181" s="411">
        <f t="shared" ref="AC181" si="490">AC180</f>
        <v>0</v>
      </c>
      <c r="AD181" s="411">
        <f t="shared" ref="AD181" si="491">AD180</f>
        <v>0</v>
      </c>
      <c r="AE181" s="411">
        <f t="shared" ref="AE181" si="492">AE180</f>
        <v>0</v>
      </c>
      <c r="AF181" s="411">
        <f t="shared" ref="AF181" si="493">AF180</f>
        <v>0</v>
      </c>
      <c r="AG181" s="411">
        <f t="shared" ref="AG181" si="494">AG180</f>
        <v>0</v>
      </c>
      <c r="AH181" s="411">
        <f t="shared" ref="AH181" si="495">AH180</f>
        <v>0</v>
      </c>
      <c r="AI181" s="411">
        <f t="shared" ref="AI181" si="496">AI180</f>
        <v>0</v>
      </c>
      <c r="AJ181" s="411">
        <f t="shared" ref="AJ181" si="497">AJ180</f>
        <v>0</v>
      </c>
      <c r="AK181" s="411">
        <f t="shared" ref="AK181" si="498">AK180</f>
        <v>0</v>
      </c>
      <c r="AL181" s="411">
        <f t="shared" ref="AL181" si="499">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f>SUMIFS('7.  Persistence Report'!AU$27:AU$500,'7.  Persistence Report'!$D$27:$D$500,$B183,'7.  Persistence Report'!$J$27:$J$500,"Current year savings",'7.  Persistence Report'!$H$27:$H$500,"2015")</f>
        <v>0</v>
      </c>
      <c r="E183" s="295">
        <f>SUMIFS('7.  Persistence Report'!AV$27:AV$500,'7.  Persistence Report'!$D$27:$D$500,$B183,'7.  Persistence Report'!$J$27:$J$500,"Current year savings",'7.  Persistence Report'!$H$27:$H$500,"2015")</f>
        <v>0</v>
      </c>
      <c r="F183" s="295">
        <f>SUMIFS('7.  Persistence Report'!AW$27:AW$500,'7.  Persistence Report'!$D$27:$D$500,$B183,'7.  Persistence Report'!$J$27:$J$500,"Current year savings",'7.  Persistence Report'!$H$27:$H$500,"2015")</f>
        <v>0</v>
      </c>
      <c r="G183" s="295">
        <f>SUMIFS('7.  Persistence Report'!AX$27:AX$500,'7.  Persistence Report'!$D$27:$D$500,$B183,'7.  Persistence Report'!$J$27:$J$500,"Current year savings",'7.  Persistence Report'!$H$27:$H$500,"2015")</f>
        <v>0</v>
      </c>
      <c r="H183" s="295">
        <f>SUMIFS('7.  Persistence Report'!AY$27:AY$500,'7.  Persistence Report'!$D$27:$D$500,$B183,'7.  Persistence Report'!$J$27:$J$500,"Current year savings",'7.  Persistence Report'!$H$27:$H$500,"2015")</f>
        <v>0</v>
      </c>
      <c r="I183" s="295">
        <f>SUMIFS('7.  Persistence Report'!AZ$27:AZ$500,'7.  Persistence Report'!$D$27:$D$500,$B183,'7.  Persistence Report'!$J$27:$J$500,"Current year savings",'7.  Persistence Report'!$H$27:$H$500,"2015")</f>
        <v>0</v>
      </c>
      <c r="J183" s="295">
        <f>SUMIFS('7.  Persistence Report'!BA$27:BA$500,'7.  Persistence Report'!$D$27:$D$500,$B183,'7.  Persistence Report'!$J$27:$J$500,"Current year savings",'7.  Persistence Report'!$H$27:$H$500,"2015")</f>
        <v>0</v>
      </c>
      <c r="K183" s="295">
        <f>SUMIFS('7.  Persistence Report'!BB$27:BB$500,'7.  Persistence Report'!$D$27:$D$500,$B183,'7.  Persistence Report'!$J$27:$J$500,"Current year savings",'7.  Persistence Report'!$H$27:$H$500,"2015")</f>
        <v>0</v>
      </c>
      <c r="L183" s="295">
        <f>SUMIFS('7.  Persistence Report'!BC$27:BC$500,'7.  Persistence Report'!$D$27:$D$500,$B183,'7.  Persistence Report'!$J$27:$J$500,"Current year savings",'7.  Persistence Report'!$H$27:$H$500,"2015")</f>
        <v>0</v>
      </c>
      <c r="M183" s="295">
        <f>SUMIFS('7.  Persistence Report'!BD$27:BD$500,'7.  Persistence Report'!$D$27:$D$500,$B183,'7.  Persistence Report'!$J$27:$J$500,"Current year savings",'7.  Persistence Report'!$H$27:$H$500,"2015")</f>
        <v>0</v>
      </c>
      <c r="N183" s="295">
        <v>12</v>
      </c>
      <c r="O183" s="295">
        <f>SUMIFS('7.  Persistence Report'!P$27:P$500,'7.  Persistence Report'!$D$27:$D$500,$B183,'7.  Persistence Report'!$J$27:$J$500,"Current year savings",'7.  Persistence Report'!$H$27:$H$500,"2015")</f>
        <v>0</v>
      </c>
      <c r="P183" s="295">
        <f>SUMIFS('7.  Persistence Report'!Q$27:Q$500,'7.  Persistence Report'!$D$27:$D$500,$B183,'7.  Persistence Report'!$J$27:$J$500,"Current year savings",'7.  Persistence Report'!$H$27:$H$500,"2015")</f>
        <v>0</v>
      </c>
      <c r="Q183" s="295">
        <f>SUMIFS('7.  Persistence Report'!R$27:R$500,'7.  Persistence Report'!$D$27:$D$500,$B183,'7.  Persistence Report'!$J$27:$J$500,"Current year savings",'7.  Persistence Report'!$H$27:$H$500,"2015")</f>
        <v>0</v>
      </c>
      <c r="R183" s="295">
        <f>SUMIFS('7.  Persistence Report'!S$27:S$500,'7.  Persistence Report'!$D$27:$D$500,$B183,'7.  Persistence Report'!$J$27:$J$500,"Current year savings",'7.  Persistence Report'!$H$27:$H$500,"2015")</f>
        <v>0</v>
      </c>
      <c r="S183" s="295">
        <f>SUMIFS('7.  Persistence Report'!T$27:T$500,'7.  Persistence Report'!$D$27:$D$500,$B183,'7.  Persistence Report'!$J$27:$J$500,"Current year savings",'7.  Persistence Report'!$H$27:$H$500,"2015")</f>
        <v>0</v>
      </c>
      <c r="T183" s="295">
        <f>SUMIFS('7.  Persistence Report'!U$27:U$500,'7.  Persistence Report'!$D$27:$D$500,$B183,'7.  Persistence Report'!$J$27:$J$500,"Current year savings",'7.  Persistence Report'!$H$27:$H$500,"2015")</f>
        <v>0</v>
      </c>
      <c r="U183" s="295">
        <f>SUMIFS('7.  Persistence Report'!V$27:V$500,'7.  Persistence Report'!$D$27:$D$500,$B183,'7.  Persistence Report'!$J$27:$J$500,"Current year savings",'7.  Persistence Report'!$H$27:$H$500,"2015")</f>
        <v>0</v>
      </c>
      <c r="V183" s="295">
        <f>SUMIFS('7.  Persistence Report'!W$27:W$500,'7.  Persistence Report'!$D$27:$D$500,$B183,'7.  Persistence Report'!$J$27:$J$500,"Current year savings",'7.  Persistence Report'!$H$27:$H$500,"2015")</f>
        <v>0</v>
      </c>
      <c r="W183" s="295">
        <f>SUMIFS('7.  Persistence Report'!X$27:X$500,'7.  Persistence Report'!$D$27:$D$500,$B183,'7.  Persistence Report'!$J$27:$J$500,"Current year savings",'7.  Persistence Report'!$H$27:$H$500,"2015")</f>
        <v>0</v>
      </c>
      <c r="X183" s="295">
        <f>SUMIFS('7.  Persistence Report'!Y$27:Y$500,'7.  Persistence Report'!$D$27:$D$500,$B183,'7.  Persistence Report'!$J$27:$J$500,"Current year savings",'7.  Persistence Report'!$H$27:$H$500,"2015")</f>
        <v>0</v>
      </c>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f>SUMIFS('7.  Persistence Report'!AU$27:AU$500,'7.  Persistence Report'!$D$27:$D$500,$B183,'7.  Persistence Report'!$J$27:$J$500,"Adjustment",'7.  Persistence Report'!$H$27:$H$500,"2015")</f>
        <v>0</v>
      </c>
      <c r="E184" s="295">
        <f>SUMIFS('7.  Persistence Report'!AV$27:AV$500,'7.  Persistence Report'!$D$27:$D$500,$B183,'7.  Persistence Report'!$J$27:$J$500,"Adjustment",'7.  Persistence Report'!$H$27:$H$500,"2015")</f>
        <v>0</v>
      </c>
      <c r="F184" s="295">
        <f>SUMIFS('7.  Persistence Report'!AW$27:AW$500,'7.  Persistence Report'!$D$27:$D$500,$B183,'7.  Persistence Report'!$J$27:$J$500,"Adjustment",'7.  Persistence Report'!$H$27:$H$500,"2015")</f>
        <v>0</v>
      </c>
      <c r="G184" s="295">
        <f>SUMIFS('7.  Persistence Report'!AX$27:AX$500,'7.  Persistence Report'!$D$27:$D$500,$B183,'7.  Persistence Report'!$J$27:$J$500,"Adjustment",'7.  Persistence Report'!$H$27:$H$500,"2015")</f>
        <v>0</v>
      </c>
      <c r="H184" s="295">
        <f>SUMIFS('7.  Persistence Report'!AY$27:AY$500,'7.  Persistence Report'!$D$27:$D$500,$B183,'7.  Persistence Report'!$J$27:$J$500,"Adjustment",'7.  Persistence Report'!$H$27:$H$500,"2015")</f>
        <v>0</v>
      </c>
      <c r="I184" s="295">
        <f>SUMIFS('7.  Persistence Report'!AZ$27:AZ$500,'7.  Persistence Report'!$D$27:$D$500,$B183,'7.  Persistence Report'!$J$27:$J$500,"Adjustment",'7.  Persistence Report'!$H$27:$H$500,"2015")</f>
        <v>0</v>
      </c>
      <c r="J184" s="295">
        <f>SUMIFS('7.  Persistence Report'!BA$27:BA$500,'7.  Persistence Report'!$D$27:$D$500,$B183,'7.  Persistence Report'!$J$27:$J$500,"Adjustment",'7.  Persistence Report'!$H$27:$H$500,"2015")</f>
        <v>0</v>
      </c>
      <c r="K184" s="295">
        <f>SUMIFS('7.  Persistence Report'!BB$27:BB$500,'7.  Persistence Report'!$D$27:$D$500,$B183,'7.  Persistence Report'!$J$27:$J$500,"Adjustment",'7.  Persistence Report'!$H$27:$H$500,"2015")</f>
        <v>0</v>
      </c>
      <c r="L184" s="295">
        <f>SUMIFS('7.  Persistence Report'!BC$27:BC$500,'7.  Persistence Report'!$D$27:$D$500,$B183,'7.  Persistence Report'!$J$27:$J$500,"Adjustment",'7.  Persistence Report'!$H$27:$H$500,"2015")</f>
        <v>0</v>
      </c>
      <c r="M184" s="295">
        <f>SUMIFS('7.  Persistence Report'!BD$27:BD$500,'7.  Persistence Report'!$D$27:$D$500,$B183,'7.  Persistence Report'!$J$27:$J$500,"Adjustment",'7.  Persistence Report'!$H$27:$H$500,"2015")</f>
        <v>0</v>
      </c>
      <c r="N184" s="295">
        <f>N183</f>
        <v>12</v>
      </c>
      <c r="O184" s="295">
        <f>SUMIFS('7.  Persistence Report'!P$27:P$500,'7.  Persistence Report'!$D$27:$D$500,$B183,'7.  Persistence Report'!$J$27:$J$500,"Adjustment",'7.  Persistence Report'!$H$27:$H$500,"2015")</f>
        <v>0</v>
      </c>
      <c r="P184" s="295">
        <f>SUMIFS('7.  Persistence Report'!Q$27:Q$500,'7.  Persistence Report'!$D$27:$D$500,$B183,'7.  Persistence Report'!$J$27:$J$500,"Adjustment",'7.  Persistence Report'!$H$27:$H$500,"2015")</f>
        <v>0</v>
      </c>
      <c r="Q184" s="295">
        <f>SUMIFS('7.  Persistence Report'!R$27:R$500,'7.  Persistence Report'!$D$27:$D$500,$B183,'7.  Persistence Report'!$J$27:$J$500,"Adjustment",'7.  Persistence Report'!$H$27:$H$500,"2015")</f>
        <v>0</v>
      </c>
      <c r="R184" s="295">
        <f>SUMIFS('7.  Persistence Report'!S$27:S$500,'7.  Persistence Report'!$D$27:$D$500,$B183,'7.  Persistence Report'!$J$27:$J$500,"Adjustment",'7.  Persistence Report'!$H$27:$H$500,"2015")</f>
        <v>0</v>
      </c>
      <c r="S184" s="295">
        <f>SUMIFS('7.  Persistence Report'!T$27:T$500,'7.  Persistence Report'!$D$27:$D$500,$B183,'7.  Persistence Report'!$J$27:$J$500,"Adjustment",'7.  Persistence Report'!$H$27:$H$500,"2015")</f>
        <v>0</v>
      </c>
      <c r="T184" s="295">
        <f>SUMIFS('7.  Persistence Report'!U$27:U$500,'7.  Persistence Report'!$D$27:$D$500,$B183,'7.  Persistence Report'!$J$27:$J$500,"Adjustment",'7.  Persistence Report'!$H$27:$H$500,"2015")</f>
        <v>0</v>
      </c>
      <c r="U184" s="295">
        <f>SUMIFS('7.  Persistence Report'!V$27:V$500,'7.  Persistence Report'!$D$27:$D$500,$B183,'7.  Persistence Report'!$J$27:$J$500,"Adjustment",'7.  Persistence Report'!$H$27:$H$500,"2015")</f>
        <v>0</v>
      </c>
      <c r="V184" s="295">
        <f>SUMIFS('7.  Persistence Report'!W$27:W$500,'7.  Persistence Report'!$D$27:$D$500,$B183,'7.  Persistence Report'!$J$27:$J$500,"Adjustment",'7.  Persistence Report'!$H$27:$H$500,"2015")</f>
        <v>0</v>
      </c>
      <c r="W184" s="295">
        <f>SUMIFS('7.  Persistence Report'!X$27:X$500,'7.  Persistence Report'!$D$27:$D$500,$B183,'7.  Persistence Report'!$J$27:$J$500,"Adjustment",'7.  Persistence Report'!$H$27:$H$500,"2015")</f>
        <v>0</v>
      </c>
      <c r="X184" s="295">
        <f>SUMIFS('7.  Persistence Report'!Y$27:Y$500,'7.  Persistence Report'!$D$27:$D$500,$B183,'7.  Persistence Report'!$J$27:$J$500,"Adjustment",'7.  Persistence Report'!$H$27:$H$500,"2015")</f>
        <v>0</v>
      </c>
      <c r="Y184" s="411">
        <f>Y183</f>
        <v>0</v>
      </c>
      <c r="Z184" s="411">
        <f t="shared" ref="Z184" si="500">Z183</f>
        <v>0</v>
      </c>
      <c r="AA184" s="411">
        <f t="shared" ref="AA184" si="501">AA183</f>
        <v>0</v>
      </c>
      <c r="AB184" s="411">
        <f t="shared" ref="AB184" si="502">AB183</f>
        <v>0</v>
      </c>
      <c r="AC184" s="411">
        <f t="shared" ref="AC184" si="503">AC183</f>
        <v>0</v>
      </c>
      <c r="AD184" s="411">
        <f t="shared" ref="AD184" si="504">AD183</f>
        <v>0</v>
      </c>
      <c r="AE184" s="411">
        <f t="shared" ref="AE184" si="505">AE183</f>
        <v>0</v>
      </c>
      <c r="AF184" s="411">
        <f t="shared" ref="AF184" si="506">AF183</f>
        <v>0</v>
      </c>
      <c r="AG184" s="411">
        <f t="shared" ref="AG184" si="507">AG183</f>
        <v>0</v>
      </c>
      <c r="AH184" s="411">
        <f t="shared" ref="AH184" si="508">AH183</f>
        <v>0</v>
      </c>
      <c r="AI184" s="411">
        <f t="shared" ref="AI184" si="509">AI183</f>
        <v>0</v>
      </c>
      <c r="AJ184" s="411">
        <f t="shared" ref="AJ184" si="510">AJ183</f>
        <v>0</v>
      </c>
      <c r="AK184" s="411">
        <f t="shared" ref="AK184" si="511">AK183</f>
        <v>0</v>
      </c>
      <c r="AL184" s="411">
        <f t="shared" ref="AL184" si="512">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f>SUMIFS('7.  Persistence Report'!AU$27:AU$500,'7.  Persistence Report'!$D$27:$D$500,$B186,'7.  Persistence Report'!$J$27:$J$500,"Current year savings",'7.  Persistence Report'!$H$27:$H$500,"2015")</f>
        <v>0</v>
      </c>
      <c r="E186" s="295">
        <f>SUMIFS('7.  Persistence Report'!AV$27:AV$500,'7.  Persistence Report'!$D$27:$D$500,$B186,'7.  Persistence Report'!$J$27:$J$500,"Current year savings",'7.  Persistence Report'!$H$27:$H$500,"2015")</f>
        <v>0</v>
      </c>
      <c r="F186" s="295">
        <f>SUMIFS('7.  Persistence Report'!AW$27:AW$500,'7.  Persistence Report'!$D$27:$D$500,$B186,'7.  Persistence Report'!$J$27:$J$500,"Current year savings",'7.  Persistence Report'!$H$27:$H$500,"2015")</f>
        <v>0</v>
      </c>
      <c r="G186" s="295">
        <f>SUMIFS('7.  Persistence Report'!AX$27:AX$500,'7.  Persistence Report'!$D$27:$D$500,$B186,'7.  Persistence Report'!$J$27:$J$500,"Current year savings",'7.  Persistence Report'!$H$27:$H$500,"2015")</f>
        <v>0</v>
      </c>
      <c r="H186" s="295">
        <f>SUMIFS('7.  Persistence Report'!AY$27:AY$500,'7.  Persistence Report'!$D$27:$D$500,$B186,'7.  Persistence Report'!$J$27:$J$500,"Current year savings",'7.  Persistence Report'!$H$27:$H$500,"2015")</f>
        <v>0</v>
      </c>
      <c r="I186" s="295">
        <f>SUMIFS('7.  Persistence Report'!AZ$27:AZ$500,'7.  Persistence Report'!$D$27:$D$500,$B186,'7.  Persistence Report'!$J$27:$J$500,"Current year savings",'7.  Persistence Report'!$H$27:$H$500,"2015")</f>
        <v>0</v>
      </c>
      <c r="J186" s="295">
        <f>SUMIFS('7.  Persistence Report'!BA$27:BA$500,'7.  Persistence Report'!$D$27:$D$500,$B186,'7.  Persistence Report'!$J$27:$J$500,"Current year savings",'7.  Persistence Report'!$H$27:$H$500,"2015")</f>
        <v>0</v>
      </c>
      <c r="K186" s="295">
        <f>SUMIFS('7.  Persistence Report'!BB$27:BB$500,'7.  Persistence Report'!$D$27:$D$500,$B186,'7.  Persistence Report'!$J$27:$J$500,"Current year savings",'7.  Persistence Report'!$H$27:$H$500,"2015")</f>
        <v>0</v>
      </c>
      <c r="L186" s="295">
        <f>SUMIFS('7.  Persistence Report'!BC$27:BC$500,'7.  Persistence Report'!$D$27:$D$500,$B186,'7.  Persistence Report'!$J$27:$J$500,"Current year savings",'7.  Persistence Report'!$H$27:$H$500,"2015")</f>
        <v>0</v>
      </c>
      <c r="M186" s="295">
        <f>SUMIFS('7.  Persistence Report'!BD$27:BD$500,'7.  Persistence Report'!$D$27:$D$500,$B186,'7.  Persistence Report'!$J$27:$J$500,"Current year savings",'7.  Persistence Report'!$H$27:$H$500,"2015")</f>
        <v>0</v>
      </c>
      <c r="N186" s="295">
        <v>12</v>
      </c>
      <c r="O186" s="295">
        <f>SUMIFS('7.  Persistence Report'!P$27:P$500,'7.  Persistence Report'!$D$27:$D$500,$B186,'7.  Persistence Report'!$J$27:$J$500,"Current year savings",'7.  Persistence Report'!$H$27:$H$500,"2015")</f>
        <v>0</v>
      </c>
      <c r="P186" s="295">
        <f>SUMIFS('7.  Persistence Report'!Q$27:Q$500,'7.  Persistence Report'!$D$27:$D$500,$B186,'7.  Persistence Report'!$J$27:$J$500,"Current year savings",'7.  Persistence Report'!$H$27:$H$500,"2015")</f>
        <v>0</v>
      </c>
      <c r="Q186" s="295">
        <f>SUMIFS('7.  Persistence Report'!R$27:R$500,'7.  Persistence Report'!$D$27:$D$500,$B186,'7.  Persistence Report'!$J$27:$J$500,"Current year savings",'7.  Persistence Report'!$H$27:$H$500,"2015")</f>
        <v>0</v>
      </c>
      <c r="R186" s="295">
        <f>SUMIFS('7.  Persistence Report'!S$27:S$500,'7.  Persistence Report'!$D$27:$D$500,$B186,'7.  Persistence Report'!$J$27:$J$500,"Current year savings",'7.  Persistence Report'!$H$27:$H$500,"2015")</f>
        <v>0</v>
      </c>
      <c r="S186" s="295">
        <f>SUMIFS('7.  Persistence Report'!T$27:T$500,'7.  Persistence Report'!$D$27:$D$500,$B186,'7.  Persistence Report'!$J$27:$J$500,"Current year savings",'7.  Persistence Report'!$H$27:$H$500,"2015")</f>
        <v>0</v>
      </c>
      <c r="T186" s="295">
        <f>SUMIFS('7.  Persistence Report'!U$27:U$500,'7.  Persistence Report'!$D$27:$D$500,$B186,'7.  Persistence Report'!$J$27:$J$500,"Current year savings",'7.  Persistence Report'!$H$27:$H$500,"2015")</f>
        <v>0</v>
      </c>
      <c r="U186" s="295">
        <f>SUMIFS('7.  Persistence Report'!V$27:V$500,'7.  Persistence Report'!$D$27:$D$500,$B186,'7.  Persistence Report'!$J$27:$J$500,"Current year savings",'7.  Persistence Report'!$H$27:$H$500,"2015")</f>
        <v>0</v>
      </c>
      <c r="V186" s="295">
        <f>SUMIFS('7.  Persistence Report'!W$27:W$500,'7.  Persistence Report'!$D$27:$D$500,$B186,'7.  Persistence Report'!$J$27:$J$500,"Current year savings",'7.  Persistence Report'!$H$27:$H$500,"2015")</f>
        <v>0</v>
      </c>
      <c r="W186" s="295">
        <f>SUMIFS('7.  Persistence Report'!X$27:X$500,'7.  Persistence Report'!$D$27:$D$500,$B186,'7.  Persistence Report'!$J$27:$J$500,"Current year savings",'7.  Persistence Report'!$H$27:$H$500,"2015")</f>
        <v>0</v>
      </c>
      <c r="X186" s="295">
        <f>SUMIFS('7.  Persistence Report'!Y$27:Y$500,'7.  Persistence Report'!$D$27:$D$500,$B186,'7.  Persistence Report'!$J$27:$J$500,"Current year savings",'7.  Persistence Report'!$H$27:$H$500,"2015")</f>
        <v>0</v>
      </c>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f>SUMIFS('7.  Persistence Report'!AU$27:AU$500,'7.  Persistence Report'!$D$27:$D$500,$B186,'7.  Persistence Report'!$J$27:$J$500,"Adjustment",'7.  Persistence Report'!$H$27:$H$500,"2015")</f>
        <v>0</v>
      </c>
      <c r="E187" s="295">
        <f>SUMIFS('7.  Persistence Report'!AV$27:AV$500,'7.  Persistence Report'!$D$27:$D$500,$B186,'7.  Persistence Report'!$J$27:$J$500,"Adjustment",'7.  Persistence Report'!$H$27:$H$500,"2015")</f>
        <v>0</v>
      </c>
      <c r="F187" s="295">
        <f>SUMIFS('7.  Persistence Report'!AW$27:AW$500,'7.  Persistence Report'!$D$27:$D$500,$B186,'7.  Persistence Report'!$J$27:$J$500,"Adjustment",'7.  Persistence Report'!$H$27:$H$500,"2015")</f>
        <v>0</v>
      </c>
      <c r="G187" s="295">
        <f>SUMIFS('7.  Persistence Report'!AX$27:AX$500,'7.  Persistence Report'!$D$27:$D$500,$B186,'7.  Persistence Report'!$J$27:$J$500,"Adjustment",'7.  Persistence Report'!$H$27:$H$500,"2015")</f>
        <v>0</v>
      </c>
      <c r="H187" s="295">
        <f>SUMIFS('7.  Persistence Report'!AY$27:AY$500,'7.  Persistence Report'!$D$27:$D$500,$B186,'7.  Persistence Report'!$J$27:$J$500,"Adjustment",'7.  Persistence Report'!$H$27:$H$500,"2015")</f>
        <v>0</v>
      </c>
      <c r="I187" s="295">
        <f>SUMIFS('7.  Persistence Report'!AZ$27:AZ$500,'7.  Persistence Report'!$D$27:$D$500,$B186,'7.  Persistence Report'!$J$27:$J$500,"Adjustment",'7.  Persistence Report'!$H$27:$H$500,"2015")</f>
        <v>0</v>
      </c>
      <c r="J187" s="295">
        <f>SUMIFS('7.  Persistence Report'!BA$27:BA$500,'7.  Persistence Report'!$D$27:$D$500,$B186,'7.  Persistence Report'!$J$27:$J$500,"Adjustment",'7.  Persistence Report'!$H$27:$H$500,"2015")</f>
        <v>0</v>
      </c>
      <c r="K187" s="295">
        <f>SUMIFS('7.  Persistence Report'!BB$27:BB$500,'7.  Persistence Report'!$D$27:$D$500,$B186,'7.  Persistence Report'!$J$27:$J$500,"Adjustment",'7.  Persistence Report'!$H$27:$H$500,"2015")</f>
        <v>0</v>
      </c>
      <c r="L187" s="295">
        <f>SUMIFS('7.  Persistence Report'!BC$27:BC$500,'7.  Persistence Report'!$D$27:$D$500,$B186,'7.  Persistence Report'!$J$27:$J$500,"Adjustment",'7.  Persistence Report'!$H$27:$H$500,"2015")</f>
        <v>0</v>
      </c>
      <c r="M187" s="295">
        <f>SUMIFS('7.  Persistence Report'!BD$27:BD$500,'7.  Persistence Report'!$D$27:$D$500,$B186,'7.  Persistence Report'!$J$27:$J$500,"Adjustment",'7.  Persistence Report'!$H$27:$H$500,"2015")</f>
        <v>0</v>
      </c>
      <c r="N187" s="295">
        <f>N186</f>
        <v>12</v>
      </c>
      <c r="O187" s="295">
        <f>SUMIFS('7.  Persistence Report'!P$27:P$500,'7.  Persistence Report'!$D$27:$D$500,$B186,'7.  Persistence Report'!$J$27:$J$500,"Adjustment",'7.  Persistence Report'!$H$27:$H$500,"2015")</f>
        <v>0</v>
      </c>
      <c r="P187" s="295">
        <f>SUMIFS('7.  Persistence Report'!Q$27:Q$500,'7.  Persistence Report'!$D$27:$D$500,$B186,'7.  Persistence Report'!$J$27:$J$500,"Adjustment",'7.  Persistence Report'!$H$27:$H$500,"2015")</f>
        <v>0</v>
      </c>
      <c r="Q187" s="295">
        <f>SUMIFS('7.  Persistence Report'!R$27:R$500,'7.  Persistence Report'!$D$27:$D$500,$B186,'7.  Persistence Report'!$J$27:$J$500,"Adjustment",'7.  Persistence Report'!$H$27:$H$500,"2015")</f>
        <v>0</v>
      </c>
      <c r="R187" s="295">
        <f>SUMIFS('7.  Persistence Report'!S$27:S$500,'7.  Persistence Report'!$D$27:$D$500,$B186,'7.  Persistence Report'!$J$27:$J$500,"Adjustment",'7.  Persistence Report'!$H$27:$H$500,"2015")</f>
        <v>0</v>
      </c>
      <c r="S187" s="295">
        <f>SUMIFS('7.  Persistence Report'!T$27:T$500,'7.  Persistence Report'!$D$27:$D$500,$B186,'7.  Persistence Report'!$J$27:$J$500,"Adjustment",'7.  Persistence Report'!$H$27:$H$500,"2015")</f>
        <v>0</v>
      </c>
      <c r="T187" s="295">
        <f>SUMIFS('7.  Persistence Report'!U$27:U$500,'7.  Persistence Report'!$D$27:$D$500,$B186,'7.  Persistence Report'!$J$27:$J$500,"Adjustment",'7.  Persistence Report'!$H$27:$H$500,"2015")</f>
        <v>0</v>
      </c>
      <c r="U187" s="295">
        <f>SUMIFS('7.  Persistence Report'!V$27:V$500,'7.  Persistence Report'!$D$27:$D$500,$B186,'7.  Persistence Report'!$J$27:$J$500,"Adjustment",'7.  Persistence Report'!$H$27:$H$500,"2015")</f>
        <v>0</v>
      </c>
      <c r="V187" s="295">
        <f>SUMIFS('7.  Persistence Report'!W$27:W$500,'7.  Persistence Report'!$D$27:$D$500,$B186,'7.  Persistence Report'!$J$27:$J$500,"Adjustment",'7.  Persistence Report'!$H$27:$H$500,"2015")</f>
        <v>0</v>
      </c>
      <c r="W187" s="295">
        <f>SUMIFS('7.  Persistence Report'!X$27:X$500,'7.  Persistence Report'!$D$27:$D$500,$B186,'7.  Persistence Report'!$J$27:$J$500,"Adjustment",'7.  Persistence Report'!$H$27:$H$500,"2015")</f>
        <v>0</v>
      </c>
      <c r="X187" s="295">
        <f>SUMIFS('7.  Persistence Report'!Y$27:Y$500,'7.  Persistence Report'!$D$27:$D$500,$B186,'7.  Persistence Report'!$J$27:$J$500,"Adjustment",'7.  Persistence Report'!$H$27:$H$500,"2015")</f>
        <v>0</v>
      </c>
      <c r="Y187" s="411">
        <f>Y186</f>
        <v>0</v>
      </c>
      <c r="Z187" s="411">
        <f t="shared" ref="Z187" si="513">Z186</f>
        <v>0</v>
      </c>
      <c r="AA187" s="411">
        <f t="shared" ref="AA187" si="514">AA186</f>
        <v>0</v>
      </c>
      <c r="AB187" s="411">
        <f t="shared" ref="AB187" si="515">AB186</f>
        <v>0</v>
      </c>
      <c r="AC187" s="411">
        <f t="shared" ref="AC187" si="516">AC186</f>
        <v>0</v>
      </c>
      <c r="AD187" s="411">
        <f t="shared" ref="AD187" si="517">AD186</f>
        <v>0</v>
      </c>
      <c r="AE187" s="411">
        <f t="shared" ref="AE187" si="518">AE186</f>
        <v>0</v>
      </c>
      <c r="AF187" s="411">
        <f t="shared" ref="AF187" si="519">AF186</f>
        <v>0</v>
      </c>
      <c r="AG187" s="411">
        <f t="shared" ref="AG187" si="520">AG186</f>
        <v>0</v>
      </c>
      <c r="AH187" s="411">
        <f t="shared" ref="AH187" si="521">AH186</f>
        <v>0</v>
      </c>
      <c r="AI187" s="411">
        <f t="shared" ref="AI187" si="522">AI186</f>
        <v>0</v>
      </c>
      <c r="AJ187" s="411">
        <f t="shared" ref="AJ187" si="523">AJ186</f>
        <v>0</v>
      </c>
      <c r="AK187" s="411">
        <f t="shared" ref="AK187" si="524">AK186</f>
        <v>0</v>
      </c>
      <c r="AL187" s="411">
        <f t="shared" ref="AL187" si="525">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f>SUMIFS('7.  Persistence Report'!AU$27:AU$500,'7.  Persistence Report'!$D$27:$D$500,$B189,'7.  Persistence Report'!$J$27:$J$500,"Current year savings",'7.  Persistence Report'!$H$27:$H$500,"2015")</f>
        <v>0</v>
      </c>
      <c r="E189" s="295">
        <f>SUMIFS('7.  Persistence Report'!AV$27:AV$500,'7.  Persistence Report'!$D$27:$D$500,$B189,'7.  Persistence Report'!$J$27:$J$500,"Current year savings",'7.  Persistence Report'!$H$27:$H$500,"2015")</f>
        <v>0</v>
      </c>
      <c r="F189" s="295">
        <f>SUMIFS('7.  Persistence Report'!AW$27:AW$500,'7.  Persistence Report'!$D$27:$D$500,$B189,'7.  Persistence Report'!$J$27:$J$500,"Current year savings",'7.  Persistence Report'!$H$27:$H$500,"2015")</f>
        <v>0</v>
      </c>
      <c r="G189" s="295">
        <f>SUMIFS('7.  Persistence Report'!AX$27:AX$500,'7.  Persistence Report'!$D$27:$D$500,$B189,'7.  Persistence Report'!$J$27:$J$500,"Current year savings",'7.  Persistence Report'!$H$27:$H$500,"2015")</f>
        <v>0</v>
      </c>
      <c r="H189" s="295">
        <f>SUMIFS('7.  Persistence Report'!AY$27:AY$500,'7.  Persistence Report'!$D$27:$D$500,$B189,'7.  Persistence Report'!$J$27:$J$500,"Current year savings",'7.  Persistence Report'!$H$27:$H$500,"2015")</f>
        <v>0</v>
      </c>
      <c r="I189" s="295">
        <f>SUMIFS('7.  Persistence Report'!AZ$27:AZ$500,'7.  Persistence Report'!$D$27:$D$500,$B189,'7.  Persistence Report'!$J$27:$J$500,"Current year savings",'7.  Persistence Report'!$H$27:$H$500,"2015")</f>
        <v>0</v>
      </c>
      <c r="J189" s="295">
        <f>SUMIFS('7.  Persistence Report'!BA$27:BA$500,'7.  Persistence Report'!$D$27:$D$500,$B189,'7.  Persistence Report'!$J$27:$J$500,"Current year savings",'7.  Persistence Report'!$H$27:$H$500,"2015")</f>
        <v>0</v>
      </c>
      <c r="K189" s="295">
        <f>SUMIFS('7.  Persistence Report'!BB$27:BB$500,'7.  Persistence Report'!$D$27:$D$500,$B189,'7.  Persistence Report'!$J$27:$J$500,"Current year savings",'7.  Persistence Report'!$H$27:$H$500,"2015")</f>
        <v>0</v>
      </c>
      <c r="L189" s="295">
        <f>SUMIFS('7.  Persistence Report'!BC$27:BC$500,'7.  Persistence Report'!$D$27:$D$500,$B189,'7.  Persistence Report'!$J$27:$J$500,"Current year savings",'7.  Persistence Report'!$H$27:$H$500,"2015")</f>
        <v>0</v>
      </c>
      <c r="M189" s="295">
        <f>SUMIFS('7.  Persistence Report'!BD$27:BD$500,'7.  Persistence Report'!$D$27:$D$500,$B189,'7.  Persistence Report'!$J$27:$J$500,"Current year savings",'7.  Persistence Report'!$H$27:$H$500,"2015")</f>
        <v>0</v>
      </c>
      <c r="N189" s="295">
        <v>12</v>
      </c>
      <c r="O189" s="295">
        <f>SUMIFS('7.  Persistence Report'!P$27:P$500,'7.  Persistence Report'!$D$27:$D$500,$B189,'7.  Persistence Report'!$J$27:$J$500,"Current year savings",'7.  Persistence Report'!$H$27:$H$500,"2015")</f>
        <v>0</v>
      </c>
      <c r="P189" s="295">
        <f>SUMIFS('7.  Persistence Report'!Q$27:Q$500,'7.  Persistence Report'!$D$27:$D$500,$B189,'7.  Persistence Report'!$J$27:$J$500,"Current year savings",'7.  Persistence Report'!$H$27:$H$500,"2015")</f>
        <v>0</v>
      </c>
      <c r="Q189" s="295">
        <f>SUMIFS('7.  Persistence Report'!R$27:R$500,'7.  Persistence Report'!$D$27:$D$500,$B189,'7.  Persistence Report'!$J$27:$J$500,"Current year savings",'7.  Persistence Report'!$H$27:$H$500,"2015")</f>
        <v>0</v>
      </c>
      <c r="R189" s="295">
        <f>SUMIFS('7.  Persistence Report'!S$27:S$500,'7.  Persistence Report'!$D$27:$D$500,$B189,'7.  Persistence Report'!$J$27:$J$500,"Current year savings",'7.  Persistence Report'!$H$27:$H$500,"2015")</f>
        <v>0</v>
      </c>
      <c r="S189" s="295">
        <f>SUMIFS('7.  Persistence Report'!T$27:T$500,'7.  Persistence Report'!$D$27:$D$500,$B189,'7.  Persistence Report'!$J$27:$J$500,"Current year savings",'7.  Persistence Report'!$H$27:$H$500,"2015")</f>
        <v>0</v>
      </c>
      <c r="T189" s="295">
        <f>SUMIFS('7.  Persistence Report'!U$27:U$500,'7.  Persistence Report'!$D$27:$D$500,$B189,'7.  Persistence Report'!$J$27:$J$500,"Current year savings",'7.  Persistence Report'!$H$27:$H$500,"2015")</f>
        <v>0</v>
      </c>
      <c r="U189" s="295">
        <f>SUMIFS('7.  Persistence Report'!V$27:V$500,'7.  Persistence Report'!$D$27:$D$500,$B189,'7.  Persistence Report'!$J$27:$J$500,"Current year savings",'7.  Persistence Report'!$H$27:$H$500,"2015")</f>
        <v>0</v>
      </c>
      <c r="V189" s="295">
        <f>SUMIFS('7.  Persistence Report'!W$27:W$500,'7.  Persistence Report'!$D$27:$D$500,$B189,'7.  Persistence Report'!$J$27:$J$500,"Current year savings",'7.  Persistence Report'!$H$27:$H$500,"2015")</f>
        <v>0</v>
      </c>
      <c r="W189" s="295">
        <f>SUMIFS('7.  Persistence Report'!X$27:X$500,'7.  Persistence Report'!$D$27:$D$500,$B189,'7.  Persistence Report'!$J$27:$J$500,"Current year savings",'7.  Persistence Report'!$H$27:$H$500,"2015")</f>
        <v>0</v>
      </c>
      <c r="X189" s="295">
        <f>SUMIFS('7.  Persistence Report'!Y$27:Y$500,'7.  Persistence Report'!$D$27:$D$500,$B189,'7.  Persistence Report'!$J$27:$J$500,"Current year savings",'7.  Persistence Report'!$H$27:$H$500,"2015")</f>
        <v>0</v>
      </c>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f>SUMIFS('7.  Persistence Report'!AU$27:AU$500,'7.  Persistence Report'!$D$27:$D$500,$B189,'7.  Persistence Report'!$J$27:$J$500,"Adjustment",'7.  Persistence Report'!$H$27:$H$500,"2015")</f>
        <v>0</v>
      </c>
      <c r="E190" s="295">
        <f>SUMIFS('7.  Persistence Report'!AV$27:AV$500,'7.  Persistence Report'!$D$27:$D$500,$B189,'7.  Persistence Report'!$J$27:$J$500,"Adjustment",'7.  Persistence Report'!$H$27:$H$500,"2015")</f>
        <v>0</v>
      </c>
      <c r="F190" s="295">
        <f>SUMIFS('7.  Persistence Report'!AW$27:AW$500,'7.  Persistence Report'!$D$27:$D$500,$B189,'7.  Persistence Report'!$J$27:$J$500,"Adjustment",'7.  Persistence Report'!$H$27:$H$500,"2015")</f>
        <v>0</v>
      </c>
      <c r="G190" s="295">
        <f>SUMIFS('7.  Persistence Report'!AX$27:AX$500,'7.  Persistence Report'!$D$27:$D$500,$B189,'7.  Persistence Report'!$J$27:$J$500,"Adjustment",'7.  Persistence Report'!$H$27:$H$500,"2015")</f>
        <v>0</v>
      </c>
      <c r="H190" s="295">
        <f>SUMIFS('7.  Persistence Report'!AY$27:AY$500,'7.  Persistence Report'!$D$27:$D$500,$B189,'7.  Persistence Report'!$J$27:$J$500,"Adjustment",'7.  Persistence Report'!$H$27:$H$500,"2015")</f>
        <v>0</v>
      </c>
      <c r="I190" s="295">
        <f>SUMIFS('7.  Persistence Report'!AZ$27:AZ$500,'7.  Persistence Report'!$D$27:$D$500,$B189,'7.  Persistence Report'!$J$27:$J$500,"Adjustment",'7.  Persistence Report'!$H$27:$H$500,"2015")</f>
        <v>0</v>
      </c>
      <c r="J190" s="295">
        <f>SUMIFS('7.  Persistence Report'!BA$27:BA$500,'7.  Persistence Report'!$D$27:$D$500,$B189,'7.  Persistence Report'!$J$27:$J$500,"Adjustment",'7.  Persistence Report'!$H$27:$H$500,"2015")</f>
        <v>0</v>
      </c>
      <c r="K190" s="295">
        <f>SUMIFS('7.  Persistence Report'!BB$27:BB$500,'7.  Persistence Report'!$D$27:$D$500,$B189,'7.  Persistence Report'!$J$27:$J$500,"Adjustment",'7.  Persistence Report'!$H$27:$H$500,"2015")</f>
        <v>0</v>
      </c>
      <c r="L190" s="295">
        <f>SUMIFS('7.  Persistence Report'!BC$27:BC$500,'7.  Persistence Report'!$D$27:$D$500,$B189,'7.  Persistence Report'!$J$27:$J$500,"Adjustment",'7.  Persistence Report'!$H$27:$H$500,"2015")</f>
        <v>0</v>
      </c>
      <c r="M190" s="295">
        <f>SUMIFS('7.  Persistence Report'!BD$27:BD$500,'7.  Persistence Report'!$D$27:$D$500,$B189,'7.  Persistence Report'!$J$27:$J$500,"Adjustment",'7.  Persistence Report'!$H$27:$H$500,"2015")</f>
        <v>0</v>
      </c>
      <c r="N190" s="295">
        <f>N189</f>
        <v>12</v>
      </c>
      <c r="O190" s="295">
        <f>SUMIFS('7.  Persistence Report'!P$27:P$500,'7.  Persistence Report'!$D$27:$D$500,$B189,'7.  Persistence Report'!$J$27:$J$500,"Adjustment",'7.  Persistence Report'!$H$27:$H$500,"2015")</f>
        <v>0</v>
      </c>
      <c r="P190" s="295">
        <f>SUMIFS('7.  Persistence Report'!Q$27:Q$500,'7.  Persistence Report'!$D$27:$D$500,$B189,'7.  Persistence Report'!$J$27:$J$500,"Adjustment",'7.  Persistence Report'!$H$27:$H$500,"2015")</f>
        <v>0</v>
      </c>
      <c r="Q190" s="295">
        <f>SUMIFS('7.  Persistence Report'!R$27:R$500,'7.  Persistence Report'!$D$27:$D$500,$B189,'7.  Persistence Report'!$J$27:$J$500,"Adjustment",'7.  Persistence Report'!$H$27:$H$500,"2015")</f>
        <v>0</v>
      </c>
      <c r="R190" s="295">
        <f>SUMIFS('7.  Persistence Report'!S$27:S$500,'7.  Persistence Report'!$D$27:$D$500,$B189,'7.  Persistence Report'!$J$27:$J$500,"Adjustment",'7.  Persistence Report'!$H$27:$H$500,"2015")</f>
        <v>0</v>
      </c>
      <c r="S190" s="295">
        <f>SUMIFS('7.  Persistence Report'!T$27:T$500,'7.  Persistence Report'!$D$27:$D$500,$B189,'7.  Persistence Report'!$J$27:$J$500,"Adjustment",'7.  Persistence Report'!$H$27:$H$500,"2015")</f>
        <v>0</v>
      </c>
      <c r="T190" s="295">
        <f>SUMIFS('7.  Persistence Report'!U$27:U$500,'7.  Persistence Report'!$D$27:$D$500,$B189,'7.  Persistence Report'!$J$27:$J$500,"Adjustment",'7.  Persistence Report'!$H$27:$H$500,"2015")</f>
        <v>0</v>
      </c>
      <c r="U190" s="295">
        <f>SUMIFS('7.  Persistence Report'!V$27:V$500,'7.  Persistence Report'!$D$27:$D$500,$B189,'7.  Persistence Report'!$J$27:$J$500,"Adjustment",'7.  Persistence Report'!$H$27:$H$500,"2015")</f>
        <v>0</v>
      </c>
      <c r="V190" s="295">
        <f>SUMIFS('7.  Persistence Report'!W$27:W$500,'7.  Persistence Report'!$D$27:$D$500,$B189,'7.  Persistence Report'!$J$27:$J$500,"Adjustment",'7.  Persistence Report'!$H$27:$H$500,"2015")</f>
        <v>0</v>
      </c>
      <c r="W190" s="295">
        <f>SUMIFS('7.  Persistence Report'!X$27:X$500,'7.  Persistence Report'!$D$27:$D$500,$B189,'7.  Persistence Report'!$J$27:$J$500,"Adjustment",'7.  Persistence Report'!$H$27:$H$500,"2015")</f>
        <v>0</v>
      </c>
      <c r="X190" s="295">
        <f>SUMIFS('7.  Persistence Report'!Y$27:Y$500,'7.  Persistence Report'!$D$27:$D$500,$B189,'7.  Persistence Report'!$J$27:$J$500,"Adjustment",'7.  Persistence Report'!$H$27:$H$500,"2015")</f>
        <v>0</v>
      </c>
      <c r="Y190" s="411">
        <f>Y189</f>
        <v>0</v>
      </c>
      <c r="Z190" s="411">
        <f t="shared" ref="Z190" si="526">Z189</f>
        <v>0</v>
      </c>
      <c r="AA190" s="411">
        <f t="shared" ref="AA190" si="527">AA189</f>
        <v>0</v>
      </c>
      <c r="AB190" s="411">
        <f t="shared" ref="AB190" si="528">AB189</f>
        <v>0</v>
      </c>
      <c r="AC190" s="411">
        <f t="shared" ref="AC190" si="529">AC189</f>
        <v>0</v>
      </c>
      <c r="AD190" s="411">
        <f t="shared" ref="AD190" si="530">AD189</f>
        <v>0</v>
      </c>
      <c r="AE190" s="411">
        <f t="shared" ref="AE190" si="531">AE189</f>
        <v>0</v>
      </c>
      <c r="AF190" s="411">
        <f t="shared" ref="AF190" si="532">AF189</f>
        <v>0</v>
      </c>
      <c r="AG190" s="411">
        <f t="shared" ref="AG190" si="533">AG189</f>
        <v>0</v>
      </c>
      <c r="AH190" s="411">
        <f t="shared" ref="AH190" si="534">AH189</f>
        <v>0</v>
      </c>
      <c r="AI190" s="411">
        <f t="shared" ref="AI190" si="535">AI189</f>
        <v>0</v>
      </c>
      <c r="AJ190" s="411">
        <f t="shared" ref="AJ190" si="536">AJ189</f>
        <v>0</v>
      </c>
      <c r="AK190" s="411">
        <f t="shared" ref="AK190" si="537">AK189</f>
        <v>0</v>
      </c>
      <c r="AL190" s="411">
        <f t="shared" ref="AL190" si="538">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outlineLevel="1">
      <c r="A192" s="522">
        <v>49</v>
      </c>
      <c r="B192" s="520" t="s">
        <v>31</v>
      </c>
      <c r="C192" s="291" t="s">
        <v>25</v>
      </c>
      <c r="D192" s="295"/>
      <c r="E192" s="295"/>
      <c r="F192" s="295"/>
      <c r="G192" s="295"/>
      <c r="H192" s="295"/>
      <c r="I192" s="295"/>
      <c r="J192" s="295"/>
      <c r="K192" s="295"/>
      <c r="L192" s="295"/>
      <c r="M192" s="295"/>
      <c r="N192" s="295">
        <v>1</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v>
      </c>
      <c r="O193" s="295"/>
      <c r="P193" s="295"/>
      <c r="Q193" s="295"/>
      <c r="R193" s="295"/>
      <c r="S193" s="295"/>
      <c r="T193" s="295"/>
      <c r="U193" s="295"/>
      <c r="V193" s="295"/>
      <c r="W193" s="295"/>
      <c r="X193" s="295"/>
      <c r="Y193" s="411">
        <f>Y192</f>
        <v>0</v>
      </c>
      <c r="Z193" s="411">
        <f t="shared" ref="Z193" si="539">Z192</f>
        <v>0</v>
      </c>
      <c r="AA193" s="411">
        <f t="shared" ref="AA193" si="540">AA192</f>
        <v>0</v>
      </c>
      <c r="AB193" s="411">
        <f t="shared" ref="AB193" si="541">AB192</f>
        <v>0</v>
      </c>
      <c r="AC193" s="411">
        <f t="shared" ref="AC193" si="542">AC192</f>
        <v>0</v>
      </c>
      <c r="AD193" s="411">
        <f t="shared" ref="AD193" si="543">AD192</f>
        <v>0</v>
      </c>
      <c r="AE193" s="411">
        <f t="shared" ref="AE193" si="544">AE192</f>
        <v>0</v>
      </c>
      <c r="AF193" s="411">
        <f t="shared" ref="AF193" si="545">AF192</f>
        <v>0</v>
      </c>
      <c r="AG193" s="411">
        <f t="shared" ref="AG193" si="546">AG192</f>
        <v>0</v>
      </c>
      <c r="AH193" s="411">
        <f t="shared" ref="AH193" si="547">AH192</f>
        <v>0</v>
      </c>
      <c r="AI193" s="411">
        <f t="shared" ref="AI193" si="548">AI192</f>
        <v>0</v>
      </c>
      <c r="AJ193" s="411">
        <f t="shared" ref="AJ193" si="549">AJ192</f>
        <v>0</v>
      </c>
      <c r="AK193" s="411">
        <f t="shared" ref="AK193" si="550">AK192</f>
        <v>0</v>
      </c>
      <c r="AL193" s="411">
        <f t="shared" ref="AL193" si="551">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81286579.044708103</v>
      </c>
      <c r="E195" s="329"/>
      <c r="F195" s="329"/>
      <c r="G195" s="329"/>
      <c r="H195" s="329"/>
      <c r="I195" s="329"/>
      <c r="J195" s="329"/>
      <c r="K195" s="329"/>
      <c r="L195" s="329"/>
      <c r="M195" s="329"/>
      <c r="N195" s="329"/>
      <c r="O195" s="329">
        <f>SUM(O38:O193)</f>
        <v>13502.792838766689</v>
      </c>
      <c r="P195" s="329"/>
      <c r="Q195" s="329"/>
      <c r="R195" s="329"/>
      <c r="S195" s="329"/>
      <c r="T195" s="329"/>
      <c r="U195" s="329"/>
      <c r="V195" s="329"/>
      <c r="W195" s="329"/>
      <c r="X195" s="329"/>
      <c r="Y195" s="329">
        <f>IF(Y36="kWh",SUMPRODUCT(D38:D193,Y38:Y193))</f>
        <v>19740136</v>
      </c>
      <c r="Z195" s="329">
        <f>IF(Z36="kWh",SUMPRODUCT(D38:D193,Z38:Z193))</f>
        <v>9220784.0114439279</v>
      </c>
      <c r="AA195" s="329">
        <f>IF(AA36="kw",SUMPRODUCT(N38:N193,O38:O193,AA38:AA193),SUMPRODUCT(D38:D193,AA38:AA193))</f>
        <v>65565.459790878595</v>
      </c>
      <c r="AB195" s="329">
        <f>IF(AB36="kw",SUMPRODUCT(N38:N193,O38:O193,AB38:AB193),SUMPRODUCT(D38:D193,AB38:AB193))</f>
        <v>16906.261453095485</v>
      </c>
      <c r="AC195" s="329">
        <f>IF(AC36="kw",SUMPRODUCT(N38:N193,O38:O193,AC38:AC193),SUMPRODUCT(D38:D193,AC38:AC193))</f>
        <v>10219.160564593016</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2">AB195*AB198</f>
        <v>0</v>
      </c>
      <c r="AC203" s="378">
        <f t="shared" si="552"/>
        <v>0</v>
      </c>
      <c r="AD203" s="378">
        <f t="shared" si="552"/>
        <v>0</v>
      </c>
      <c r="AE203" s="378">
        <f t="shared" si="552"/>
        <v>0</v>
      </c>
      <c r="AF203" s="378">
        <f t="shared" si="552"/>
        <v>0</v>
      </c>
      <c r="AG203" s="378">
        <f t="shared" si="552"/>
        <v>0</v>
      </c>
      <c r="AH203" s="378">
        <f t="shared" si="552"/>
        <v>0</v>
      </c>
      <c r="AI203" s="378">
        <f t="shared" si="552"/>
        <v>0</v>
      </c>
      <c r="AJ203" s="378">
        <f t="shared" si="552"/>
        <v>0</v>
      </c>
      <c r="AK203" s="378">
        <f t="shared" si="552"/>
        <v>0</v>
      </c>
      <c r="AL203" s="378">
        <f t="shared" si="552"/>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3">SUM(AA199:AA203)</f>
        <v>0</v>
      </c>
      <c r="AB204" s="346">
        <f t="shared" si="553"/>
        <v>0</v>
      </c>
      <c r="AC204" s="346">
        <f t="shared" si="553"/>
        <v>0</v>
      </c>
      <c r="AD204" s="346">
        <f t="shared" si="553"/>
        <v>0</v>
      </c>
      <c r="AE204" s="346">
        <f t="shared" si="553"/>
        <v>0</v>
      </c>
      <c r="AF204" s="346">
        <f>SUM(AF199:AF203)</f>
        <v>0</v>
      </c>
      <c r="AG204" s="346">
        <f>SUM(AG199:AG203)</f>
        <v>0</v>
      </c>
      <c r="AH204" s="346">
        <f t="shared" ref="AH204:AL204" si="554">SUM(AH199:AH203)</f>
        <v>0</v>
      </c>
      <c r="AI204" s="346">
        <f t="shared" si="554"/>
        <v>0</v>
      </c>
      <c r="AJ204" s="346">
        <f t="shared" si="554"/>
        <v>0</v>
      </c>
      <c r="AK204" s="346">
        <f t="shared" si="554"/>
        <v>0</v>
      </c>
      <c r="AL204" s="346">
        <f t="shared" si="554"/>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5">Z196*Z198</f>
        <v>0</v>
      </c>
      <c r="AA205" s="347">
        <f t="shared" si="555"/>
        <v>0</v>
      </c>
      <c r="AB205" s="347">
        <f t="shared" si="555"/>
        <v>0</v>
      </c>
      <c r="AC205" s="347">
        <f t="shared" si="555"/>
        <v>0</v>
      </c>
      <c r="AD205" s="347">
        <f t="shared" si="555"/>
        <v>0</v>
      </c>
      <c r="AE205" s="347">
        <f t="shared" si="555"/>
        <v>0</v>
      </c>
      <c r="AF205" s="347">
        <f>AF196*AF198</f>
        <v>0</v>
      </c>
      <c r="AG205" s="347">
        <f t="shared" ref="AG205:AL205" si="556">AG196*AG198</f>
        <v>0</v>
      </c>
      <c r="AH205" s="347">
        <f t="shared" si="556"/>
        <v>0</v>
      </c>
      <c r="AI205" s="347">
        <f t="shared" si="556"/>
        <v>0</v>
      </c>
      <c r="AJ205" s="347">
        <f t="shared" si="556"/>
        <v>0</v>
      </c>
      <c r="AK205" s="347">
        <f t="shared" si="556"/>
        <v>0</v>
      </c>
      <c r="AL205" s="347">
        <f t="shared" si="556"/>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19442880</v>
      </c>
      <c r="Z208" s="291">
        <f>SUMPRODUCT(E38:E193,Z38:Z193)</f>
        <v>9367169.3865042645</v>
      </c>
      <c r="AA208" s="291">
        <f>IF(AA36="kw",SUMPRODUCT(N38:N193,P38:P193,AA38:AA193),SUMPRODUCT(E38:E193,AA38:AA193))</f>
        <v>65555.461130665746</v>
      </c>
      <c r="AB208" s="291">
        <f>IF(AB36="kw",SUMPRODUCT(N38:N193,P38:P193,AB38:AB193),SUMPRODUCT(E38:E193,AB38:AB193))</f>
        <v>16902.3274392846</v>
      </c>
      <c r="AC208" s="291">
        <f>IF(AC36="kw",SUMPRODUCT(N38:N193,P38:P193,AC38:AC193),SUMPRODUCT(E38:E193,AC38:AC193))</f>
        <v>10215.748213770265</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19415414</v>
      </c>
      <c r="Z209" s="291">
        <f>SUMPRODUCT(F38:F193,Z38:Z193)</f>
        <v>9422930.7265042625</v>
      </c>
      <c r="AA209" s="291">
        <f>IF(AA36="kw",SUMPRODUCT(N38:N193,Q38:Q193,AA38:AA193),SUMPRODUCT(F38:F193,AA38:AA193))</f>
        <v>65561.701130665751</v>
      </c>
      <c r="AB209" s="291">
        <f>IF(AB36="kw",SUMPRODUCT(N38:N193,Q38:Q193,AB38:AB193),SUMPRODUCT(F38:F193,AB38:AB193))</f>
        <v>16903.527439284597</v>
      </c>
      <c r="AC209" s="291">
        <f>IF(AC36="kw",SUMPRODUCT(N38:N193,Q38:Q193,AC38:AC193),SUMPRODUCT(F38:F193,AC38:AC193))</f>
        <v>10219.708213770266</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19389373</v>
      </c>
      <c r="Z210" s="291">
        <f>SUMPRODUCT(G38:G193,Z38:Z193)</f>
        <v>9038500.0865042638</v>
      </c>
      <c r="AA210" s="291">
        <f>IF(AA36="kw",SUMPRODUCT(N38:N193,R38:R193,AA38:AA193),SUMPRODUCT(G38:G193,AA38:AA193))</f>
        <v>65560.021130665758</v>
      </c>
      <c r="AB210" s="291">
        <f>IF(AB36="kw",SUMPRODUCT(N38:N193,R38:R193,AB38:AB193),SUMPRODUCT(G38:G193,AB38:AB193))</f>
        <v>16923.207439284601</v>
      </c>
      <c r="AC210" s="291">
        <f>IF(AC36="kw",SUMPRODUCT(N38:N193,R38:R193,AC38:AC193),SUMPRODUCT(G38:G193,AC38:AC193))</f>
        <v>10129.108213770265</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19237862</v>
      </c>
      <c r="Z211" s="291">
        <f>SUMPRODUCT(H38:H193,Z38:Z193)</f>
        <v>9038500.2365042642</v>
      </c>
      <c r="AA211" s="291">
        <f>IF(AA36="kw",SUMPRODUCT(N38:N193,S38:S193,AA38:AA193),SUMPRODUCT(H38:H193,AA38:AA193))</f>
        <v>65842.741130665745</v>
      </c>
      <c r="AB211" s="291">
        <f>IF(AB36="kw",SUMPRODUCT(N38:N193,S38:S193,AB38:AB193),SUMPRODUCT(H38:H193,AB38:AB193))</f>
        <v>17060.0074392846</v>
      </c>
      <c r="AC211" s="291">
        <f>IF(AC36="kw",SUMPRODUCT(N38:N193,S38:S193,AC38:AC193),SUMPRODUCT(H38:H193,AC38:AC193))</f>
        <v>10151.908213770264</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19016875</v>
      </c>
      <c r="Z212" s="326">
        <f>SUMPRODUCT(I38:I193,Z38:Z193)</f>
        <v>9020060.7789999992</v>
      </c>
      <c r="AA212" s="326">
        <f>IF(AA36="kw",SUMPRODUCT(N38:N193,T38:T193,AA38:AA193),SUMPRODUCT(I38:I193,AA38:AA193))</f>
        <v>65563.92</v>
      </c>
      <c r="AB212" s="326">
        <f>IF(AB36="kw",SUMPRODUCT(N38:N193,T38:T193,AB38:AB193),SUMPRODUCT(I38:I193,AB38:AB193))</f>
        <v>17039.135999999999</v>
      </c>
      <c r="AC212" s="326">
        <f>IF(AC36="kw",SUMPRODUCT(N38:N193,T38:T193,AC38:AC193),SUMPRODUCT(I38:I193,AC38:AC193))</f>
        <v>10061.16</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592</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56" t="s">
        <v>211</v>
      </c>
      <c r="C217" s="858" t="s">
        <v>33</v>
      </c>
      <c r="D217" s="284" t="s">
        <v>421</v>
      </c>
      <c r="E217" s="860" t="s">
        <v>209</v>
      </c>
      <c r="F217" s="861"/>
      <c r="G217" s="861"/>
      <c r="H217" s="861"/>
      <c r="I217" s="861"/>
      <c r="J217" s="861"/>
      <c r="K217" s="861"/>
      <c r="L217" s="861"/>
      <c r="M217" s="862"/>
      <c r="N217" s="863" t="s">
        <v>213</v>
      </c>
      <c r="O217" s="284" t="s">
        <v>422</v>
      </c>
      <c r="P217" s="860" t="s">
        <v>212</v>
      </c>
      <c r="Q217" s="861"/>
      <c r="R217" s="861"/>
      <c r="S217" s="861"/>
      <c r="T217" s="861"/>
      <c r="U217" s="861"/>
      <c r="V217" s="861"/>
      <c r="W217" s="861"/>
      <c r="X217" s="862"/>
      <c r="Y217" s="853" t="s">
        <v>243</v>
      </c>
      <c r="Z217" s="854"/>
      <c r="AA217" s="854"/>
      <c r="AB217" s="854"/>
      <c r="AC217" s="854"/>
      <c r="AD217" s="854"/>
      <c r="AE217" s="854"/>
      <c r="AF217" s="854"/>
      <c r="AG217" s="854"/>
      <c r="AH217" s="854"/>
      <c r="AI217" s="854"/>
      <c r="AJ217" s="854"/>
      <c r="AK217" s="854"/>
      <c r="AL217" s="854"/>
      <c r="AM217" s="855"/>
    </row>
    <row r="218" spans="1:39" ht="60.75" customHeight="1">
      <c r="B218" s="857"/>
      <c r="C218" s="859"/>
      <c r="D218" s="285">
        <v>2016</v>
      </c>
      <c r="E218" s="285">
        <v>2017</v>
      </c>
      <c r="F218" s="285">
        <v>2018</v>
      </c>
      <c r="G218" s="285">
        <v>2019</v>
      </c>
      <c r="H218" s="285">
        <v>2020</v>
      </c>
      <c r="I218" s="285">
        <v>2021</v>
      </c>
      <c r="J218" s="285">
        <v>2022</v>
      </c>
      <c r="K218" s="285">
        <v>2023</v>
      </c>
      <c r="L218" s="285">
        <v>2024</v>
      </c>
      <c r="M218" s="285">
        <v>2025</v>
      </c>
      <c r="N218" s="86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1,499 KW</v>
      </c>
      <c r="AB218" s="285" t="str">
        <f>'1.  LRAMVA Summary'!G52</f>
        <v>GS 1,500 TO 4,999</v>
      </c>
      <c r="AC218" s="285" t="str">
        <f>'1.  LRAMVA Summary'!H52</f>
        <v>Large User</v>
      </c>
      <c r="AD218" s="285" t="str">
        <f>'1.  LRAMVA Summary'!I52</f>
        <v>Unmetered Scattered Load</v>
      </c>
      <c r="AE218" s="285" t="str">
        <f>'1.  LRAMVA Summary'!J52</f>
        <v>Street Lighting</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kWh</v>
      </c>
      <c r="AE219" s="291" t="str">
        <f>'1.  LRAMVA Summary'!J53</f>
        <v>kW</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f>SUMIFS('7.  Persistence Report'!AV$27:AV$500,'7.  Persistence Report'!$D$27:$D$500,$B221,'7.  Persistence Report'!$J$27:$J$500,"Current year savings",'7.  Persistence Report'!$H$27:$H$500,"2016")</f>
        <v>0</v>
      </c>
      <c r="E221" s="295">
        <f>SUMIFS('7.  Persistence Report'!AW$27:AW$500,'7.  Persistence Report'!$D$27:$D$500,$B221,'7.  Persistence Report'!$J$27:$J$500,"Current year savings",'7.  Persistence Report'!$H$27:$H$500,"2016")</f>
        <v>0</v>
      </c>
      <c r="F221" s="295">
        <f>SUMIFS('7.  Persistence Report'!AX$27:AX$500,'7.  Persistence Report'!$D$27:$D$500,$B221,'7.  Persistence Report'!$J$27:$J$500,"Current year savings",'7.  Persistence Report'!$H$27:$H$500,"2016")</f>
        <v>0</v>
      </c>
      <c r="G221" s="295">
        <f>SUMIFS('7.  Persistence Report'!AY$27:AY$500,'7.  Persistence Report'!$D$27:$D$500,$B221,'7.  Persistence Report'!$J$27:$J$500,"Current year savings",'7.  Persistence Report'!$H$27:$H$500,"2016")</f>
        <v>0</v>
      </c>
      <c r="H221" s="295">
        <f>SUMIFS('7.  Persistence Report'!AZ$27:AZ$500,'7.  Persistence Report'!$D$27:$D$500,$B221,'7.  Persistence Report'!$J$27:$J$500,"Current year savings",'7.  Persistence Report'!$H$27:$H$500,"2016")</f>
        <v>0</v>
      </c>
      <c r="I221" s="295">
        <f>SUMIFS('7.  Persistence Report'!BA$27:BA$500,'7.  Persistence Report'!$D$27:$D$500,$B221,'7.  Persistence Report'!$J$27:$J$500,"Current year savings",'7.  Persistence Report'!$H$27:$H$500,"2016")</f>
        <v>0</v>
      </c>
      <c r="J221" s="295">
        <f>SUMIFS('7.  Persistence Report'!BB$27:BB$500,'7.  Persistence Report'!$D$27:$D$500,$B221,'7.  Persistence Report'!$J$27:$J$500,"Current year savings",'7.  Persistence Report'!$H$27:$H$500,"2016")</f>
        <v>0</v>
      </c>
      <c r="K221" s="295">
        <f>SUMIFS('7.  Persistence Report'!BC$27:BC$500,'7.  Persistence Report'!$D$27:$D$500,$B221,'7.  Persistence Report'!$J$27:$J$500,"Current year savings",'7.  Persistence Report'!$H$27:$H$500,"2016")</f>
        <v>0</v>
      </c>
      <c r="L221" s="295">
        <f>SUMIFS('7.  Persistence Report'!BD$27:BD$500,'7.  Persistence Report'!$D$27:$D$500,$B221,'7.  Persistence Report'!$J$27:$J$500,"Current year savings",'7.  Persistence Report'!$H$27:$H$500,"2016")</f>
        <v>0</v>
      </c>
      <c r="M221" s="295">
        <f>SUMIFS('7.  Persistence Report'!BE$27:BE$500,'7.  Persistence Report'!$D$27:$D$500,$B221,'7.  Persistence Report'!$J$27:$J$500,"Current year savings",'7.  Persistence Report'!$H$27:$H$500,"2016")</f>
        <v>0</v>
      </c>
      <c r="N221" s="291"/>
      <c r="O221" s="295">
        <f>SUMIFS('7.  Persistence Report'!Q$27:Q$500,'7.  Persistence Report'!$D$27:$D$500,$B221,'7.  Persistence Report'!$J$27:$J$500,"Current year savings",'7.  Persistence Report'!$H$27:$H$500,"2016")</f>
        <v>0</v>
      </c>
      <c r="P221" s="295">
        <f>SUMIFS('7.  Persistence Report'!R$27:R$500,'7.  Persistence Report'!$D$27:$D$500,$B221,'7.  Persistence Report'!$J$27:$J$500,"Current year savings",'7.  Persistence Report'!$H$27:$H$500,"2016")</f>
        <v>0</v>
      </c>
      <c r="Q221" s="295">
        <f>SUMIFS('7.  Persistence Report'!S$27:S$500,'7.  Persistence Report'!$D$27:$D$500,$B221,'7.  Persistence Report'!$J$27:$J$500,"Current year savings",'7.  Persistence Report'!$H$27:$H$500,"2016")</f>
        <v>0</v>
      </c>
      <c r="R221" s="295">
        <f>SUMIFS('7.  Persistence Report'!T$27:T$500,'7.  Persistence Report'!$D$27:$D$500,$B221,'7.  Persistence Report'!$J$27:$J$500,"Current year savings",'7.  Persistence Report'!$H$27:$H$500,"2016")</f>
        <v>0</v>
      </c>
      <c r="S221" s="295">
        <f>SUMIFS('7.  Persistence Report'!U$27:U$500,'7.  Persistence Report'!$D$27:$D$500,$B221,'7.  Persistence Report'!$J$27:$J$500,"Current year savings",'7.  Persistence Report'!$H$27:$H$500,"2016")</f>
        <v>0</v>
      </c>
      <c r="T221" s="295">
        <f>SUMIFS('7.  Persistence Report'!V$27:V$500,'7.  Persistence Report'!$D$27:$D$500,$B221,'7.  Persistence Report'!$J$27:$J$500,"Current year savings",'7.  Persistence Report'!$H$27:$H$500,"2016")</f>
        <v>0</v>
      </c>
      <c r="U221" s="295">
        <f>SUMIFS('7.  Persistence Report'!W$27:W$500,'7.  Persistence Report'!$D$27:$D$500,$B221,'7.  Persistence Report'!$J$27:$J$500,"Current year savings",'7.  Persistence Report'!$H$27:$H$500,"2016")</f>
        <v>0</v>
      </c>
      <c r="V221" s="295">
        <f>SUMIFS('7.  Persistence Report'!X$27:X$500,'7.  Persistence Report'!$D$27:$D$500,$B221,'7.  Persistence Report'!$J$27:$J$500,"Current year savings",'7.  Persistence Report'!$H$27:$H$500,"2016")</f>
        <v>0</v>
      </c>
      <c r="W221" s="295">
        <f>SUMIFS('7.  Persistence Report'!Y$27:Y$500,'7.  Persistence Report'!$D$27:$D$500,$B221,'7.  Persistence Report'!$J$27:$J$500,"Current year savings",'7.  Persistence Report'!$H$27:$H$500,"2016")</f>
        <v>0</v>
      </c>
      <c r="X221" s="295">
        <f>SUMIFS('7.  Persistence Report'!Z$27:Z$500,'7.  Persistence Report'!$D$27:$D$500,$B221,'7.  Persistence Report'!$J$27:$J$500,"Current year savings",'7.  Persistence Report'!$H$27:$H$500,"2016")</f>
        <v>0</v>
      </c>
      <c r="Y221" s="410">
        <v>1</v>
      </c>
      <c r="Z221" s="410"/>
      <c r="AA221" s="410"/>
      <c r="AB221" s="410"/>
      <c r="AC221" s="410"/>
      <c r="AD221" s="410"/>
      <c r="AE221" s="410"/>
      <c r="AF221" s="410"/>
      <c r="AG221" s="410"/>
      <c r="AH221" s="410"/>
      <c r="AI221" s="410"/>
      <c r="AJ221" s="410"/>
      <c r="AK221" s="410"/>
      <c r="AL221" s="410"/>
      <c r="AM221" s="296">
        <f>SUM(Y221:AL221)</f>
        <v>1</v>
      </c>
    </row>
    <row r="222" spans="1:39" outlineLevel="1">
      <c r="B222" s="294" t="s">
        <v>289</v>
      </c>
      <c r="C222" s="291" t="s">
        <v>163</v>
      </c>
      <c r="D222" s="295">
        <f>SUMIFS('7.  Persistence Report'!AV$27:AV$500,'7.  Persistence Report'!$D$27:$D$500,$B221,'7.  Persistence Report'!$J$27:$J$500,"Adjustment",'7.  Persistence Report'!$H$27:$H$500,"2016")</f>
        <v>0</v>
      </c>
      <c r="E222" s="295">
        <f>SUMIFS('7.  Persistence Report'!AW$27:AW$500,'7.  Persistence Report'!$D$27:$D$500,$B221,'7.  Persistence Report'!$J$27:$J$500,"Adjustment",'7.  Persistence Report'!$H$27:$H$500,"2016")</f>
        <v>0</v>
      </c>
      <c r="F222" s="295">
        <f>SUMIFS('7.  Persistence Report'!AX$27:AX$500,'7.  Persistence Report'!$D$27:$D$500,$B221,'7.  Persistence Report'!$J$27:$J$500,"Adjustment",'7.  Persistence Report'!$H$27:$H$500,"2016")</f>
        <v>0</v>
      </c>
      <c r="G222" s="295">
        <f>SUMIFS('7.  Persistence Report'!AY$27:AY$500,'7.  Persistence Report'!$D$27:$D$500,$B221,'7.  Persistence Report'!$J$27:$J$500,"Adjustment",'7.  Persistence Report'!$H$27:$H$500,"2016")</f>
        <v>0</v>
      </c>
      <c r="H222" s="295">
        <f>SUMIFS('7.  Persistence Report'!AZ$27:AZ$500,'7.  Persistence Report'!$D$27:$D$500,$B221,'7.  Persistence Report'!$J$27:$J$500,"Adjustment",'7.  Persistence Report'!$H$27:$H$500,"2016")</f>
        <v>0</v>
      </c>
      <c r="I222" s="295">
        <f>SUMIFS('7.  Persistence Report'!BA$27:BA$500,'7.  Persistence Report'!$D$27:$D$500,$B221,'7.  Persistence Report'!$J$27:$J$500,"Adjustment",'7.  Persistence Report'!$H$27:$H$500,"2016")</f>
        <v>0</v>
      </c>
      <c r="J222" s="295">
        <f>SUMIFS('7.  Persistence Report'!BB$27:BB$500,'7.  Persistence Report'!$D$27:$D$500,$B221,'7.  Persistence Report'!$J$27:$J$500,"Adjustment",'7.  Persistence Report'!$H$27:$H$500,"2016")</f>
        <v>0</v>
      </c>
      <c r="K222" s="295">
        <f>SUMIFS('7.  Persistence Report'!BC$27:BC$500,'7.  Persistence Report'!$D$27:$D$500,$B221,'7.  Persistence Report'!$J$27:$J$500,"Adjustment",'7.  Persistence Report'!$H$27:$H$500,"2016")</f>
        <v>0</v>
      </c>
      <c r="L222" s="295">
        <f>SUMIFS('7.  Persistence Report'!BD$27:BD$500,'7.  Persistence Report'!$D$27:$D$500,$B221,'7.  Persistence Report'!$J$27:$J$500,"Adjustment",'7.  Persistence Report'!$H$27:$H$500,"2016")</f>
        <v>0</v>
      </c>
      <c r="M222" s="295">
        <f>SUMIFS('7.  Persistence Report'!BE$27:BE$500,'7.  Persistence Report'!$D$27:$D$500,$B221,'7.  Persistence Report'!$J$27:$J$500,"Adjustment",'7.  Persistence Report'!$H$27:$H$500,"2016")</f>
        <v>0</v>
      </c>
      <c r="N222" s="468"/>
      <c r="O222" s="295">
        <f>SUMIFS('7.  Persistence Report'!Q$27:Q$500,'7.  Persistence Report'!$D$27:$D$500,$B221,'7.  Persistence Report'!$J$27:$J$500,"Adjustment",'7.  Persistence Report'!$H$27:$H$500,"2016")</f>
        <v>0</v>
      </c>
      <c r="P222" s="295">
        <f>SUMIFS('7.  Persistence Report'!R$27:R$500,'7.  Persistence Report'!$D$27:$D$500,$B221,'7.  Persistence Report'!$J$27:$J$500,"Adjustment",'7.  Persistence Report'!$H$27:$H$500,"2016")</f>
        <v>0</v>
      </c>
      <c r="Q222" s="295">
        <f>SUMIFS('7.  Persistence Report'!S$27:S$500,'7.  Persistence Report'!$D$27:$D$500,$B221,'7.  Persistence Report'!$J$27:$J$500,"Adjustment",'7.  Persistence Report'!$H$27:$H$500,"2016")</f>
        <v>0</v>
      </c>
      <c r="R222" s="295">
        <f>SUMIFS('7.  Persistence Report'!T$27:T$500,'7.  Persistence Report'!$D$27:$D$500,$B221,'7.  Persistence Report'!$J$27:$J$500,"Adjustment",'7.  Persistence Report'!$H$27:$H$500,"2016")</f>
        <v>0</v>
      </c>
      <c r="S222" s="295">
        <f>SUMIFS('7.  Persistence Report'!U$27:U$500,'7.  Persistence Report'!$D$27:$D$500,$B221,'7.  Persistence Report'!$J$27:$J$500,"Adjustment",'7.  Persistence Report'!$H$27:$H$500,"2016")</f>
        <v>0</v>
      </c>
      <c r="T222" s="295">
        <f>SUMIFS('7.  Persistence Report'!V$27:V$500,'7.  Persistence Report'!$D$27:$D$500,$B221,'7.  Persistence Report'!$J$27:$J$500,"Adjustment",'7.  Persistence Report'!$H$27:$H$500,"2016")</f>
        <v>0</v>
      </c>
      <c r="U222" s="295">
        <f>SUMIFS('7.  Persistence Report'!W$27:W$500,'7.  Persistence Report'!$D$27:$D$500,$B221,'7.  Persistence Report'!$J$27:$J$500,"Adjustment",'7.  Persistence Report'!$H$27:$H$500,"2016")</f>
        <v>0</v>
      </c>
      <c r="V222" s="295">
        <f>SUMIFS('7.  Persistence Report'!X$27:X$500,'7.  Persistence Report'!$D$27:$D$500,$B221,'7.  Persistence Report'!$J$27:$J$500,"Adjustment",'7.  Persistence Report'!$H$27:$H$500,"2016")</f>
        <v>0</v>
      </c>
      <c r="W222" s="295">
        <f>SUMIFS('7.  Persistence Report'!Y$27:Y$500,'7.  Persistence Report'!$D$27:$D$500,$B221,'7.  Persistence Report'!$J$27:$J$500,"Adjustment",'7.  Persistence Report'!$H$27:$H$500,"2016")</f>
        <v>0</v>
      </c>
      <c r="X222" s="295">
        <f>SUMIFS('7.  Persistence Report'!Z$27:Z$500,'7.  Persistence Report'!$D$27:$D$500,$B221,'7.  Persistence Report'!$J$27:$J$500,"Adjustment",'7.  Persistence Report'!$H$27:$H$500,"2016")</f>
        <v>0</v>
      </c>
      <c r="Y222" s="411">
        <f>Y221</f>
        <v>1</v>
      </c>
      <c r="Z222" s="411">
        <f t="shared" ref="Z222" si="557">Z221</f>
        <v>0</v>
      </c>
      <c r="AA222" s="411">
        <f t="shared" ref="AA222" si="558">AA221</f>
        <v>0</v>
      </c>
      <c r="AB222" s="411">
        <f t="shared" ref="AB222" si="559">AB221</f>
        <v>0</v>
      </c>
      <c r="AC222" s="411">
        <f t="shared" ref="AC222" si="560">AC221</f>
        <v>0</v>
      </c>
      <c r="AD222" s="411">
        <f t="shared" ref="AD222" si="561">AD221</f>
        <v>0</v>
      </c>
      <c r="AE222" s="411">
        <f t="shared" ref="AE222" si="562">AE221</f>
        <v>0</v>
      </c>
      <c r="AF222" s="411">
        <f t="shared" ref="AF222" si="563">AF221</f>
        <v>0</v>
      </c>
      <c r="AG222" s="411">
        <f t="shared" ref="AG222" si="564">AG221</f>
        <v>0</v>
      </c>
      <c r="AH222" s="411">
        <f t="shared" ref="AH222" si="565">AH221</f>
        <v>0</v>
      </c>
      <c r="AI222" s="411">
        <f t="shared" ref="AI222" si="566">AI221</f>
        <v>0</v>
      </c>
      <c r="AJ222" s="411">
        <f t="shared" ref="AJ222" si="567">AJ221</f>
        <v>0</v>
      </c>
      <c r="AK222" s="411">
        <f t="shared" ref="AK222" si="568">AK221</f>
        <v>0</v>
      </c>
      <c r="AL222" s="411">
        <f t="shared" ref="AL222" si="569">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f>SUMIFS('7.  Persistence Report'!AV$27:AV$500,'7.  Persistence Report'!$D$27:$D$500,$B224,'7.  Persistence Report'!$J$27:$J$500,"Current year savings",'7.  Persistence Report'!$H$27:$H$500,"2016")</f>
        <v>0</v>
      </c>
      <c r="E224" s="295">
        <f>SUMIFS('7.  Persistence Report'!AW$27:AW$500,'7.  Persistence Report'!$D$27:$D$500,$B224,'7.  Persistence Report'!$J$27:$J$500,"Current year savings",'7.  Persistence Report'!$H$27:$H$500,"2016")</f>
        <v>0</v>
      </c>
      <c r="F224" s="295">
        <f>SUMIFS('7.  Persistence Report'!AX$27:AX$500,'7.  Persistence Report'!$D$27:$D$500,$B224,'7.  Persistence Report'!$J$27:$J$500,"Current year savings",'7.  Persistence Report'!$H$27:$H$500,"2016")</f>
        <v>0</v>
      </c>
      <c r="G224" s="295">
        <f>SUMIFS('7.  Persistence Report'!AY$27:AY$500,'7.  Persistence Report'!$D$27:$D$500,$B224,'7.  Persistence Report'!$J$27:$J$500,"Current year savings",'7.  Persistence Report'!$H$27:$H$500,"2016")</f>
        <v>0</v>
      </c>
      <c r="H224" s="295">
        <f>SUMIFS('7.  Persistence Report'!AZ$27:AZ$500,'7.  Persistence Report'!$D$27:$D$500,$B224,'7.  Persistence Report'!$J$27:$J$500,"Current year savings",'7.  Persistence Report'!$H$27:$H$500,"2016")</f>
        <v>0</v>
      </c>
      <c r="I224" s="295">
        <f>SUMIFS('7.  Persistence Report'!BA$27:BA$500,'7.  Persistence Report'!$D$27:$D$500,$B224,'7.  Persistence Report'!$J$27:$J$500,"Current year savings",'7.  Persistence Report'!$H$27:$H$500,"2016")</f>
        <v>0</v>
      </c>
      <c r="J224" s="295">
        <f>SUMIFS('7.  Persistence Report'!BB$27:BB$500,'7.  Persistence Report'!$D$27:$D$500,$B224,'7.  Persistence Report'!$J$27:$J$500,"Current year savings",'7.  Persistence Report'!$H$27:$H$500,"2016")</f>
        <v>0</v>
      </c>
      <c r="K224" s="295">
        <f>SUMIFS('7.  Persistence Report'!BC$27:BC$500,'7.  Persistence Report'!$D$27:$D$500,$B224,'7.  Persistence Report'!$J$27:$J$500,"Current year savings",'7.  Persistence Report'!$H$27:$H$500,"2016")</f>
        <v>0</v>
      </c>
      <c r="L224" s="295">
        <f>SUMIFS('7.  Persistence Report'!BD$27:BD$500,'7.  Persistence Report'!$D$27:$D$500,$B224,'7.  Persistence Report'!$J$27:$J$500,"Current year savings",'7.  Persistence Report'!$H$27:$H$500,"2016")</f>
        <v>0</v>
      </c>
      <c r="M224" s="295">
        <f>SUMIFS('7.  Persistence Report'!BE$27:BE$500,'7.  Persistence Report'!$D$27:$D$500,$B224,'7.  Persistence Report'!$J$27:$J$500,"Current year savings",'7.  Persistence Report'!$H$27:$H$500,"2016")</f>
        <v>0</v>
      </c>
      <c r="N224" s="291"/>
      <c r="O224" s="295">
        <f>SUMIFS('7.  Persistence Report'!Q$27:Q$500,'7.  Persistence Report'!$D$27:$D$500,$B224,'7.  Persistence Report'!$J$27:$J$500,"Current year savings",'7.  Persistence Report'!$H$27:$H$500,"2016")</f>
        <v>0</v>
      </c>
      <c r="P224" s="295">
        <f>SUMIFS('7.  Persistence Report'!R$27:R$500,'7.  Persistence Report'!$D$27:$D$500,$B224,'7.  Persistence Report'!$J$27:$J$500,"Current year savings",'7.  Persistence Report'!$H$27:$H$500,"2016")</f>
        <v>0</v>
      </c>
      <c r="Q224" s="295">
        <f>SUMIFS('7.  Persistence Report'!S$27:S$500,'7.  Persistence Report'!$D$27:$D$500,$B224,'7.  Persistence Report'!$J$27:$J$500,"Current year savings",'7.  Persistence Report'!$H$27:$H$500,"2016")</f>
        <v>0</v>
      </c>
      <c r="R224" s="295">
        <f>SUMIFS('7.  Persistence Report'!T$27:T$500,'7.  Persistence Report'!$D$27:$D$500,$B224,'7.  Persistence Report'!$J$27:$J$500,"Current year savings",'7.  Persistence Report'!$H$27:$H$500,"2016")</f>
        <v>0</v>
      </c>
      <c r="S224" s="295">
        <f>SUMIFS('7.  Persistence Report'!U$27:U$500,'7.  Persistence Report'!$D$27:$D$500,$B224,'7.  Persistence Report'!$J$27:$J$500,"Current year savings",'7.  Persistence Report'!$H$27:$H$500,"2016")</f>
        <v>0</v>
      </c>
      <c r="T224" s="295">
        <f>SUMIFS('7.  Persistence Report'!V$27:V$500,'7.  Persistence Report'!$D$27:$D$500,$B224,'7.  Persistence Report'!$J$27:$J$500,"Current year savings",'7.  Persistence Report'!$H$27:$H$500,"2016")</f>
        <v>0</v>
      </c>
      <c r="U224" s="295">
        <f>SUMIFS('7.  Persistence Report'!W$27:W$500,'7.  Persistence Report'!$D$27:$D$500,$B224,'7.  Persistence Report'!$J$27:$J$500,"Current year savings",'7.  Persistence Report'!$H$27:$H$500,"2016")</f>
        <v>0</v>
      </c>
      <c r="V224" s="295">
        <f>SUMIFS('7.  Persistence Report'!X$27:X$500,'7.  Persistence Report'!$D$27:$D$500,$B224,'7.  Persistence Report'!$J$27:$J$500,"Current year savings",'7.  Persistence Report'!$H$27:$H$500,"2016")</f>
        <v>0</v>
      </c>
      <c r="W224" s="295">
        <f>SUMIFS('7.  Persistence Report'!Y$27:Y$500,'7.  Persistence Report'!$D$27:$D$500,$B224,'7.  Persistence Report'!$J$27:$J$500,"Current year savings",'7.  Persistence Report'!$H$27:$H$500,"2016")</f>
        <v>0</v>
      </c>
      <c r="X224" s="295">
        <f>SUMIFS('7.  Persistence Report'!Z$27:Z$500,'7.  Persistence Report'!$D$27:$D$500,$B224,'7.  Persistence Report'!$J$27:$J$500,"Current year savings",'7.  Persistence Report'!$H$27:$H$500,"2016")</f>
        <v>0</v>
      </c>
      <c r="Y224" s="410">
        <v>1</v>
      </c>
      <c r="Z224" s="410"/>
      <c r="AA224" s="410"/>
      <c r="AB224" s="410"/>
      <c r="AC224" s="410"/>
      <c r="AD224" s="410"/>
      <c r="AE224" s="410"/>
      <c r="AF224" s="410"/>
      <c r="AG224" s="410"/>
      <c r="AH224" s="410"/>
      <c r="AI224" s="410"/>
      <c r="AJ224" s="410"/>
      <c r="AK224" s="410"/>
      <c r="AL224" s="410"/>
      <c r="AM224" s="296">
        <f>SUM(Y224:AL224)</f>
        <v>1</v>
      </c>
    </row>
    <row r="225" spans="1:39" outlineLevel="1">
      <c r="B225" s="294" t="s">
        <v>289</v>
      </c>
      <c r="C225" s="291" t="s">
        <v>163</v>
      </c>
      <c r="D225" s="295">
        <f>SUMIFS('7.  Persistence Report'!AV$27:AV$500,'7.  Persistence Report'!$D$27:$D$500,$B224,'7.  Persistence Report'!$J$27:$J$500,"Adjustment",'7.  Persistence Report'!$H$27:$H$500,"2016")</f>
        <v>0</v>
      </c>
      <c r="E225" s="295">
        <f>SUMIFS('7.  Persistence Report'!AW$27:AW$500,'7.  Persistence Report'!$D$27:$D$500,$B224,'7.  Persistence Report'!$J$27:$J$500,"Adjustment",'7.  Persistence Report'!$H$27:$H$500,"2016")</f>
        <v>0</v>
      </c>
      <c r="F225" s="295">
        <f>SUMIFS('7.  Persistence Report'!AX$27:AX$500,'7.  Persistence Report'!$D$27:$D$500,$B224,'7.  Persistence Report'!$J$27:$J$500,"Adjustment",'7.  Persistence Report'!$H$27:$H$500,"2016")</f>
        <v>0</v>
      </c>
      <c r="G225" s="295">
        <f>SUMIFS('7.  Persistence Report'!AY$27:AY$500,'7.  Persistence Report'!$D$27:$D$500,$B224,'7.  Persistence Report'!$J$27:$J$500,"Adjustment",'7.  Persistence Report'!$H$27:$H$500,"2016")</f>
        <v>0</v>
      </c>
      <c r="H225" s="295">
        <f>SUMIFS('7.  Persistence Report'!AZ$27:AZ$500,'7.  Persistence Report'!$D$27:$D$500,$B224,'7.  Persistence Report'!$J$27:$J$500,"Adjustment",'7.  Persistence Report'!$H$27:$H$500,"2016")</f>
        <v>0</v>
      </c>
      <c r="I225" s="295">
        <f>SUMIFS('7.  Persistence Report'!BA$27:BA$500,'7.  Persistence Report'!$D$27:$D$500,$B224,'7.  Persistence Report'!$J$27:$J$500,"Adjustment",'7.  Persistence Report'!$H$27:$H$500,"2016")</f>
        <v>0</v>
      </c>
      <c r="J225" s="295">
        <f>SUMIFS('7.  Persistence Report'!BB$27:BB$500,'7.  Persistence Report'!$D$27:$D$500,$B224,'7.  Persistence Report'!$J$27:$J$500,"Adjustment",'7.  Persistence Report'!$H$27:$H$500,"2016")</f>
        <v>0</v>
      </c>
      <c r="K225" s="295">
        <f>SUMIFS('7.  Persistence Report'!BC$27:BC$500,'7.  Persistence Report'!$D$27:$D$500,$B224,'7.  Persistence Report'!$J$27:$J$500,"Adjustment",'7.  Persistence Report'!$H$27:$H$500,"2016")</f>
        <v>0</v>
      </c>
      <c r="L225" s="295">
        <f>SUMIFS('7.  Persistence Report'!BD$27:BD$500,'7.  Persistence Report'!$D$27:$D$500,$B224,'7.  Persistence Report'!$J$27:$J$500,"Adjustment",'7.  Persistence Report'!$H$27:$H$500,"2016")</f>
        <v>0</v>
      </c>
      <c r="M225" s="295">
        <f>SUMIFS('7.  Persistence Report'!BE$27:BE$500,'7.  Persistence Report'!$D$27:$D$500,$B224,'7.  Persistence Report'!$J$27:$J$500,"Adjustment",'7.  Persistence Report'!$H$27:$H$500,"2016")</f>
        <v>0</v>
      </c>
      <c r="N225" s="468"/>
      <c r="O225" s="295">
        <f>SUMIFS('7.  Persistence Report'!Q$27:Q$500,'7.  Persistence Report'!$D$27:$D$500,$B224,'7.  Persistence Report'!$J$27:$J$500,"Adjustment",'7.  Persistence Report'!$H$27:$H$500,"2016")</f>
        <v>0</v>
      </c>
      <c r="P225" s="295">
        <f>SUMIFS('7.  Persistence Report'!R$27:R$500,'7.  Persistence Report'!$D$27:$D$500,$B224,'7.  Persistence Report'!$J$27:$J$500,"Adjustment",'7.  Persistence Report'!$H$27:$H$500,"2016")</f>
        <v>0</v>
      </c>
      <c r="Q225" s="295">
        <f>SUMIFS('7.  Persistence Report'!S$27:S$500,'7.  Persistence Report'!$D$27:$D$500,$B224,'7.  Persistence Report'!$J$27:$J$500,"Adjustment",'7.  Persistence Report'!$H$27:$H$500,"2016")</f>
        <v>0</v>
      </c>
      <c r="R225" s="295">
        <f>SUMIFS('7.  Persistence Report'!T$27:T$500,'7.  Persistence Report'!$D$27:$D$500,$B224,'7.  Persistence Report'!$J$27:$J$500,"Adjustment",'7.  Persistence Report'!$H$27:$H$500,"2016")</f>
        <v>0</v>
      </c>
      <c r="S225" s="295">
        <f>SUMIFS('7.  Persistence Report'!U$27:U$500,'7.  Persistence Report'!$D$27:$D$500,$B224,'7.  Persistence Report'!$J$27:$J$500,"Adjustment",'7.  Persistence Report'!$H$27:$H$500,"2016")</f>
        <v>0</v>
      </c>
      <c r="T225" s="295">
        <f>SUMIFS('7.  Persistence Report'!V$27:V$500,'7.  Persistence Report'!$D$27:$D$500,$B224,'7.  Persistence Report'!$J$27:$J$500,"Adjustment",'7.  Persistence Report'!$H$27:$H$500,"2016")</f>
        <v>0</v>
      </c>
      <c r="U225" s="295">
        <f>SUMIFS('7.  Persistence Report'!W$27:W$500,'7.  Persistence Report'!$D$27:$D$500,$B224,'7.  Persistence Report'!$J$27:$J$500,"Adjustment",'7.  Persistence Report'!$H$27:$H$500,"2016")</f>
        <v>0</v>
      </c>
      <c r="V225" s="295">
        <f>SUMIFS('7.  Persistence Report'!X$27:X$500,'7.  Persistence Report'!$D$27:$D$500,$B224,'7.  Persistence Report'!$J$27:$J$500,"Adjustment",'7.  Persistence Report'!$H$27:$H$500,"2016")</f>
        <v>0</v>
      </c>
      <c r="W225" s="295">
        <f>SUMIFS('7.  Persistence Report'!Y$27:Y$500,'7.  Persistence Report'!$D$27:$D$500,$B224,'7.  Persistence Report'!$J$27:$J$500,"Adjustment",'7.  Persistence Report'!$H$27:$H$500,"2016")</f>
        <v>0</v>
      </c>
      <c r="X225" s="295">
        <f>SUMIFS('7.  Persistence Report'!Z$27:Z$500,'7.  Persistence Report'!$D$27:$D$500,$B224,'7.  Persistence Report'!$J$27:$J$500,"Adjustment",'7.  Persistence Report'!$H$27:$H$500,"2016")</f>
        <v>0</v>
      </c>
      <c r="Y225" s="411">
        <f>Y224</f>
        <v>1</v>
      </c>
      <c r="Z225" s="411">
        <f t="shared" ref="Z225" si="570">Z224</f>
        <v>0</v>
      </c>
      <c r="AA225" s="411">
        <f t="shared" ref="AA225" si="571">AA224</f>
        <v>0</v>
      </c>
      <c r="AB225" s="411">
        <f t="shared" ref="AB225" si="572">AB224</f>
        <v>0</v>
      </c>
      <c r="AC225" s="411">
        <f t="shared" ref="AC225" si="573">AC224</f>
        <v>0</v>
      </c>
      <c r="AD225" s="411">
        <f t="shared" ref="AD225" si="574">AD224</f>
        <v>0</v>
      </c>
      <c r="AE225" s="411">
        <f t="shared" ref="AE225" si="575">AE224</f>
        <v>0</v>
      </c>
      <c r="AF225" s="411">
        <f t="shared" ref="AF225" si="576">AF224</f>
        <v>0</v>
      </c>
      <c r="AG225" s="411">
        <f t="shared" ref="AG225" si="577">AG224</f>
        <v>0</v>
      </c>
      <c r="AH225" s="411">
        <f t="shared" ref="AH225" si="578">AH224</f>
        <v>0</v>
      </c>
      <c r="AI225" s="411">
        <f t="shared" ref="AI225" si="579">AI224</f>
        <v>0</v>
      </c>
      <c r="AJ225" s="411">
        <f t="shared" ref="AJ225" si="580">AJ224</f>
        <v>0</v>
      </c>
      <c r="AK225" s="411">
        <f t="shared" ref="AK225" si="581">AK224</f>
        <v>0</v>
      </c>
      <c r="AL225" s="411">
        <f t="shared" ref="AL225" si="582">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f>SUMIFS('7.  Persistence Report'!AV$27:AV$500,'7.  Persistence Report'!$D$27:$D$500,$B227,'7.  Persistence Report'!$J$27:$J$500,"Current year savings",'7.  Persistence Report'!$H$27:$H$500,"2016")</f>
        <v>0</v>
      </c>
      <c r="E227" s="295">
        <f>SUMIFS('7.  Persistence Report'!AW$27:AW$500,'7.  Persistence Report'!$D$27:$D$500,$B227,'7.  Persistence Report'!$J$27:$J$500,"Current year savings",'7.  Persistence Report'!$H$27:$H$500,"2016")</f>
        <v>0</v>
      </c>
      <c r="F227" s="295">
        <f>SUMIFS('7.  Persistence Report'!AX$27:AX$500,'7.  Persistence Report'!$D$27:$D$500,$B227,'7.  Persistence Report'!$J$27:$J$500,"Current year savings",'7.  Persistence Report'!$H$27:$H$500,"2016")</f>
        <v>0</v>
      </c>
      <c r="G227" s="295">
        <f>SUMIFS('7.  Persistence Report'!AY$27:AY$500,'7.  Persistence Report'!$D$27:$D$500,$B227,'7.  Persistence Report'!$J$27:$J$500,"Current year savings",'7.  Persistence Report'!$H$27:$H$500,"2016")</f>
        <v>0</v>
      </c>
      <c r="H227" s="295">
        <f>SUMIFS('7.  Persistence Report'!AZ$27:AZ$500,'7.  Persistence Report'!$D$27:$D$500,$B227,'7.  Persistence Report'!$J$27:$J$500,"Current year savings",'7.  Persistence Report'!$H$27:$H$500,"2016")</f>
        <v>0</v>
      </c>
      <c r="I227" s="295">
        <f>SUMIFS('7.  Persistence Report'!BA$27:BA$500,'7.  Persistence Report'!$D$27:$D$500,$B227,'7.  Persistence Report'!$J$27:$J$500,"Current year savings",'7.  Persistence Report'!$H$27:$H$500,"2016")</f>
        <v>0</v>
      </c>
      <c r="J227" s="295">
        <f>SUMIFS('7.  Persistence Report'!BB$27:BB$500,'7.  Persistence Report'!$D$27:$D$500,$B227,'7.  Persistence Report'!$J$27:$J$500,"Current year savings",'7.  Persistence Report'!$H$27:$H$500,"2016")</f>
        <v>0</v>
      </c>
      <c r="K227" s="295">
        <f>SUMIFS('7.  Persistence Report'!BC$27:BC$500,'7.  Persistence Report'!$D$27:$D$500,$B227,'7.  Persistence Report'!$J$27:$J$500,"Current year savings",'7.  Persistence Report'!$H$27:$H$500,"2016")</f>
        <v>0</v>
      </c>
      <c r="L227" s="295">
        <f>SUMIFS('7.  Persistence Report'!BD$27:BD$500,'7.  Persistence Report'!$D$27:$D$500,$B227,'7.  Persistence Report'!$J$27:$J$500,"Current year savings",'7.  Persistence Report'!$H$27:$H$500,"2016")</f>
        <v>0</v>
      </c>
      <c r="M227" s="295">
        <f>SUMIFS('7.  Persistence Report'!BE$27:BE$500,'7.  Persistence Report'!$D$27:$D$500,$B227,'7.  Persistence Report'!$J$27:$J$500,"Current year savings",'7.  Persistence Report'!$H$27:$H$500,"2016")</f>
        <v>0</v>
      </c>
      <c r="N227" s="291"/>
      <c r="O227" s="295">
        <f>SUMIFS('7.  Persistence Report'!Q$27:Q$500,'7.  Persistence Report'!$D$27:$D$500,$B227,'7.  Persistence Report'!$J$27:$J$500,"Current year savings",'7.  Persistence Report'!$H$27:$H$500,"2016")</f>
        <v>0</v>
      </c>
      <c r="P227" s="295">
        <f>SUMIFS('7.  Persistence Report'!R$27:R$500,'7.  Persistence Report'!$D$27:$D$500,$B227,'7.  Persistence Report'!$J$27:$J$500,"Current year savings",'7.  Persistence Report'!$H$27:$H$500,"2016")</f>
        <v>0</v>
      </c>
      <c r="Q227" s="295">
        <f>SUMIFS('7.  Persistence Report'!S$27:S$500,'7.  Persistence Report'!$D$27:$D$500,$B227,'7.  Persistence Report'!$J$27:$J$500,"Current year savings",'7.  Persistence Report'!$H$27:$H$500,"2016")</f>
        <v>0</v>
      </c>
      <c r="R227" s="295">
        <f>SUMIFS('7.  Persistence Report'!T$27:T$500,'7.  Persistence Report'!$D$27:$D$500,$B227,'7.  Persistence Report'!$J$27:$J$500,"Current year savings",'7.  Persistence Report'!$H$27:$H$500,"2016")</f>
        <v>0</v>
      </c>
      <c r="S227" s="295">
        <f>SUMIFS('7.  Persistence Report'!U$27:U$500,'7.  Persistence Report'!$D$27:$D$500,$B227,'7.  Persistence Report'!$J$27:$J$500,"Current year savings",'7.  Persistence Report'!$H$27:$H$500,"2016")</f>
        <v>0</v>
      </c>
      <c r="T227" s="295">
        <f>SUMIFS('7.  Persistence Report'!V$27:V$500,'7.  Persistence Report'!$D$27:$D$500,$B227,'7.  Persistence Report'!$J$27:$J$500,"Current year savings",'7.  Persistence Report'!$H$27:$H$500,"2016")</f>
        <v>0</v>
      </c>
      <c r="U227" s="295">
        <f>SUMIFS('7.  Persistence Report'!W$27:W$500,'7.  Persistence Report'!$D$27:$D$500,$B227,'7.  Persistence Report'!$J$27:$J$500,"Current year savings",'7.  Persistence Report'!$H$27:$H$500,"2016")</f>
        <v>0</v>
      </c>
      <c r="V227" s="295">
        <f>SUMIFS('7.  Persistence Report'!X$27:X$500,'7.  Persistence Report'!$D$27:$D$500,$B227,'7.  Persistence Report'!$J$27:$J$500,"Current year savings",'7.  Persistence Report'!$H$27:$H$500,"2016")</f>
        <v>0</v>
      </c>
      <c r="W227" s="295">
        <f>SUMIFS('7.  Persistence Report'!Y$27:Y$500,'7.  Persistence Report'!$D$27:$D$500,$B227,'7.  Persistence Report'!$J$27:$J$500,"Current year savings",'7.  Persistence Report'!$H$27:$H$500,"2016")</f>
        <v>0</v>
      </c>
      <c r="X227" s="295">
        <f>SUMIFS('7.  Persistence Report'!Z$27:Z$500,'7.  Persistence Report'!$D$27:$D$500,$B227,'7.  Persistence Report'!$J$27:$J$500,"Current year savings",'7.  Persistence Report'!$H$27:$H$500,"2016")</f>
        <v>0</v>
      </c>
      <c r="Y227" s="410">
        <v>1</v>
      </c>
      <c r="Z227" s="410"/>
      <c r="AA227" s="410"/>
      <c r="AB227" s="410"/>
      <c r="AC227" s="410"/>
      <c r="AD227" s="410"/>
      <c r="AE227" s="410"/>
      <c r="AF227" s="410"/>
      <c r="AG227" s="410"/>
      <c r="AH227" s="410"/>
      <c r="AI227" s="410"/>
      <c r="AJ227" s="410"/>
      <c r="AK227" s="410"/>
      <c r="AL227" s="410"/>
      <c r="AM227" s="296">
        <f>SUM(Y227:AL227)</f>
        <v>1</v>
      </c>
    </row>
    <row r="228" spans="1:39" outlineLevel="1">
      <c r="B228" s="294" t="s">
        <v>289</v>
      </c>
      <c r="C228" s="291" t="s">
        <v>163</v>
      </c>
      <c r="D228" s="295">
        <f>SUMIFS('7.  Persistence Report'!AV$27:AV$500,'7.  Persistence Report'!$D$27:$D$500,$B227,'7.  Persistence Report'!$J$27:$J$500,"Adjustment",'7.  Persistence Report'!$H$27:$H$500,"2016")</f>
        <v>0</v>
      </c>
      <c r="E228" s="295">
        <f>SUMIFS('7.  Persistence Report'!AW$27:AW$500,'7.  Persistence Report'!$D$27:$D$500,$B227,'7.  Persistence Report'!$J$27:$J$500,"Adjustment",'7.  Persistence Report'!$H$27:$H$500,"2016")</f>
        <v>0</v>
      </c>
      <c r="F228" s="295">
        <f>SUMIFS('7.  Persistence Report'!AX$27:AX$500,'7.  Persistence Report'!$D$27:$D$500,$B227,'7.  Persistence Report'!$J$27:$J$500,"Adjustment",'7.  Persistence Report'!$H$27:$H$500,"2016")</f>
        <v>0</v>
      </c>
      <c r="G228" s="295">
        <f>SUMIFS('7.  Persistence Report'!AY$27:AY$500,'7.  Persistence Report'!$D$27:$D$500,$B227,'7.  Persistence Report'!$J$27:$J$500,"Adjustment",'7.  Persistence Report'!$H$27:$H$500,"2016")</f>
        <v>0</v>
      </c>
      <c r="H228" s="295">
        <f>SUMIFS('7.  Persistence Report'!AZ$27:AZ$500,'7.  Persistence Report'!$D$27:$D$500,$B227,'7.  Persistence Report'!$J$27:$J$500,"Adjustment",'7.  Persistence Report'!$H$27:$H$500,"2016")</f>
        <v>0</v>
      </c>
      <c r="I228" s="295">
        <f>SUMIFS('7.  Persistence Report'!BA$27:BA$500,'7.  Persistence Report'!$D$27:$D$500,$B227,'7.  Persistence Report'!$J$27:$J$500,"Adjustment",'7.  Persistence Report'!$H$27:$H$500,"2016")</f>
        <v>0</v>
      </c>
      <c r="J228" s="295">
        <f>SUMIFS('7.  Persistence Report'!BB$27:BB$500,'7.  Persistence Report'!$D$27:$D$500,$B227,'7.  Persistence Report'!$J$27:$J$500,"Adjustment",'7.  Persistence Report'!$H$27:$H$500,"2016")</f>
        <v>0</v>
      </c>
      <c r="K228" s="295">
        <f>SUMIFS('7.  Persistence Report'!BC$27:BC$500,'7.  Persistence Report'!$D$27:$D$500,$B227,'7.  Persistence Report'!$J$27:$J$500,"Adjustment",'7.  Persistence Report'!$H$27:$H$500,"2016")</f>
        <v>0</v>
      </c>
      <c r="L228" s="295">
        <f>SUMIFS('7.  Persistence Report'!BD$27:BD$500,'7.  Persistence Report'!$D$27:$D$500,$B227,'7.  Persistence Report'!$J$27:$J$500,"Adjustment",'7.  Persistence Report'!$H$27:$H$500,"2016")</f>
        <v>0</v>
      </c>
      <c r="M228" s="295">
        <f>SUMIFS('7.  Persistence Report'!BE$27:BE$500,'7.  Persistence Report'!$D$27:$D$500,$B227,'7.  Persistence Report'!$J$27:$J$500,"Adjustment",'7.  Persistence Report'!$H$27:$H$500,"2016")</f>
        <v>0</v>
      </c>
      <c r="N228" s="468"/>
      <c r="O228" s="295">
        <f>SUMIFS('7.  Persistence Report'!Q$27:Q$500,'7.  Persistence Report'!$D$27:$D$500,$B227,'7.  Persistence Report'!$J$27:$J$500,"Adjustment",'7.  Persistence Report'!$H$27:$H$500,"2016")</f>
        <v>0</v>
      </c>
      <c r="P228" s="295">
        <f>SUMIFS('7.  Persistence Report'!R$27:R$500,'7.  Persistence Report'!$D$27:$D$500,$B227,'7.  Persistence Report'!$J$27:$J$500,"Adjustment",'7.  Persistence Report'!$H$27:$H$500,"2016")</f>
        <v>0</v>
      </c>
      <c r="Q228" s="295">
        <f>SUMIFS('7.  Persistence Report'!S$27:S$500,'7.  Persistence Report'!$D$27:$D$500,$B227,'7.  Persistence Report'!$J$27:$J$500,"Adjustment",'7.  Persistence Report'!$H$27:$H$500,"2016")</f>
        <v>0</v>
      </c>
      <c r="R228" s="295">
        <f>SUMIFS('7.  Persistence Report'!T$27:T$500,'7.  Persistence Report'!$D$27:$D$500,$B227,'7.  Persistence Report'!$J$27:$J$500,"Adjustment",'7.  Persistence Report'!$H$27:$H$500,"2016")</f>
        <v>0</v>
      </c>
      <c r="S228" s="295">
        <f>SUMIFS('7.  Persistence Report'!U$27:U$500,'7.  Persistence Report'!$D$27:$D$500,$B227,'7.  Persistence Report'!$J$27:$J$500,"Adjustment",'7.  Persistence Report'!$H$27:$H$500,"2016")</f>
        <v>0</v>
      </c>
      <c r="T228" s="295">
        <f>SUMIFS('7.  Persistence Report'!V$27:V$500,'7.  Persistence Report'!$D$27:$D$500,$B227,'7.  Persistence Report'!$J$27:$J$500,"Adjustment",'7.  Persistence Report'!$H$27:$H$500,"2016")</f>
        <v>0</v>
      </c>
      <c r="U228" s="295">
        <f>SUMIFS('7.  Persistence Report'!W$27:W$500,'7.  Persistence Report'!$D$27:$D$500,$B227,'7.  Persistence Report'!$J$27:$J$500,"Adjustment",'7.  Persistence Report'!$H$27:$H$500,"2016")</f>
        <v>0</v>
      </c>
      <c r="V228" s="295">
        <f>SUMIFS('7.  Persistence Report'!X$27:X$500,'7.  Persistence Report'!$D$27:$D$500,$B227,'7.  Persistence Report'!$J$27:$J$500,"Adjustment",'7.  Persistence Report'!$H$27:$H$500,"2016")</f>
        <v>0</v>
      </c>
      <c r="W228" s="295">
        <f>SUMIFS('7.  Persistence Report'!Y$27:Y$500,'7.  Persistence Report'!$D$27:$D$500,$B227,'7.  Persistence Report'!$J$27:$J$500,"Adjustment",'7.  Persistence Report'!$H$27:$H$500,"2016")</f>
        <v>0</v>
      </c>
      <c r="X228" s="295">
        <f>SUMIFS('7.  Persistence Report'!Z$27:Z$500,'7.  Persistence Report'!$D$27:$D$500,$B227,'7.  Persistence Report'!$J$27:$J$500,"Adjustment",'7.  Persistence Report'!$H$27:$H$500,"2016")</f>
        <v>0</v>
      </c>
      <c r="Y228" s="411">
        <f>Y227</f>
        <v>1</v>
      </c>
      <c r="Z228" s="411">
        <f t="shared" ref="Z228" si="583">Z227</f>
        <v>0</v>
      </c>
      <c r="AA228" s="411">
        <f t="shared" ref="AA228" si="584">AA227</f>
        <v>0</v>
      </c>
      <c r="AB228" s="411">
        <f t="shared" ref="AB228" si="585">AB227</f>
        <v>0</v>
      </c>
      <c r="AC228" s="411">
        <f t="shared" ref="AC228" si="586">AC227</f>
        <v>0</v>
      </c>
      <c r="AD228" s="411">
        <f t="shared" ref="AD228" si="587">AD227</f>
        <v>0</v>
      </c>
      <c r="AE228" s="411">
        <f t="shared" ref="AE228" si="588">AE227</f>
        <v>0</v>
      </c>
      <c r="AF228" s="411">
        <f t="shared" ref="AF228" si="589">AF227</f>
        <v>0</v>
      </c>
      <c r="AG228" s="411">
        <f t="shared" ref="AG228" si="590">AG227</f>
        <v>0</v>
      </c>
      <c r="AH228" s="411">
        <f t="shared" ref="AH228" si="591">AH227</f>
        <v>0</v>
      </c>
      <c r="AI228" s="411">
        <f t="shared" ref="AI228" si="592">AI227</f>
        <v>0</v>
      </c>
      <c r="AJ228" s="411">
        <f t="shared" ref="AJ228" si="593">AJ227</f>
        <v>0</v>
      </c>
      <c r="AK228" s="411">
        <f t="shared" ref="AK228" si="594">AK227</f>
        <v>0</v>
      </c>
      <c r="AL228" s="411">
        <f t="shared" ref="AL228" si="595">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682</v>
      </c>
      <c r="C230" s="291" t="s">
        <v>25</v>
      </c>
      <c r="D230" s="295">
        <f>SUMIFS('7.  Persistence Report'!AV$27:AV$500,'7.  Persistence Report'!$D$27:$D$500,$B230,'7.  Persistence Report'!$J$27:$J$500,"Current year savings",'7.  Persistence Report'!$H$27:$H$500,"2016")</f>
        <v>0</v>
      </c>
      <c r="E230" s="295">
        <f>SUMIFS('7.  Persistence Report'!AW$27:AW$500,'7.  Persistence Report'!$D$27:$D$500,$B230,'7.  Persistence Report'!$J$27:$J$500,"Current year savings",'7.  Persistence Report'!$H$27:$H$500,"2016")</f>
        <v>0</v>
      </c>
      <c r="F230" s="295">
        <f>SUMIFS('7.  Persistence Report'!AX$27:AX$500,'7.  Persistence Report'!$D$27:$D$500,$B230,'7.  Persistence Report'!$J$27:$J$500,"Current year savings",'7.  Persistence Report'!$H$27:$H$500,"2016")</f>
        <v>0</v>
      </c>
      <c r="G230" s="295">
        <f>SUMIFS('7.  Persistence Report'!AY$27:AY$500,'7.  Persistence Report'!$D$27:$D$500,$B230,'7.  Persistence Report'!$J$27:$J$500,"Current year savings",'7.  Persistence Report'!$H$27:$H$500,"2016")</f>
        <v>0</v>
      </c>
      <c r="H230" s="295">
        <f>SUMIFS('7.  Persistence Report'!AZ$27:AZ$500,'7.  Persistence Report'!$D$27:$D$500,$B230,'7.  Persistence Report'!$J$27:$J$500,"Current year savings",'7.  Persistence Report'!$H$27:$H$500,"2016")</f>
        <v>0</v>
      </c>
      <c r="I230" s="295">
        <f>SUMIFS('7.  Persistence Report'!BA$27:BA$500,'7.  Persistence Report'!$D$27:$D$500,$B230,'7.  Persistence Report'!$J$27:$J$500,"Current year savings",'7.  Persistence Report'!$H$27:$H$500,"2016")</f>
        <v>0</v>
      </c>
      <c r="J230" s="295">
        <f>SUMIFS('7.  Persistence Report'!BB$27:BB$500,'7.  Persistence Report'!$D$27:$D$500,$B230,'7.  Persistence Report'!$J$27:$J$500,"Current year savings",'7.  Persistence Report'!$H$27:$H$500,"2016")</f>
        <v>0</v>
      </c>
      <c r="K230" s="295">
        <f>SUMIFS('7.  Persistence Report'!BC$27:BC$500,'7.  Persistence Report'!$D$27:$D$500,$B230,'7.  Persistence Report'!$J$27:$J$500,"Current year savings",'7.  Persistence Report'!$H$27:$H$500,"2016")</f>
        <v>0</v>
      </c>
      <c r="L230" s="295">
        <f>SUMIFS('7.  Persistence Report'!BD$27:BD$500,'7.  Persistence Report'!$D$27:$D$500,$B230,'7.  Persistence Report'!$J$27:$J$500,"Current year savings",'7.  Persistence Report'!$H$27:$H$500,"2016")</f>
        <v>0</v>
      </c>
      <c r="M230" s="295">
        <f>SUMIFS('7.  Persistence Report'!BE$27:BE$500,'7.  Persistence Report'!$D$27:$D$500,$B230,'7.  Persistence Report'!$J$27:$J$500,"Current year savings",'7.  Persistence Report'!$H$27:$H$500,"2016")</f>
        <v>0</v>
      </c>
      <c r="N230" s="291"/>
      <c r="O230" s="295">
        <f>SUMIFS('7.  Persistence Report'!Q$27:Q$500,'7.  Persistence Report'!$D$27:$D$500,$B230,'7.  Persistence Report'!$J$27:$J$500,"Current year savings",'7.  Persistence Report'!$H$27:$H$500,"2016")</f>
        <v>0</v>
      </c>
      <c r="P230" s="295">
        <f>SUMIFS('7.  Persistence Report'!R$27:R$500,'7.  Persistence Report'!$D$27:$D$500,$B230,'7.  Persistence Report'!$J$27:$J$500,"Current year savings",'7.  Persistence Report'!$H$27:$H$500,"2016")</f>
        <v>0</v>
      </c>
      <c r="Q230" s="295">
        <f>SUMIFS('7.  Persistence Report'!S$27:S$500,'7.  Persistence Report'!$D$27:$D$500,$B230,'7.  Persistence Report'!$J$27:$J$500,"Current year savings",'7.  Persistence Report'!$H$27:$H$500,"2016")</f>
        <v>0</v>
      </c>
      <c r="R230" s="295">
        <f>SUMIFS('7.  Persistence Report'!T$27:T$500,'7.  Persistence Report'!$D$27:$D$500,$B230,'7.  Persistence Report'!$J$27:$J$500,"Current year savings",'7.  Persistence Report'!$H$27:$H$500,"2016")</f>
        <v>0</v>
      </c>
      <c r="S230" s="295">
        <f>SUMIFS('7.  Persistence Report'!U$27:U$500,'7.  Persistence Report'!$D$27:$D$500,$B230,'7.  Persistence Report'!$J$27:$J$500,"Current year savings",'7.  Persistence Report'!$H$27:$H$500,"2016")</f>
        <v>0</v>
      </c>
      <c r="T230" s="295">
        <f>SUMIFS('7.  Persistence Report'!V$27:V$500,'7.  Persistence Report'!$D$27:$D$500,$B230,'7.  Persistence Report'!$J$27:$J$500,"Current year savings",'7.  Persistence Report'!$H$27:$H$500,"2016")</f>
        <v>0</v>
      </c>
      <c r="U230" s="295">
        <f>SUMIFS('7.  Persistence Report'!W$27:W$500,'7.  Persistence Report'!$D$27:$D$500,$B230,'7.  Persistence Report'!$J$27:$J$500,"Current year savings",'7.  Persistence Report'!$H$27:$H$500,"2016")</f>
        <v>0</v>
      </c>
      <c r="V230" s="295">
        <f>SUMIFS('7.  Persistence Report'!X$27:X$500,'7.  Persistence Report'!$D$27:$D$500,$B230,'7.  Persistence Report'!$J$27:$J$500,"Current year savings",'7.  Persistence Report'!$H$27:$H$500,"2016")</f>
        <v>0</v>
      </c>
      <c r="W230" s="295">
        <f>SUMIFS('7.  Persistence Report'!Y$27:Y$500,'7.  Persistence Report'!$D$27:$D$500,$B230,'7.  Persistence Report'!$J$27:$J$500,"Current year savings",'7.  Persistence Report'!$H$27:$H$500,"2016")</f>
        <v>0</v>
      </c>
      <c r="X230" s="295">
        <f>SUMIFS('7.  Persistence Report'!Z$27:Z$500,'7.  Persistence Report'!$D$27:$D$500,$B230,'7.  Persistence Report'!$J$27:$J$500,"Current year savings",'7.  Persistence Report'!$H$27:$H$500,"2016")</f>
        <v>0</v>
      </c>
      <c r="Y230" s="410">
        <v>1</v>
      </c>
      <c r="Z230" s="410"/>
      <c r="AA230" s="410"/>
      <c r="AB230" s="410"/>
      <c r="AC230" s="410"/>
      <c r="AD230" s="410"/>
      <c r="AE230" s="410"/>
      <c r="AF230" s="410"/>
      <c r="AG230" s="410"/>
      <c r="AH230" s="410"/>
      <c r="AI230" s="410"/>
      <c r="AJ230" s="410"/>
      <c r="AK230" s="410"/>
      <c r="AL230" s="410"/>
      <c r="AM230" s="296">
        <f>SUM(Y230:AL230)</f>
        <v>1</v>
      </c>
    </row>
    <row r="231" spans="1:39" outlineLevel="1">
      <c r="B231" s="294" t="s">
        <v>289</v>
      </c>
      <c r="C231" s="291" t="s">
        <v>163</v>
      </c>
      <c r="D231" s="295">
        <f>SUMIFS('7.  Persistence Report'!AV$27:AV$500,'7.  Persistence Report'!$D$27:$D$500,$B230,'7.  Persistence Report'!$J$27:$J$500,"Adjustment",'7.  Persistence Report'!$H$27:$H$500,"2016")</f>
        <v>0</v>
      </c>
      <c r="E231" s="295">
        <f>SUMIFS('7.  Persistence Report'!AW$27:AW$500,'7.  Persistence Report'!$D$27:$D$500,$B230,'7.  Persistence Report'!$J$27:$J$500,"Adjustment",'7.  Persistence Report'!$H$27:$H$500,"2016")</f>
        <v>0</v>
      </c>
      <c r="F231" s="295">
        <f>SUMIFS('7.  Persistence Report'!AX$27:AX$500,'7.  Persistence Report'!$D$27:$D$500,$B230,'7.  Persistence Report'!$J$27:$J$500,"Adjustment",'7.  Persistence Report'!$H$27:$H$500,"2016")</f>
        <v>0</v>
      </c>
      <c r="G231" s="295">
        <f>SUMIFS('7.  Persistence Report'!AY$27:AY$500,'7.  Persistence Report'!$D$27:$D$500,$B230,'7.  Persistence Report'!$J$27:$J$500,"Adjustment",'7.  Persistence Report'!$H$27:$H$500,"2016")</f>
        <v>0</v>
      </c>
      <c r="H231" s="295">
        <f>SUMIFS('7.  Persistence Report'!AZ$27:AZ$500,'7.  Persistence Report'!$D$27:$D$500,$B230,'7.  Persistence Report'!$J$27:$J$500,"Adjustment",'7.  Persistence Report'!$H$27:$H$500,"2016")</f>
        <v>0</v>
      </c>
      <c r="I231" s="295">
        <f>SUMIFS('7.  Persistence Report'!BA$27:BA$500,'7.  Persistence Report'!$D$27:$D$500,$B230,'7.  Persistence Report'!$J$27:$J$500,"Adjustment",'7.  Persistence Report'!$H$27:$H$500,"2016")</f>
        <v>0</v>
      </c>
      <c r="J231" s="295">
        <f>SUMIFS('7.  Persistence Report'!BB$27:BB$500,'7.  Persistence Report'!$D$27:$D$500,$B230,'7.  Persistence Report'!$J$27:$J$500,"Adjustment",'7.  Persistence Report'!$H$27:$H$500,"2016")</f>
        <v>0</v>
      </c>
      <c r="K231" s="295">
        <f>SUMIFS('7.  Persistence Report'!BC$27:BC$500,'7.  Persistence Report'!$D$27:$D$500,$B230,'7.  Persistence Report'!$J$27:$J$500,"Adjustment",'7.  Persistence Report'!$H$27:$H$500,"2016")</f>
        <v>0</v>
      </c>
      <c r="L231" s="295">
        <f>SUMIFS('7.  Persistence Report'!BD$27:BD$500,'7.  Persistence Report'!$D$27:$D$500,$B230,'7.  Persistence Report'!$J$27:$J$500,"Adjustment",'7.  Persistence Report'!$H$27:$H$500,"2016")</f>
        <v>0</v>
      </c>
      <c r="M231" s="295">
        <f>SUMIFS('7.  Persistence Report'!BE$27:BE$500,'7.  Persistence Report'!$D$27:$D$500,$B230,'7.  Persistence Report'!$J$27:$J$500,"Adjustment",'7.  Persistence Report'!$H$27:$H$500,"2016")</f>
        <v>0</v>
      </c>
      <c r="N231" s="468"/>
      <c r="O231" s="295">
        <f>SUMIFS('7.  Persistence Report'!Q$27:Q$500,'7.  Persistence Report'!$D$27:$D$500,$B230,'7.  Persistence Report'!$J$27:$J$500,"Adjustment",'7.  Persistence Report'!$H$27:$H$500,"2016")</f>
        <v>0</v>
      </c>
      <c r="P231" s="295">
        <f>SUMIFS('7.  Persistence Report'!R$27:R$500,'7.  Persistence Report'!$D$27:$D$500,$B230,'7.  Persistence Report'!$J$27:$J$500,"Adjustment",'7.  Persistence Report'!$H$27:$H$500,"2016")</f>
        <v>0</v>
      </c>
      <c r="Q231" s="295">
        <f>SUMIFS('7.  Persistence Report'!S$27:S$500,'7.  Persistence Report'!$D$27:$D$500,$B230,'7.  Persistence Report'!$J$27:$J$500,"Adjustment",'7.  Persistence Report'!$H$27:$H$500,"2016")</f>
        <v>0</v>
      </c>
      <c r="R231" s="295">
        <f>SUMIFS('7.  Persistence Report'!T$27:T$500,'7.  Persistence Report'!$D$27:$D$500,$B230,'7.  Persistence Report'!$J$27:$J$500,"Adjustment",'7.  Persistence Report'!$H$27:$H$500,"2016")</f>
        <v>0</v>
      </c>
      <c r="S231" s="295">
        <f>SUMIFS('7.  Persistence Report'!U$27:U$500,'7.  Persistence Report'!$D$27:$D$500,$B230,'7.  Persistence Report'!$J$27:$J$500,"Adjustment",'7.  Persistence Report'!$H$27:$H$500,"2016")</f>
        <v>0</v>
      </c>
      <c r="T231" s="295">
        <f>SUMIFS('7.  Persistence Report'!V$27:V$500,'7.  Persistence Report'!$D$27:$D$500,$B230,'7.  Persistence Report'!$J$27:$J$500,"Adjustment",'7.  Persistence Report'!$H$27:$H$500,"2016")</f>
        <v>0</v>
      </c>
      <c r="U231" s="295">
        <f>SUMIFS('7.  Persistence Report'!W$27:W$500,'7.  Persistence Report'!$D$27:$D$500,$B230,'7.  Persistence Report'!$J$27:$J$500,"Adjustment",'7.  Persistence Report'!$H$27:$H$500,"2016")</f>
        <v>0</v>
      </c>
      <c r="V231" s="295">
        <f>SUMIFS('7.  Persistence Report'!X$27:X$500,'7.  Persistence Report'!$D$27:$D$500,$B230,'7.  Persistence Report'!$J$27:$J$500,"Adjustment",'7.  Persistence Report'!$H$27:$H$500,"2016")</f>
        <v>0</v>
      </c>
      <c r="W231" s="295">
        <f>SUMIFS('7.  Persistence Report'!Y$27:Y$500,'7.  Persistence Report'!$D$27:$D$500,$B230,'7.  Persistence Report'!$J$27:$J$500,"Adjustment",'7.  Persistence Report'!$H$27:$H$500,"2016")</f>
        <v>0</v>
      </c>
      <c r="X231" s="295">
        <f>SUMIFS('7.  Persistence Report'!Z$27:Z$500,'7.  Persistence Report'!$D$27:$D$500,$B230,'7.  Persistence Report'!$J$27:$J$500,"Adjustment",'7.  Persistence Report'!$H$27:$H$500,"2016")</f>
        <v>0</v>
      </c>
      <c r="Y231" s="411">
        <f>Y230</f>
        <v>1</v>
      </c>
      <c r="Z231" s="411">
        <f t="shared" ref="Z231" si="596">Z230</f>
        <v>0</v>
      </c>
      <c r="AA231" s="411">
        <f t="shared" ref="AA231" si="597">AA230</f>
        <v>0</v>
      </c>
      <c r="AB231" s="411">
        <f t="shared" ref="AB231" si="598">AB230</f>
        <v>0</v>
      </c>
      <c r="AC231" s="411">
        <f t="shared" ref="AC231" si="599">AC230</f>
        <v>0</v>
      </c>
      <c r="AD231" s="411">
        <f t="shared" ref="AD231" si="600">AD230</f>
        <v>0</v>
      </c>
      <c r="AE231" s="411">
        <f t="shared" ref="AE231" si="601">AE230</f>
        <v>0</v>
      </c>
      <c r="AF231" s="411">
        <f t="shared" ref="AF231" si="602">AF230</f>
        <v>0</v>
      </c>
      <c r="AG231" s="411">
        <f t="shared" ref="AG231" si="603">AG230</f>
        <v>0</v>
      </c>
      <c r="AH231" s="411">
        <f t="shared" ref="AH231" si="604">AH230</f>
        <v>0</v>
      </c>
      <c r="AI231" s="411">
        <f t="shared" ref="AI231" si="605">AI230</f>
        <v>0</v>
      </c>
      <c r="AJ231" s="411">
        <f t="shared" ref="AJ231" si="606">AJ230</f>
        <v>0</v>
      </c>
      <c r="AK231" s="411">
        <f t="shared" ref="AK231" si="607">AK230</f>
        <v>0</v>
      </c>
      <c r="AL231" s="411">
        <f t="shared" ref="AL231" si="608">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f>SUMIFS('7.  Persistence Report'!AV$27:AV$500,'7.  Persistence Report'!$D$27:$D$500,$B233,'7.  Persistence Report'!$J$27:$J$500,"Current year savings",'7.  Persistence Report'!$H$27:$H$500,"2016")</f>
        <v>0</v>
      </c>
      <c r="E233" s="295">
        <f>SUMIFS('7.  Persistence Report'!AW$27:AW$500,'7.  Persistence Report'!$D$27:$D$500,$B233,'7.  Persistence Report'!$J$27:$J$500,"Current year savings",'7.  Persistence Report'!$H$27:$H$500,"2016")</f>
        <v>0</v>
      </c>
      <c r="F233" s="295">
        <f>SUMIFS('7.  Persistence Report'!AX$27:AX$500,'7.  Persistence Report'!$D$27:$D$500,$B233,'7.  Persistence Report'!$J$27:$J$500,"Current year savings",'7.  Persistence Report'!$H$27:$H$500,"2016")</f>
        <v>0</v>
      </c>
      <c r="G233" s="295">
        <f>SUMIFS('7.  Persistence Report'!AY$27:AY$500,'7.  Persistence Report'!$D$27:$D$500,$B233,'7.  Persistence Report'!$J$27:$J$500,"Current year savings",'7.  Persistence Report'!$H$27:$H$500,"2016")</f>
        <v>0</v>
      </c>
      <c r="H233" s="295">
        <f>SUMIFS('7.  Persistence Report'!AZ$27:AZ$500,'7.  Persistence Report'!$D$27:$D$500,$B233,'7.  Persistence Report'!$J$27:$J$500,"Current year savings",'7.  Persistence Report'!$H$27:$H$500,"2016")</f>
        <v>0</v>
      </c>
      <c r="I233" s="295">
        <f>SUMIFS('7.  Persistence Report'!BA$27:BA$500,'7.  Persistence Report'!$D$27:$D$500,$B233,'7.  Persistence Report'!$J$27:$J$500,"Current year savings",'7.  Persistence Report'!$H$27:$H$500,"2016")</f>
        <v>0</v>
      </c>
      <c r="J233" s="295">
        <f>SUMIFS('7.  Persistence Report'!BB$27:BB$500,'7.  Persistence Report'!$D$27:$D$500,$B233,'7.  Persistence Report'!$J$27:$J$500,"Current year savings",'7.  Persistence Report'!$H$27:$H$500,"2016")</f>
        <v>0</v>
      </c>
      <c r="K233" s="295">
        <f>SUMIFS('7.  Persistence Report'!BC$27:BC$500,'7.  Persistence Report'!$D$27:$D$500,$B233,'7.  Persistence Report'!$J$27:$J$500,"Current year savings",'7.  Persistence Report'!$H$27:$H$500,"2016")</f>
        <v>0</v>
      </c>
      <c r="L233" s="295">
        <f>SUMIFS('7.  Persistence Report'!BD$27:BD$500,'7.  Persistence Report'!$D$27:$D$500,$B233,'7.  Persistence Report'!$J$27:$J$500,"Current year savings",'7.  Persistence Report'!$H$27:$H$500,"2016")</f>
        <v>0</v>
      </c>
      <c r="M233" s="295">
        <f>SUMIFS('7.  Persistence Report'!BE$27:BE$500,'7.  Persistence Report'!$D$27:$D$500,$B233,'7.  Persistence Report'!$J$27:$J$500,"Current year savings",'7.  Persistence Report'!$H$27:$H$500,"2016")</f>
        <v>0</v>
      </c>
      <c r="N233" s="291"/>
      <c r="O233" s="295">
        <f>SUMIFS('7.  Persistence Report'!Q$27:Q$500,'7.  Persistence Report'!$D$27:$D$500,$B233,'7.  Persistence Report'!$J$27:$J$500,"Current year savings",'7.  Persistence Report'!$H$27:$H$500,"2016")</f>
        <v>0</v>
      </c>
      <c r="P233" s="295">
        <f>SUMIFS('7.  Persistence Report'!R$27:R$500,'7.  Persistence Report'!$D$27:$D$500,$B233,'7.  Persistence Report'!$J$27:$J$500,"Current year savings",'7.  Persistence Report'!$H$27:$H$500,"2016")</f>
        <v>0</v>
      </c>
      <c r="Q233" s="295">
        <f>SUMIFS('7.  Persistence Report'!S$27:S$500,'7.  Persistence Report'!$D$27:$D$500,$B233,'7.  Persistence Report'!$J$27:$J$500,"Current year savings",'7.  Persistence Report'!$H$27:$H$500,"2016")</f>
        <v>0</v>
      </c>
      <c r="R233" s="295">
        <f>SUMIFS('7.  Persistence Report'!T$27:T$500,'7.  Persistence Report'!$D$27:$D$500,$B233,'7.  Persistence Report'!$J$27:$J$500,"Current year savings",'7.  Persistence Report'!$H$27:$H$500,"2016")</f>
        <v>0</v>
      </c>
      <c r="S233" s="295">
        <f>SUMIFS('7.  Persistence Report'!U$27:U$500,'7.  Persistence Report'!$D$27:$D$500,$B233,'7.  Persistence Report'!$J$27:$J$500,"Current year savings",'7.  Persistence Report'!$H$27:$H$500,"2016")</f>
        <v>0</v>
      </c>
      <c r="T233" s="295">
        <f>SUMIFS('7.  Persistence Report'!V$27:V$500,'7.  Persistence Report'!$D$27:$D$500,$B233,'7.  Persistence Report'!$J$27:$J$500,"Current year savings",'7.  Persistence Report'!$H$27:$H$500,"2016")</f>
        <v>0</v>
      </c>
      <c r="U233" s="295">
        <f>SUMIFS('7.  Persistence Report'!W$27:W$500,'7.  Persistence Report'!$D$27:$D$500,$B233,'7.  Persistence Report'!$J$27:$J$500,"Current year savings",'7.  Persistence Report'!$H$27:$H$500,"2016")</f>
        <v>0</v>
      </c>
      <c r="V233" s="295">
        <f>SUMIFS('7.  Persistence Report'!X$27:X$500,'7.  Persistence Report'!$D$27:$D$500,$B233,'7.  Persistence Report'!$J$27:$J$500,"Current year savings",'7.  Persistence Report'!$H$27:$H$500,"2016")</f>
        <v>0</v>
      </c>
      <c r="W233" s="295">
        <f>SUMIFS('7.  Persistence Report'!Y$27:Y$500,'7.  Persistence Report'!$D$27:$D$500,$B233,'7.  Persistence Report'!$J$27:$J$500,"Current year savings",'7.  Persistence Report'!$H$27:$H$500,"2016")</f>
        <v>0</v>
      </c>
      <c r="X233" s="295">
        <f>SUMIFS('7.  Persistence Report'!Z$27:Z$500,'7.  Persistence Report'!$D$27:$D$500,$B233,'7.  Persistence Report'!$J$27:$J$500,"Current year savings",'7.  Persistence Report'!$H$27:$H$500,"2016")</f>
        <v>0</v>
      </c>
      <c r="Y233" s="410">
        <v>1</v>
      </c>
      <c r="Z233" s="410"/>
      <c r="AA233" s="410"/>
      <c r="AB233" s="410"/>
      <c r="AC233" s="410"/>
      <c r="AD233" s="410"/>
      <c r="AE233" s="410"/>
      <c r="AF233" s="410"/>
      <c r="AG233" s="410"/>
      <c r="AH233" s="410"/>
      <c r="AI233" s="410"/>
      <c r="AJ233" s="410"/>
      <c r="AK233" s="410"/>
      <c r="AL233" s="410"/>
      <c r="AM233" s="296">
        <f>SUM(Y233:AL233)</f>
        <v>1</v>
      </c>
    </row>
    <row r="234" spans="1:39" outlineLevel="1">
      <c r="B234" s="294" t="s">
        <v>289</v>
      </c>
      <c r="C234" s="291" t="s">
        <v>163</v>
      </c>
      <c r="D234" s="295">
        <f>SUMIFS('7.  Persistence Report'!AV$27:AV$500,'7.  Persistence Report'!$D$27:$D$500,$B233,'7.  Persistence Report'!$J$27:$J$500,"Adjustment",'7.  Persistence Report'!$H$27:$H$500,"2016")</f>
        <v>0</v>
      </c>
      <c r="E234" s="295">
        <f>SUMIFS('7.  Persistence Report'!AW$27:AW$500,'7.  Persistence Report'!$D$27:$D$500,$B233,'7.  Persistence Report'!$J$27:$J$500,"Adjustment",'7.  Persistence Report'!$H$27:$H$500,"2016")</f>
        <v>0</v>
      </c>
      <c r="F234" s="295">
        <f>SUMIFS('7.  Persistence Report'!AX$27:AX$500,'7.  Persistence Report'!$D$27:$D$500,$B233,'7.  Persistence Report'!$J$27:$J$500,"Adjustment",'7.  Persistence Report'!$H$27:$H$500,"2016")</f>
        <v>0</v>
      </c>
      <c r="G234" s="295">
        <f>SUMIFS('7.  Persistence Report'!AY$27:AY$500,'7.  Persistence Report'!$D$27:$D$500,$B233,'7.  Persistence Report'!$J$27:$J$500,"Adjustment",'7.  Persistence Report'!$H$27:$H$500,"2016")</f>
        <v>0</v>
      </c>
      <c r="H234" s="295">
        <f>SUMIFS('7.  Persistence Report'!AZ$27:AZ$500,'7.  Persistence Report'!$D$27:$D$500,$B233,'7.  Persistence Report'!$J$27:$J$500,"Adjustment",'7.  Persistence Report'!$H$27:$H$500,"2016")</f>
        <v>0</v>
      </c>
      <c r="I234" s="295">
        <f>SUMIFS('7.  Persistence Report'!BA$27:BA$500,'7.  Persistence Report'!$D$27:$D$500,$B233,'7.  Persistence Report'!$J$27:$J$500,"Adjustment",'7.  Persistence Report'!$H$27:$H$500,"2016")</f>
        <v>0</v>
      </c>
      <c r="J234" s="295">
        <f>SUMIFS('7.  Persistence Report'!BB$27:BB$500,'7.  Persistence Report'!$D$27:$D$500,$B233,'7.  Persistence Report'!$J$27:$J$500,"Adjustment",'7.  Persistence Report'!$H$27:$H$500,"2016")</f>
        <v>0</v>
      </c>
      <c r="K234" s="295">
        <f>SUMIFS('7.  Persistence Report'!BC$27:BC$500,'7.  Persistence Report'!$D$27:$D$500,$B233,'7.  Persistence Report'!$J$27:$J$500,"Adjustment",'7.  Persistence Report'!$H$27:$H$500,"2016")</f>
        <v>0</v>
      </c>
      <c r="L234" s="295">
        <f>SUMIFS('7.  Persistence Report'!BD$27:BD$500,'7.  Persistence Report'!$D$27:$D$500,$B233,'7.  Persistence Report'!$J$27:$J$500,"Adjustment",'7.  Persistence Report'!$H$27:$H$500,"2016")</f>
        <v>0</v>
      </c>
      <c r="M234" s="295">
        <f>SUMIFS('7.  Persistence Report'!BE$27:BE$500,'7.  Persistence Report'!$D$27:$D$500,$B233,'7.  Persistence Report'!$J$27:$J$500,"Adjustment",'7.  Persistence Report'!$H$27:$H$500,"2016")</f>
        <v>0</v>
      </c>
      <c r="N234" s="468"/>
      <c r="O234" s="295">
        <f>SUMIFS('7.  Persistence Report'!Q$27:Q$500,'7.  Persistence Report'!$D$27:$D$500,$B233,'7.  Persistence Report'!$J$27:$J$500,"Adjustment",'7.  Persistence Report'!$H$27:$H$500,"2016")</f>
        <v>0</v>
      </c>
      <c r="P234" s="295">
        <f>SUMIFS('7.  Persistence Report'!R$27:R$500,'7.  Persistence Report'!$D$27:$D$500,$B233,'7.  Persistence Report'!$J$27:$J$500,"Adjustment",'7.  Persistence Report'!$H$27:$H$500,"2016")</f>
        <v>0</v>
      </c>
      <c r="Q234" s="295">
        <f>SUMIFS('7.  Persistence Report'!S$27:S$500,'7.  Persistence Report'!$D$27:$D$500,$B233,'7.  Persistence Report'!$J$27:$J$500,"Adjustment",'7.  Persistence Report'!$H$27:$H$500,"2016")</f>
        <v>0</v>
      </c>
      <c r="R234" s="295">
        <f>SUMIFS('7.  Persistence Report'!T$27:T$500,'7.  Persistence Report'!$D$27:$D$500,$B233,'7.  Persistence Report'!$J$27:$J$500,"Adjustment",'7.  Persistence Report'!$H$27:$H$500,"2016")</f>
        <v>0</v>
      </c>
      <c r="S234" s="295">
        <f>SUMIFS('7.  Persistence Report'!U$27:U$500,'7.  Persistence Report'!$D$27:$D$500,$B233,'7.  Persistence Report'!$J$27:$J$500,"Adjustment",'7.  Persistence Report'!$H$27:$H$500,"2016")</f>
        <v>0</v>
      </c>
      <c r="T234" s="295">
        <f>SUMIFS('7.  Persistence Report'!V$27:V$500,'7.  Persistence Report'!$D$27:$D$500,$B233,'7.  Persistence Report'!$J$27:$J$500,"Adjustment",'7.  Persistence Report'!$H$27:$H$500,"2016")</f>
        <v>0</v>
      </c>
      <c r="U234" s="295">
        <f>SUMIFS('7.  Persistence Report'!W$27:W$500,'7.  Persistence Report'!$D$27:$D$500,$B233,'7.  Persistence Report'!$J$27:$J$500,"Adjustment",'7.  Persistence Report'!$H$27:$H$500,"2016")</f>
        <v>0</v>
      </c>
      <c r="V234" s="295">
        <f>SUMIFS('7.  Persistence Report'!X$27:X$500,'7.  Persistence Report'!$D$27:$D$500,$B233,'7.  Persistence Report'!$J$27:$J$500,"Adjustment",'7.  Persistence Report'!$H$27:$H$500,"2016")</f>
        <v>0</v>
      </c>
      <c r="W234" s="295">
        <f>SUMIFS('7.  Persistence Report'!Y$27:Y$500,'7.  Persistence Report'!$D$27:$D$500,$B233,'7.  Persistence Report'!$J$27:$J$500,"Adjustment",'7.  Persistence Report'!$H$27:$H$500,"2016")</f>
        <v>0</v>
      </c>
      <c r="X234" s="295">
        <f>SUMIFS('7.  Persistence Report'!Z$27:Z$500,'7.  Persistence Report'!$D$27:$D$500,$B233,'7.  Persistence Report'!$J$27:$J$500,"Adjustment",'7.  Persistence Report'!$H$27:$H$500,"2016")</f>
        <v>0</v>
      </c>
      <c r="Y234" s="411">
        <f>Y233</f>
        <v>1</v>
      </c>
      <c r="Z234" s="411">
        <f t="shared" ref="Z234" si="609">Z233</f>
        <v>0</v>
      </c>
      <c r="AA234" s="411">
        <f t="shared" ref="AA234" si="610">AA233</f>
        <v>0</v>
      </c>
      <c r="AB234" s="411">
        <f t="shared" ref="AB234" si="611">AB233</f>
        <v>0</v>
      </c>
      <c r="AC234" s="411">
        <f t="shared" ref="AC234" si="612">AC233</f>
        <v>0</v>
      </c>
      <c r="AD234" s="411">
        <f t="shared" ref="AD234" si="613">AD233</f>
        <v>0</v>
      </c>
      <c r="AE234" s="411">
        <f t="shared" ref="AE234" si="614">AE233</f>
        <v>0</v>
      </c>
      <c r="AF234" s="411">
        <f t="shared" ref="AF234" si="615">AF233</f>
        <v>0</v>
      </c>
      <c r="AG234" s="411">
        <f t="shared" ref="AG234" si="616">AG233</f>
        <v>0</v>
      </c>
      <c r="AH234" s="411">
        <f t="shared" ref="AH234" si="617">AH233</f>
        <v>0</v>
      </c>
      <c r="AI234" s="411">
        <f t="shared" ref="AI234" si="618">AI233</f>
        <v>0</v>
      </c>
      <c r="AJ234" s="411">
        <f t="shared" ref="AJ234" si="619">AJ233</f>
        <v>0</v>
      </c>
      <c r="AK234" s="411">
        <f t="shared" ref="AK234" si="620">AK233</f>
        <v>0</v>
      </c>
      <c r="AL234" s="411">
        <f t="shared" ref="AL234" si="621">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f>SUMIFS('7.  Persistence Report'!AV$27:AV$500,'7.  Persistence Report'!$D$27:$D$500,$B237,'7.  Persistence Report'!$J$27:$J$500,"Current year savings",'7.  Persistence Report'!$H$27:$H$500,"2016")</f>
        <v>0</v>
      </c>
      <c r="E237" s="295">
        <f>SUMIFS('7.  Persistence Report'!AW$27:AW$500,'7.  Persistence Report'!$D$27:$D$500,$B237,'7.  Persistence Report'!$J$27:$J$500,"Current year savings",'7.  Persistence Report'!$H$27:$H$500,"2016")</f>
        <v>0</v>
      </c>
      <c r="F237" s="295">
        <f>SUMIFS('7.  Persistence Report'!AX$27:AX$500,'7.  Persistence Report'!$D$27:$D$500,$B237,'7.  Persistence Report'!$J$27:$J$500,"Current year savings",'7.  Persistence Report'!$H$27:$H$500,"2016")</f>
        <v>0</v>
      </c>
      <c r="G237" s="295">
        <f>SUMIFS('7.  Persistence Report'!AY$27:AY$500,'7.  Persistence Report'!$D$27:$D$500,$B237,'7.  Persistence Report'!$J$27:$J$500,"Current year savings",'7.  Persistence Report'!$H$27:$H$500,"2016")</f>
        <v>0</v>
      </c>
      <c r="H237" s="295">
        <f>SUMIFS('7.  Persistence Report'!AZ$27:AZ$500,'7.  Persistence Report'!$D$27:$D$500,$B237,'7.  Persistence Report'!$J$27:$J$500,"Current year savings",'7.  Persistence Report'!$H$27:$H$500,"2016")</f>
        <v>0</v>
      </c>
      <c r="I237" s="295">
        <f>SUMIFS('7.  Persistence Report'!BA$27:BA$500,'7.  Persistence Report'!$D$27:$D$500,$B237,'7.  Persistence Report'!$J$27:$J$500,"Current year savings",'7.  Persistence Report'!$H$27:$H$500,"2016")</f>
        <v>0</v>
      </c>
      <c r="J237" s="295">
        <f>SUMIFS('7.  Persistence Report'!BB$27:BB$500,'7.  Persistence Report'!$D$27:$D$500,$B237,'7.  Persistence Report'!$J$27:$J$500,"Current year savings",'7.  Persistence Report'!$H$27:$H$500,"2016")</f>
        <v>0</v>
      </c>
      <c r="K237" s="295">
        <f>SUMIFS('7.  Persistence Report'!BC$27:BC$500,'7.  Persistence Report'!$D$27:$D$500,$B237,'7.  Persistence Report'!$J$27:$J$500,"Current year savings",'7.  Persistence Report'!$H$27:$H$500,"2016")</f>
        <v>0</v>
      </c>
      <c r="L237" s="295">
        <f>SUMIFS('7.  Persistence Report'!BD$27:BD$500,'7.  Persistence Report'!$D$27:$D$500,$B237,'7.  Persistence Report'!$J$27:$J$500,"Current year savings",'7.  Persistence Report'!$H$27:$H$500,"2016")</f>
        <v>0</v>
      </c>
      <c r="M237" s="295">
        <f>SUMIFS('7.  Persistence Report'!BE$27:BE$500,'7.  Persistence Report'!$D$27:$D$500,$B237,'7.  Persistence Report'!$J$27:$J$500,"Current year savings",'7.  Persistence Report'!$H$27:$H$500,"2016")</f>
        <v>0</v>
      </c>
      <c r="N237" s="295">
        <v>12</v>
      </c>
      <c r="O237" s="295">
        <f>SUMIFS('7.  Persistence Report'!Q$27:Q$500,'7.  Persistence Report'!$D$27:$D$500,$B237,'7.  Persistence Report'!$J$27:$J$500,"Current year savings",'7.  Persistence Report'!$H$27:$H$500,"2016")</f>
        <v>0</v>
      </c>
      <c r="P237" s="295">
        <f>SUMIFS('7.  Persistence Report'!R$27:R$500,'7.  Persistence Report'!$D$27:$D$500,$B237,'7.  Persistence Report'!$J$27:$J$500,"Current year savings",'7.  Persistence Report'!$H$27:$H$500,"2016")</f>
        <v>0</v>
      </c>
      <c r="Q237" s="295">
        <f>SUMIFS('7.  Persistence Report'!S$27:S$500,'7.  Persistence Report'!$D$27:$D$500,$B237,'7.  Persistence Report'!$J$27:$J$500,"Current year savings",'7.  Persistence Report'!$H$27:$H$500,"2016")</f>
        <v>0</v>
      </c>
      <c r="R237" s="295">
        <f>SUMIFS('7.  Persistence Report'!T$27:T$500,'7.  Persistence Report'!$D$27:$D$500,$B237,'7.  Persistence Report'!$J$27:$J$500,"Current year savings",'7.  Persistence Report'!$H$27:$H$500,"2016")</f>
        <v>0</v>
      </c>
      <c r="S237" s="295">
        <f>SUMIFS('7.  Persistence Report'!U$27:U$500,'7.  Persistence Report'!$D$27:$D$500,$B237,'7.  Persistence Report'!$J$27:$J$500,"Current year savings",'7.  Persistence Report'!$H$27:$H$500,"2016")</f>
        <v>0</v>
      </c>
      <c r="T237" s="295">
        <f>SUMIFS('7.  Persistence Report'!V$27:V$500,'7.  Persistence Report'!$D$27:$D$500,$B237,'7.  Persistence Report'!$J$27:$J$500,"Current year savings",'7.  Persistence Report'!$H$27:$H$500,"2016")</f>
        <v>0</v>
      </c>
      <c r="U237" s="295">
        <f>SUMIFS('7.  Persistence Report'!W$27:W$500,'7.  Persistence Report'!$D$27:$D$500,$B237,'7.  Persistence Report'!$J$27:$J$500,"Current year savings",'7.  Persistence Report'!$H$27:$H$500,"2016")</f>
        <v>0</v>
      </c>
      <c r="V237" s="295">
        <f>SUMIFS('7.  Persistence Report'!X$27:X$500,'7.  Persistence Report'!$D$27:$D$500,$B237,'7.  Persistence Report'!$J$27:$J$500,"Current year savings",'7.  Persistence Report'!$H$27:$H$500,"2016")</f>
        <v>0</v>
      </c>
      <c r="W237" s="295">
        <f>SUMIFS('7.  Persistence Report'!Y$27:Y$500,'7.  Persistence Report'!$D$27:$D$500,$B237,'7.  Persistence Report'!$J$27:$J$500,"Current year savings",'7.  Persistence Report'!$H$27:$H$500,"2016")</f>
        <v>0</v>
      </c>
      <c r="X237" s="295">
        <f>SUMIFS('7.  Persistence Report'!Z$27:Z$500,'7.  Persistence Report'!$D$27:$D$500,$B237,'7.  Persistence Report'!$J$27:$J$500,"Current year savings",'7.  Persistence Report'!$H$27:$H$500,"2016")</f>
        <v>0</v>
      </c>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f>SUMIFS('7.  Persistence Report'!AV$27:AV$500,'7.  Persistence Report'!$D$27:$D$500,$B237,'7.  Persistence Report'!$J$27:$J$500,"Adjustment",'7.  Persistence Report'!$H$27:$H$500,"2016")</f>
        <v>0</v>
      </c>
      <c r="E238" s="295">
        <f>SUMIFS('7.  Persistence Report'!AW$27:AW$500,'7.  Persistence Report'!$D$27:$D$500,$B237,'7.  Persistence Report'!$J$27:$J$500,"Adjustment",'7.  Persistence Report'!$H$27:$H$500,"2016")</f>
        <v>0</v>
      </c>
      <c r="F238" s="295">
        <f>SUMIFS('7.  Persistence Report'!AX$27:AX$500,'7.  Persistence Report'!$D$27:$D$500,$B237,'7.  Persistence Report'!$J$27:$J$500,"Adjustment",'7.  Persistence Report'!$H$27:$H$500,"2016")</f>
        <v>0</v>
      </c>
      <c r="G238" s="295">
        <f>SUMIFS('7.  Persistence Report'!AY$27:AY$500,'7.  Persistence Report'!$D$27:$D$500,$B237,'7.  Persistence Report'!$J$27:$J$500,"Adjustment",'7.  Persistence Report'!$H$27:$H$500,"2016")</f>
        <v>0</v>
      </c>
      <c r="H238" s="295">
        <f>SUMIFS('7.  Persistence Report'!AZ$27:AZ$500,'7.  Persistence Report'!$D$27:$D$500,$B237,'7.  Persistence Report'!$J$27:$J$500,"Adjustment",'7.  Persistence Report'!$H$27:$H$500,"2016")</f>
        <v>0</v>
      </c>
      <c r="I238" s="295">
        <f>SUMIFS('7.  Persistence Report'!BA$27:BA$500,'7.  Persistence Report'!$D$27:$D$500,$B237,'7.  Persistence Report'!$J$27:$J$500,"Adjustment",'7.  Persistence Report'!$H$27:$H$500,"2016")</f>
        <v>0</v>
      </c>
      <c r="J238" s="295">
        <f>SUMIFS('7.  Persistence Report'!BB$27:BB$500,'7.  Persistence Report'!$D$27:$D$500,$B237,'7.  Persistence Report'!$J$27:$J$500,"Adjustment",'7.  Persistence Report'!$H$27:$H$500,"2016")</f>
        <v>0</v>
      </c>
      <c r="K238" s="295">
        <f>SUMIFS('7.  Persistence Report'!BC$27:BC$500,'7.  Persistence Report'!$D$27:$D$500,$B237,'7.  Persistence Report'!$J$27:$J$500,"Adjustment",'7.  Persistence Report'!$H$27:$H$500,"2016")</f>
        <v>0</v>
      </c>
      <c r="L238" s="295">
        <f>SUMIFS('7.  Persistence Report'!BD$27:BD$500,'7.  Persistence Report'!$D$27:$D$500,$B237,'7.  Persistence Report'!$J$27:$J$500,"Adjustment",'7.  Persistence Report'!$H$27:$H$500,"2016")</f>
        <v>0</v>
      </c>
      <c r="M238" s="295">
        <f>SUMIFS('7.  Persistence Report'!BE$27:BE$500,'7.  Persistence Report'!$D$27:$D$500,$B237,'7.  Persistence Report'!$J$27:$J$500,"Adjustment",'7.  Persistence Report'!$H$27:$H$500,"2016")</f>
        <v>0</v>
      </c>
      <c r="N238" s="295">
        <f>N237</f>
        <v>12</v>
      </c>
      <c r="O238" s="295">
        <f>SUMIFS('7.  Persistence Report'!Q$27:Q$500,'7.  Persistence Report'!$D$27:$D$500,$B237,'7.  Persistence Report'!$J$27:$J$500,"Adjustment",'7.  Persistence Report'!$H$27:$H$500,"2016")</f>
        <v>0</v>
      </c>
      <c r="P238" s="295">
        <f>SUMIFS('7.  Persistence Report'!R$27:R$500,'7.  Persistence Report'!$D$27:$D$500,$B237,'7.  Persistence Report'!$J$27:$J$500,"Adjustment",'7.  Persistence Report'!$H$27:$H$500,"2016")</f>
        <v>0</v>
      </c>
      <c r="Q238" s="295">
        <f>SUMIFS('7.  Persistence Report'!S$27:S$500,'7.  Persistence Report'!$D$27:$D$500,$B237,'7.  Persistence Report'!$J$27:$J$500,"Adjustment",'7.  Persistence Report'!$H$27:$H$500,"2016")</f>
        <v>0</v>
      </c>
      <c r="R238" s="295">
        <f>SUMIFS('7.  Persistence Report'!T$27:T$500,'7.  Persistence Report'!$D$27:$D$500,$B237,'7.  Persistence Report'!$J$27:$J$500,"Adjustment",'7.  Persistence Report'!$H$27:$H$500,"2016")</f>
        <v>0</v>
      </c>
      <c r="S238" s="295">
        <f>SUMIFS('7.  Persistence Report'!U$27:U$500,'7.  Persistence Report'!$D$27:$D$500,$B237,'7.  Persistence Report'!$J$27:$J$500,"Adjustment",'7.  Persistence Report'!$H$27:$H$500,"2016")</f>
        <v>0</v>
      </c>
      <c r="T238" s="295">
        <f>SUMIFS('7.  Persistence Report'!V$27:V$500,'7.  Persistence Report'!$D$27:$D$500,$B237,'7.  Persistence Report'!$J$27:$J$500,"Adjustment",'7.  Persistence Report'!$H$27:$H$500,"2016")</f>
        <v>0</v>
      </c>
      <c r="U238" s="295">
        <f>SUMIFS('7.  Persistence Report'!W$27:W$500,'7.  Persistence Report'!$D$27:$D$500,$B237,'7.  Persistence Report'!$J$27:$J$500,"Adjustment",'7.  Persistence Report'!$H$27:$H$500,"2016")</f>
        <v>0</v>
      </c>
      <c r="V238" s="295">
        <f>SUMIFS('7.  Persistence Report'!X$27:X$500,'7.  Persistence Report'!$D$27:$D$500,$B237,'7.  Persistence Report'!$J$27:$J$500,"Adjustment",'7.  Persistence Report'!$H$27:$H$500,"2016")</f>
        <v>0</v>
      </c>
      <c r="W238" s="295">
        <f>SUMIFS('7.  Persistence Report'!Y$27:Y$500,'7.  Persistence Report'!$D$27:$D$500,$B237,'7.  Persistence Report'!$J$27:$J$500,"Adjustment",'7.  Persistence Report'!$H$27:$H$500,"2016")</f>
        <v>0</v>
      </c>
      <c r="X238" s="295">
        <f>SUMIFS('7.  Persistence Report'!Z$27:Z$500,'7.  Persistence Report'!$D$27:$D$500,$B237,'7.  Persistence Report'!$J$27:$J$500,"Adjustment",'7.  Persistence Report'!$H$27:$H$500,"2016")</f>
        <v>0</v>
      </c>
      <c r="Y238" s="411">
        <f>Y237</f>
        <v>0</v>
      </c>
      <c r="Z238" s="411">
        <f t="shared" ref="Z238" si="622">Z237</f>
        <v>0</v>
      </c>
      <c r="AA238" s="411">
        <f t="shared" ref="AA238" si="623">AA237</f>
        <v>0</v>
      </c>
      <c r="AB238" s="411">
        <f t="shared" ref="AB238" si="624">AB237</f>
        <v>0</v>
      </c>
      <c r="AC238" s="411">
        <f t="shared" ref="AC238" si="625">AC237</f>
        <v>0</v>
      </c>
      <c r="AD238" s="411">
        <f t="shared" ref="AD238" si="626">AD237</f>
        <v>0</v>
      </c>
      <c r="AE238" s="411">
        <f t="shared" ref="AE238" si="627">AE237</f>
        <v>0</v>
      </c>
      <c r="AF238" s="411">
        <f t="shared" ref="AF238" si="628">AF237</f>
        <v>0</v>
      </c>
      <c r="AG238" s="411">
        <f t="shared" ref="AG238" si="629">AG237</f>
        <v>0</v>
      </c>
      <c r="AH238" s="411">
        <f t="shared" ref="AH238" si="630">AH237</f>
        <v>0</v>
      </c>
      <c r="AI238" s="411">
        <f t="shared" ref="AI238" si="631">AI237</f>
        <v>0</v>
      </c>
      <c r="AJ238" s="411">
        <f t="shared" ref="AJ238" si="632">AJ237</f>
        <v>0</v>
      </c>
      <c r="AK238" s="411">
        <f t="shared" ref="AK238" si="633">AK237</f>
        <v>0</v>
      </c>
      <c r="AL238" s="411">
        <f t="shared" ref="AL238" si="634">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f>SUMIFS('7.  Persistence Report'!AV$27:AV$500,'7.  Persistence Report'!$D$27:$D$500,$B240,'7.  Persistence Report'!$J$27:$J$500,"Current year savings",'7.  Persistence Report'!$H$27:$H$500,"2016")</f>
        <v>0</v>
      </c>
      <c r="E240" s="295">
        <f>SUMIFS('7.  Persistence Report'!AW$27:AW$500,'7.  Persistence Report'!$D$27:$D$500,$B240,'7.  Persistence Report'!$J$27:$J$500,"Current year savings",'7.  Persistence Report'!$H$27:$H$500,"2016")</f>
        <v>0</v>
      </c>
      <c r="F240" s="295">
        <f>SUMIFS('7.  Persistence Report'!AX$27:AX$500,'7.  Persistence Report'!$D$27:$D$500,$B240,'7.  Persistence Report'!$J$27:$J$500,"Current year savings",'7.  Persistence Report'!$H$27:$H$500,"2016")</f>
        <v>0</v>
      </c>
      <c r="G240" s="295">
        <f>SUMIFS('7.  Persistence Report'!AY$27:AY$500,'7.  Persistence Report'!$D$27:$D$500,$B240,'7.  Persistence Report'!$J$27:$J$500,"Current year savings",'7.  Persistence Report'!$H$27:$H$500,"2016")</f>
        <v>0</v>
      </c>
      <c r="H240" s="295">
        <f>SUMIFS('7.  Persistence Report'!AZ$27:AZ$500,'7.  Persistence Report'!$D$27:$D$500,$B240,'7.  Persistence Report'!$J$27:$J$500,"Current year savings",'7.  Persistence Report'!$H$27:$H$500,"2016")</f>
        <v>0</v>
      </c>
      <c r="I240" s="295">
        <f>SUMIFS('7.  Persistence Report'!BA$27:BA$500,'7.  Persistence Report'!$D$27:$D$500,$B240,'7.  Persistence Report'!$J$27:$J$500,"Current year savings",'7.  Persistence Report'!$H$27:$H$500,"2016")</f>
        <v>0</v>
      </c>
      <c r="J240" s="295">
        <f>SUMIFS('7.  Persistence Report'!BB$27:BB$500,'7.  Persistence Report'!$D$27:$D$500,$B240,'7.  Persistence Report'!$J$27:$J$500,"Current year savings",'7.  Persistence Report'!$H$27:$H$500,"2016")</f>
        <v>0</v>
      </c>
      <c r="K240" s="295">
        <f>SUMIFS('7.  Persistence Report'!BC$27:BC$500,'7.  Persistence Report'!$D$27:$D$500,$B240,'7.  Persistence Report'!$J$27:$J$500,"Current year savings",'7.  Persistence Report'!$H$27:$H$500,"2016")</f>
        <v>0</v>
      </c>
      <c r="L240" s="295">
        <f>SUMIFS('7.  Persistence Report'!BD$27:BD$500,'7.  Persistence Report'!$D$27:$D$500,$B240,'7.  Persistence Report'!$J$27:$J$500,"Current year savings",'7.  Persistence Report'!$H$27:$H$500,"2016")</f>
        <v>0</v>
      </c>
      <c r="M240" s="295">
        <f>SUMIFS('7.  Persistence Report'!BE$27:BE$500,'7.  Persistence Report'!$D$27:$D$500,$B240,'7.  Persistence Report'!$J$27:$J$500,"Current year savings",'7.  Persistence Report'!$H$27:$H$500,"2016")</f>
        <v>0</v>
      </c>
      <c r="N240" s="295">
        <v>12</v>
      </c>
      <c r="O240" s="295">
        <f>SUMIFS('7.  Persistence Report'!Q$27:Q$500,'7.  Persistence Report'!$D$27:$D$500,$B240,'7.  Persistence Report'!$J$27:$J$500,"Current year savings",'7.  Persistence Report'!$H$27:$H$500,"2016")</f>
        <v>0</v>
      </c>
      <c r="P240" s="295">
        <f>SUMIFS('7.  Persistence Report'!R$27:R$500,'7.  Persistence Report'!$D$27:$D$500,$B240,'7.  Persistence Report'!$J$27:$J$500,"Current year savings",'7.  Persistence Report'!$H$27:$H$500,"2016")</f>
        <v>0</v>
      </c>
      <c r="Q240" s="295">
        <f>SUMIFS('7.  Persistence Report'!S$27:S$500,'7.  Persistence Report'!$D$27:$D$500,$B240,'7.  Persistence Report'!$J$27:$J$500,"Current year savings",'7.  Persistence Report'!$H$27:$H$500,"2016")</f>
        <v>0</v>
      </c>
      <c r="R240" s="295">
        <f>SUMIFS('7.  Persistence Report'!T$27:T$500,'7.  Persistence Report'!$D$27:$D$500,$B240,'7.  Persistence Report'!$J$27:$J$500,"Current year savings",'7.  Persistence Report'!$H$27:$H$500,"2016")</f>
        <v>0</v>
      </c>
      <c r="S240" s="295">
        <f>SUMIFS('7.  Persistence Report'!U$27:U$500,'7.  Persistence Report'!$D$27:$D$500,$B240,'7.  Persistence Report'!$J$27:$J$500,"Current year savings",'7.  Persistence Report'!$H$27:$H$500,"2016")</f>
        <v>0</v>
      </c>
      <c r="T240" s="295">
        <f>SUMIFS('7.  Persistence Report'!V$27:V$500,'7.  Persistence Report'!$D$27:$D$500,$B240,'7.  Persistence Report'!$J$27:$J$500,"Current year savings",'7.  Persistence Report'!$H$27:$H$500,"2016")</f>
        <v>0</v>
      </c>
      <c r="U240" s="295">
        <f>SUMIFS('7.  Persistence Report'!W$27:W$500,'7.  Persistence Report'!$D$27:$D$500,$B240,'7.  Persistence Report'!$J$27:$J$500,"Current year savings",'7.  Persistence Report'!$H$27:$H$500,"2016")</f>
        <v>0</v>
      </c>
      <c r="V240" s="295">
        <f>SUMIFS('7.  Persistence Report'!X$27:X$500,'7.  Persistence Report'!$D$27:$D$500,$B240,'7.  Persistence Report'!$J$27:$J$500,"Current year savings",'7.  Persistence Report'!$H$27:$H$500,"2016")</f>
        <v>0</v>
      </c>
      <c r="W240" s="295">
        <f>SUMIFS('7.  Persistence Report'!Y$27:Y$500,'7.  Persistence Report'!$D$27:$D$500,$B240,'7.  Persistence Report'!$J$27:$J$500,"Current year savings",'7.  Persistence Report'!$H$27:$H$500,"2016")</f>
        <v>0</v>
      </c>
      <c r="X240" s="295">
        <f>SUMIFS('7.  Persistence Report'!Z$27:Z$500,'7.  Persistence Report'!$D$27:$D$500,$B240,'7.  Persistence Report'!$J$27:$J$500,"Current year savings",'7.  Persistence Report'!$H$27:$H$500,"2016")</f>
        <v>0</v>
      </c>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f>SUMIFS('7.  Persistence Report'!AV$27:AV$500,'7.  Persistence Report'!$D$27:$D$500,$B240,'7.  Persistence Report'!$J$27:$J$500,"Adjustment",'7.  Persistence Report'!$H$27:$H$500,"2016")</f>
        <v>0</v>
      </c>
      <c r="E241" s="295">
        <f>SUMIFS('7.  Persistence Report'!AW$27:AW$500,'7.  Persistence Report'!$D$27:$D$500,$B240,'7.  Persistence Report'!$J$27:$J$500,"Adjustment",'7.  Persistence Report'!$H$27:$H$500,"2016")</f>
        <v>0</v>
      </c>
      <c r="F241" s="295">
        <f>SUMIFS('7.  Persistence Report'!AX$27:AX$500,'7.  Persistence Report'!$D$27:$D$500,$B240,'7.  Persistence Report'!$J$27:$J$500,"Adjustment",'7.  Persistence Report'!$H$27:$H$500,"2016")</f>
        <v>0</v>
      </c>
      <c r="G241" s="295">
        <f>SUMIFS('7.  Persistence Report'!AY$27:AY$500,'7.  Persistence Report'!$D$27:$D$500,$B240,'7.  Persistence Report'!$J$27:$J$500,"Adjustment",'7.  Persistence Report'!$H$27:$H$500,"2016")</f>
        <v>0</v>
      </c>
      <c r="H241" s="295">
        <f>SUMIFS('7.  Persistence Report'!AZ$27:AZ$500,'7.  Persistence Report'!$D$27:$D$500,$B240,'7.  Persistence Report'!$J$27:$J$500,"Adjustment",'7.  Persistence Report'!$H$27:$H$500,"2016")</f>
        <v>0</v>
      </c>
      <c r="I241" s="295">
        <f>SUMIFS('7.  Persistence Report'!BA$27:BA$500,'7.  Persistence Report'!$D$27:$D$500,$B240,'7.  Persistence Report'!$J$27:$J$500,"Adjustment",'7.  Persistence Report'!$H$27:$H$500,"2016")</f>
        <v>0</v>
      </c>
      <c r="J241" s="295">
        <f>SUMIFS('7.  Persistence Report'!BB$27:BB$500,'7.  Persistence Report'!$D$27:$D$500,$B240,'7.  Persistence Report'!$J$27:$J$500,"Adjustment",'7.  Persistence Report'!$H$27:$H$500,"2016")</f>
        <v>0</v>
      </c>
      <c r="K241" s="295">
        <f>SUMIFS('7.  Persistence Report'!BC$27:BC$500,'7.  Persistence Report'!$D$27:$D$500,$B240,'7.  Persistence Report'!$J$27:$J$500,"Adjustment",'7.  Persistence Report'!$H$27:$H$500,"2016")</f>
        <v>0</v>
      </c>
      <c r="L241" s="295">
        <f>SUMIFS('7.  Persistence Report'!BD$27:BD$500,'7.  Persistence Report'!$D$27:$D$500,$B240,'7.  Persistence Report'!$J$27:$J$500,"Adjustment",'7.  Persistence Report'!$H$27:$H$500,"2016")</f>
        <v>0</v>
      </c>
      <c r="M241" s="295">
        <f>SUMIFS('7.  Persistence Report'!BE$27:BE$500,'7.  Persistence Report'!$D$27:$D$500,$B240,'7.  Persistence Report'!$J$27:$J$500,"Adjustment",'7.  Persistence Report'!$H$27:$H$500,"2016")</f>
        <v>0</v>
      </c>
      <c r="N241" s="295">
        <f>N240</f>
        <v>12</v>
      </c>
      <c r="O241" s="295">
        <f>SUMIFS('7.  Persistence Report'!Q$27:Q$500,'7.  Persistence Report'!$D$27:$D$500,$B240,'7.  Persistence Report'!$J$27:$J$500,"Adjustment",'7.  Persistence Report'!$H$27:$H$500,"2016")</f>
        <v>0</v>
      </c>
      <c r="P241" s="295">
        <f>SUMIFS('7.  Persistence Report'!R$27:R$500,'7.  Persistence Report'!$D$27:$D$500,$B240,'7.  Persistence Report'!$J$27:$J$500,"Adjustment",'7.  Persistence Report'!$H$27:$H$500,"2016")</f>
        <v>0</v>
      </c>
      <c r="Q241" s="295">
        <f>SUMIFS('7.  Persistence Report'!S$27:S$500,'7.  Persistence Report'!$D$27:$D$500,$B240,'7.  Persistence Report'!$J$27:$J$500,"Adjustment",'7.  Persistence Report'!$H$27:$H$500,"2016")</f>
        <v>0</v>
      </c>
      <c r="R241" s="295">
        <f>SUMIFS('7.  Persistence Report'!T$27:T$500,'7.  Persistence Report'!$D$27:$D$500,$B240,'7.  Persistence Report'!$J$27:$J$500,"Adjustment",'7.  Persistence Report'!$H$27:$H$500,"2016")</f>
        <v>0</v>
      </c>
      <c r="S241" s="295">
        <f>SUMIFS('7.  Persistence Report'!U$27:U$500,'7.  Persistence Report'!$D$27:$D$500,$B240,'7.  Persistence Report'!$J$27:$J$500,"Adjustment",'7.  Persistence Report'!$H$27:$H$500,"2016")</f>
        <v>0</v>
      </c>
      <c r="T241" s="295">
        <f>SUMIFS('7.  Persistence Report'!V$27:V$500,'7.  Persistence Report'!$D$27:$D$500,$B240,'7.  Persistence Report'!$J$27:$J$500,"Adjustment",'7.  Persistence Report'!$H$27:$H$500,"2016")</f>
        <v>0</v>
      </c>
      <c r="U241" s="295">
        <f>SUMIFS('7.  Persistence Report'!W$27:W$500,'7.  Persistence Report'!$D$27:$D$500,$B240,'7.  Persistence Report'!$J$27:$J$500,"Adjustment",'7.  Persistence Report'!$H$27:$H$500,"2016")</f>
        <v>0</v>
      </c>
      <c r="V241" s="295">
        <f>SUMIFS('7.  Persistence Report'!X$27:X$500,'7.  Persistence Report'!$D$27:$D$500,$B240,'7.  Persistence Report'!$J$27:$J$500,"Adjustment",'7.  Persistence Report'!$H$27:$H$500,"2016")</f>
        <v>0</v>
      </c>
      <c r="W241" s="295">
        <f>SUMIFS('7.  Persistence Report'!Y$27:Y$500,'7.  Persistence Report'!$D$27:$D$500,$B240,'7.  Persistence Report'!$J$27:$J$500,"Adjustment",'7.  Persistence Report'!$H$27:$H$500,"2016")</f>
        <v>0</v>
      </c>
      <c r="X241" s="295">
        <f>SUMIFS('7.  Persistence Report'!Z$27:Z$500,'7.  Persistence Report'!$D$27:$D$500,$B240,'7.  Persistence Report'!$J$27:$J$500,"Adjustment",'7.  Persistence Report'!$H$27:$H$500,"2016")</f>
        <v>0</v>
      </c>
      <c r="Y241" s="411">
        <f>Y240</f>
        <v>0</v>
      </c>
      <c r="Z241" s="411">
        <f t="shared" ref="Z241" si="635">Z240</f>
        <v>0</v>
      </c>
      <c r="AA241" s="411">
        <f t="shared" ref="AA241" si="636">AA240</f>
        <v>0</v>
      </c>
      <c r="AB241" s="411">
        <f t="shared" ref="AB241" si="637">AB240</f>
        <v>0</v>
      </c>
      <c r="AC241" s="411">
        <f t="shared" ref="AC241" si="638">AC240</f>
        <v>0</v>
      </c>
      <c r="AD241" s="411">
        <f t="shared" ref="AD241" si="639">AD240</f>
        <v>0</v>
      </c>
      <c r="AE241" s="411">
        <f t="shared" ref="AE241" si="640">AE240</f>
        <v>0</v>
      </c>
      <c r="AF241" s="411">
        <f t="shared" ref="AF241" si="641">AF240</f>
        <v>0</v>
      </c>
      <c r="AG241" s="411">
        <f t="shared" ref="AG241" si="642">AG240</f>
        <v>0</v>
      </c>
      <c r="AH241" s="411">
        <f t="shared" ref="AH241" si="643">AH240</f>
        <v>0</v>
      </c>
      <c r="AI241" s="411">
        <f t="shared" ref="AI241" si="644">AI240</f>
        <v>0</v>
      </c>
      <c r="AJ241" s="411">
        <f t="shared" ref="AJ241" si="645">AJ240</f>
        <v>0</v>
      </c>
      <c r="AK241" s="411">
        <f t="shared" ref="AK241" si="646">AK240</f>
        <v>0</v>
      </c>
      <c r="AL241" s="411">
        <f t="shared" ref="AL241" si="647">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f>SUMIFS('7.  Persistence Report'!AV$27:AV$500,'7.  Persistence Report'!$D$27:$D$500,$B243,'7.  Persistence Report'!$J$27:$J$500,"Current year savings",'7.  Persistence Report'!$H$27:$H$500,"2016")</f>
        <v>0</v>
      </c>
      <c r="E243" s="295">
        <f>SUMIFS('7.  Persistence Report'!AW$27:AW$500,'7.  Persistence Report'!$D$27:$D$500,$B243,'7.  Persistence Report'!$J$27:$J$500,"Current year savings",'7.  Persistence Report'!$H$27:$H$500,"2016")</f>
        <v>0</v>
      </c>
      <c r="F243" s="295">
        <f>SUMIFS('7.  Persistence Report'!AX$27:AX$500,'7.  Persistence Report'!$D$27:$D$500,$B243,'7.  Persistence Report'!$J$27:$J$500,"Current year savings",'7.  Persistence Report'!$H$27:$H$500,"2016")</f>
        <v>0</v>
      </c>
      <c r="G243" s="295">
        <f>SUMIFS('7.  Persistence Report'!AY$27:AY$500,'7.  Persistence Report'!$D$27:$D$500,$B243,'7.  Persistence Report'!$J$27:$J$500,"Current year savings",'7.  Persistence Report'!$H$27:$H$500,"2016")</f>
        <v>0</v>
      </c>
      <c r="H243" s="295">
        <f>SUMIFS('7.  Persistence Report'!AZ$27:AZ$500,'7.  Persistence Report'!$D$27:$D$500,$B243,'7.  Persistence Report'!$J$27:$J$500,"Current year savings",'7.  Persistence Report'!$H$27:$H$500,"2016")</f>
        <v>0</v>
      </c>
      <c r="I243" s="295">
        <f>SUMIFS('7.  Persistence Report'!BA$27:BA$500,'7.  Persistence Report'!$D$27:$D$500,$B243,'7.  Persistence Report'!$J$27:$J$500,"Current year savings",'7.  Persistence Report'!$H$27:$H$500,"2016")</f>
        <v>0</v>
      </c>
      <c r="J243" s="295">
        <f>SUMIFS('7.  Persistence Report'!BB$27:BB$500,'7.  Persistence Report'!$D$27:$D$500,$B243,'7.  Persistence Report'!$J$27:$J$500,"Current year savings",'7.  Persistence Report'!$H$27:$H$500,"2016")</f>
        <v>0</v>
      </c>
      <c r="K243" s="295">
        <f>SUMIFS('7.  Persistence Report'!BC$27:BC$500,'7.  Persistence Report'!$D$27:$D$500,$B243,'7.  Persistence Report'!$J$27:$J$500,"Current year savings",'7.  Persistence Report'!$H$27:$H$500,"2016")</f>
        <v>0</v>
      </c>
      <c r="L243" s="295">
        <f>SUMIFS('7.  Persistence Report'!BD$27:BD$500,'7.  Persistence Report'!$D$27:$D$500,$B243,'7.  Persistence Report'!$J$27:$J$500,"Current year savings",'7.  Persistence Report'!$H$27:$H$500,"2016")</f>
        <v>0</v>
      </c>
      <c r="M243" s="295">
        <f>SUMIFS('7.  Persistence Report'!BE$27:BE$500,'7.  Persistence Report'!$D$27:$D$500,$B243,'7.  Persistence Report'!$J$27:$J$500,"Current year savings",'7.  Persistence Report'!$H$27:$H$500,"2016")</f>
        <v>0</v>
      </c>
      <c r="N243" s="295">
        <v>12</v>
      </c>
      <c r="O243" s="295">
        <f>SUMIFS('7.  Persistence Report'!Q$27:Q$500,'7.  Persistence Report'!$D$27:$D$500,$B243,'7.  Persistence Report'!$J$27:$J$500,"Current year savings",'7.  Persistence Report'!$H$27:$H$500,"2016")</f>
        <v>0</v>
      </c>
      <c r="P243" s="295">
        <f>SUMIFS('7.  Persistence Report'!R$27:R$500,'7.  Persistence Report'!$D$27:$D$500,$B243,'7.  Persistence Report'!$J$27:$J$500,"Current year savings",'7.  Persistence Report'!$H$27:$H$500,"2016")</f>
        <v>0</v>
      </c>
      <c r="Q243" s="295">
        <f>SUMIFS('7.  Persistence Report'!S$27:S$500,'7.  Persistence Report'!$D$27:$D$500,$B243,'7.  Persistence Report'!$J$27:$J$500,"Current year savings",'7.  Persistence Report'!$H$27:$H$500,"2016")</f>
        <v>0</v>
      </c>
      <c r="R243" s="295">
        <f>SUMIFS('7.  Persistence Report'!T$27:T$500,'7.  Persistence Report'!$D$27:$D$500,$B243,'7.  Persistence Report'!$J$27:$J$500,"Current year savings",'7.  Persistence Report'!$H$27:$H$500,"2016")</f>
        <v>0</v>
      </c>
      <c r="S243" s="295">
        <f>SUMIFS('7.  Persistence Report'!U$27:U$500,'7.  Persistence Report'!$D$27:$D$500,$B243,'7.  Persistence Report'!$J$27:$J$500,"Current year savings",'7.  Persistence Report'!$H$27:$H$500,"2016")</f>
        <v>0</v>
      </c>
      <c r="T243" s="295">
        <f>SUMIFS('7.  Persistence Report'!V$27:V$500,'7.  Persistence Report'!$D$27:$D$500,$B243,'7.  Persistence Report'!$J$27:$J$500,"Current year savings",'7.  Persistence Report'!$H$27:$H$500,"2016")</f>
        <v>0</v>
      </c>
      <c r="U243" s="295">
        <f>SUMIFS('7.  Persistence Report'!W$27:W$500,'7.  Persistence Report'!$D$27:$D$500,$B243,'7.  Persistence Report'!$J$27:$J$500,"Current year savings",'7.  Persistence Report'!$H$27:$H$500,"2016")</f>
        <v>0</v>
      </c>
      <c r="V243" s="295">
        <f>SUMIFS('7.  Persistence Report'!X$27:X$500,'7.  Persistence Report'!$D$27:$D$500,$B243,'7.  Persistence Report'!$J$27:$J$500,"Current year savings",'7.  Persistence Report'!$H$27:$H$500,"2016")</f>
        <v>0</v>
      </c>
      <c r="W243" s="295">
        <f>SUMIFS('7.  Persistence Report'!Y$27:Y$500,'7.  Persistence Report'!$D$27:$D$500,$B243,'7.  Persistence Report'!$J$27:$J$500,"Current year savings",'7.  Persistence Report'!$H$27:$H$500,"2016")</f>
        <v>0</v>
      </c>
      <c r="X243" s="295">
        <f>SUMIFS('7.  Persistence Report'!Z$27:Z$500,'7.  Persistence Report'!$D$27:$D$500,$B243,'7.  Persistence Report'!$J$27:$J$500,"Current year savings",'7.  Persistence Report'!$H$27:$H$500,"2016")</f>
        <v>0</v>
      </c>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f>SUMIFS('7.  Persistence Report'!AV$27:AV$500,'7.  Persistence Report'!$D$27:$D$500,$B243,'7.  Persistence Report'!$J$27:$J$500,"Adjustment",'7.  Persistence Report'!$H$27:$H$500,"2016")</f>
        <v>0</v>
      </c>
      <c r="E244" s="295">
        <f>SUMIFS('7.  Persistence Report'!AW$27:AW$500,'7.  Persistence Report'!$D$27:$D$500,$B243,'7.  Persistence Report'!$J$27:$J$500,"Adjustment",'7.  Persistence Report'!$H$27:$H$500,"2016")</f>
        <v>0</v>
      </c>
      <c r="F244" s="295">
        <f>SUMIFS('7.  Persistence Report'!AX$27:AX$500,'7.  Persistence Report'!$D$27:$D$500,$B243,'7.  Persistence Report'!$J$27:$J$500,"Adjustment",'7.  Persistence Report'!$H$27:$H$500,"2016")</f>
        <v>0</v>
      </c>
      <c r="G244" s="295">
        <f>SUMIFS('7.  Persistence Report'!AY$27:AY$500,'7.  Persistence Report'!$D$27:$D$500,$B243,'7.  Persistence Report'!$J$27:$J$500,"Adjustment",'7.  Persistence Report'!$H$27:$H$500,"2016")</f>
        <v>0</v>
      </c>
      <c r="H244" s="295">
        <f>SUMIFS('7.  Persistence Report'!AZ$27:AZ$500,'7.  Persistence Report'!$D$27:$D$500,$B243,'7.  Persistence Report'!$J$27:$J$500,"Adjustment",'7.  Persistence Report'!$H$27:$H$500,"2016")</f>
        <v>0</v>
      </c>
      <c r="I244" s="295">
        <f>SUMIFS('7.  Persistence Report'!BA$27:BA$500,'7.  Persistence Report'!$D$27:$D$500,$B243,'7.  Persistence Report'!$J$27:$J$500,"Adjustment",'7.  Persistence Report'!$H$27:$H$500,"2016")</f>
        <v>0</v>
      </c>
      <c r="J244" s="295">
        <f>SUMIFS('7.  Persistence Report'!BB$27:BB$500,'7.  Persistence Report'!$D$27:$D$500,$B243,'7.  Persistence Report'!$J$27:$J$500,"Adjustment",'7.  Persistence Report'!$H$27:$H$500,"2016")</f>
        <v>0</v>
      </c>
      <c r="K244" s="295">
        <f>SUMIFS('7.  Persistence Report'!BC$27:BC$500,'7.  Persistence Report'!$D$27:$D$500,$B243,'7.  Persistence Report'!$J$27:$J$500,"Adjustment",'7.  Persistence Report'!$H$27:$H$500,"2016")</f>
        <v>0</v>
      </c>
      <c r="L244" s="295">
        <f>SUMIFS('7.  Persistence Report'!BD$27:BD$500,'7.  Persistence Report'!$D$27:$D$500,$B243,'7.  Persistence Report'!$J$27:$J$500,"Adjustment",'7.  Persistence Report'!$H$27:$H$500,"2016")</f>
        <v>0</v>
      </c>
      <c r="M244" s="295">
        <f>SUMIFS('7.  Persistence Report'!BE$27:BE$500,'7.  Persistence Report'!$D$27:$D$500,$B243,'7.  Persistence Report'!$J$27:$J$500,"Adjustment",'7.  Persistence Report'!$H$27:$H$500,"2016")</f>
        <v>0</v>
      </c>
      <c r="N244" s="295">
        <f>N243</f>
        <v>12</v>
      </c>
      <c r="O244" s="295">
        <f>SUMIFS('7.  Persistence Report'!Q$27:Q$500,'7.  Persistence Report'!$D$27:$D$500,$B243,'7.  Persistence Report'!$J$27:$J$500,"Adjustment",'7.  Persistence Report'!$H$27:$H$500,"2016")</f>
        <v>0</v>
      </c>
      <c r="P244" s="295">
        <f>SUMIFS('7.  Persistence Report'!R$27:R$500,'7.  Persistence Report'!$D$27:$D$500,$B243,'7.  Persistence Report'!$J$27:$J$500,"Adjustment",'7.  Persistence Report'!$H$27:$H$500,"2016")</f>
        <v>0</v>
      </c>
      <c r="Q244" s="295">
        <f>SUMIFS('7.  Persistence Report'!S$27:S$500,'7.  Persistence Report'!$D$27:$D$500,$B243,'7.  Persistence Report'!$J$27:$J$500,"Adjustment",'7.  Persistence Report'!$H$27:$H$500,"2016")</f>
        <v>0</v>
      </c>
      <c r="R244" s="295">
        <f>SUMIFS('7.  Persistence Report'!T$27:T$500,'7.  Persistence Report'!$D$27:$D$500,$B243,'7.  Persistence Report'!$J$27:$J$500,"Adjustment",'7.  Persistence Report'!$H$27:$H$500,"2016")</f>
        <v>0</v>
      </c>
      <c r="S244" s="295">
        <f>SUMIFS('7.  Persistence Report'!U$27:U$500,'7.  Persistence Report'!$D$27:$D$500,$B243,'7.  Persistence Report'!$J$27:$J$500,"Adjustment",'7.  Persistence Report'!$H$27:$H$500,"2016")</f>
        <v>0</v>
      </c>
      <c r="T244" s="295">
        <f>SUMIFS('7.  Persistence Report'!V$27:V$500,'7.  Persistence Report'!$D$27:$D$500,$B243,'7.  Persistence Report'!$J$27:$J$500,"Adjustment",'7.  Persistence Report'!$H$27:$H$500,"2016")</f>
        <v>0</v>
      </c>
      <c r="U244" s="295">
        <f>SUMIFS('7.  Persistence Report'!W$27:W$500,'7.  Persistence Report'!$D$27:$D$500,$B243,'7.  Persistence Report'!$J$27:$J$500,"Adjustment",'7.  Persistence Report'!$H$27:$H$500,"2016")</f>
        <v>0</v>
      </c>
      <c r="V244" s="295">
        <f>SUMIFS('7.  Persistence Report'!X$27:X$500,'7.  Persistence Report'!$D$27:$D$500,$B243,'7.  Persistence Report'!$J$27:$J$500,"Adjustment",'7.  Persistence Report'!$H$27:$H$500,"2016")</f>
        <v>0</v>
      </c>
      <c r="W244" s="295">
        <f>SUMIFS('7.  Persistence Report'!Y$27:Y$500,'7.  Persistence Report'!$D$27:$D$500,$B243,'7.  Persistence Report'!$J$27:$J$500,"Adjustment",'7.  Persistence Report'!$H$27:$H$500,"2016")</f>
        <v>0</v>
      </c>
      <c r="X244" s="295">
        <f>SUMIFS('7.  Persistence Report'!Z$27:Z$500,'7.  Persistence Report'!$D$27:$D$500,$B243,'7.  Persistence Report'!$J$27:$J$500,"Adjustment",'7.  Persistence Report'!$H$27:$H$500,"2016")</f>
        <v>0</v>
      </c>
      <c r="Y244" s="411">
        <f>Y243</f>
        <v>0</v>
      </c>
      <c r="Z244" s="411">
        <f t="shared" ref="Z244" si="648">Z243</f>
        <v>0</v>
      </c>
      <c r="AA244" s="411">
        <f t="shared" ref="AA244" si="649">AA243</f>
        <v>0</v>
      </c>
      <c r="AB244" s="411">
        <f t="shared" ref="AB244" si="650">AB243</f>
        <v>0</v>
      </c>
      <c r="AC244" s="411">
        <f t="shared" ref="AC244" si="651">AC243</f>
        <v>0</v>
      </c>
      <c r="AD244" s="411">
        <f t="shared" ref="AD244" si="652">AD243</f>
        <v>0</v>
      </c>
      <c r="AE244" s="411">
        <f t="shared" ref="AE244" si="653">AE243</f>
        <v>0</v>
      </c>
      <c r="AF244" s="411">
        <f t="shared" ref="AF244" si="654">AF243</f>
        <v>0</v>
      </c>
      <c r="AG244" s="411">
        <f t="shared" ref="AG244" si="655">AG243</f>
        <v>0</v>
      </c>
      <c r="AH244" s="411">
        <f t="shared" ref="AH244" si="656">AH243</f>
        <v>0</v>
      </c>
      <c r="AI244" s="411">
        <f t="shared" ref="AI244" si="657">AI243</f>
        <v>0</v>
      </c>
      <c r="AJ244" s="411">
        <f t="shared" ref="AJ244" si="658">AJ243</f>
        <v>0</v>
      </c>
      <c r="AK244" s="411">
        <f t="shared" ref="AK244" si="659">AK243</f>
        <v>0</v>
      </c>
      <c r="AL244" s="411">
        <f t="shared" ref="AL244" si="660">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f>SUMIFS('7.  Persistence Report'!AV$27:AV$500,'7.  Persistence Report'!$D$27:$D$500,$B246,'7.  Persistence Report'!$J$27:$J$500,"Current year savings",'7.  Persistence Report'!$H$27:$H$500,"2016")</f>
        <v>0</v>
      </c>
      <c r="E246" s="295">
        <f>SUMIFS('7.  Persistence Report'!AW$27:AW$500,'7.  Persistence Report'!$D$27:$D$500,$B246,'7.  Persistence Report'!$J$27:$J$500,"Current year savings",'7.  Persistence Report'!$H$27:$H$500,"2016")</f>
        <v>0</v>
      </c>
      <c r="F246" s="295">
        <f>SUMIFS('7.  Persistence Report'!AX$27:AX$500,'7.  Persistence Report'!$D$27:$D$500,$B246,'7.  Persistence Report'!$J$27:$J$500,"Current year savings",'7.  Persistence Report'!$H$27:$H$500,"2016")</f>
        <v>0</v>
      </c>
      <c r="G246" s="295">
        <f>SUMIFS('7.  Persistence Report'!AY$27:AY$500,'7.  Persistence Report'!$D$27:$D$500,$B246,'7.  Persistence Report'!$J$27:$J$500,"Current year savings",'7.  Persistence Report'!$H$27:$H$500,"2016")</f>
        <v>0</v>
      </c>
      <c r="H246" s="295">
        <f>SUMIFS('7.  Persistence Report'!AZ$27:AZ$500,'7.  Persistence Report'!$D$27:$D$500,$B246,'7.  Persistence Report'!$J$27:$J$500,"Current year savings",'7.  Persistence Report'!$H$27:$H$500,"2016")</f>
        <v>0</v>
      </c>
      <c r="I246" s="295">
        <f>SUMIFS('7.  Persistence Report'!BA$27:BA$500,'7.  Persistence Report'!$D$27:$D$500,$B246,'7.  Persistence Report'!$J$27:$J$500,"Current year savings",'7.  Persistence Report'!$H$27:$H$500,"2016")</f>
        <v>0</v>
      </c>
      <c r="J246" s="295">
        <f>SUMIFS('7.  Persistence Report'!BB$27:BB$500,'7.  Persistence Report'!$D$27:$D$500,$B246,'7.  Persistence Report'!$J$27:$J$500,"Current year savings",'7.  Persistence Report'!$H$27:$H$500,"2016")</f>
        <v>0</v>
      </c>
      <c r="K246" s="295">
        <f>SUMIFS('7.  Persistence Report'!BC$27:BC$500,'7.  Persistence Report'!$D$27:$D$500,$B246,'7.  Persistence Report'!$J$27:$J$500,"Current year savings",'7.  Persistence Report'!$H$27:$H$500,"2016")</f>
        <v>0</v>
      </c>
      <c r="L246" s="295">
        <f>SUMIFS('7.  Persistence Report'!BD$27:BD$500,'7.  Persistence Report'!$D$27:$D$500,$B246,'7.  Persistence Report'!$J$27:$J$500,"Current year savings",'7.  Persistence Report'!$H$27:$H$500,"2016")</f>
        <v>0</v>
      </c>
      <c r="M246" s="295">
        <f>SUMIFS('7.  Persistence Report'!BE$27:BE$500,'7.  Persistence Report'!$D$27:$D$500,$B246,'7.  Persistence Report'!$J$27:$J$500,"Current year savings",'7.  Persistence Report'!$H$27:$H$500,"2016")</f>
        <v>0</v>
      </c>
      <c r="N246" s="295">
        <v>12</v>
      </c>
      <c r="O246" s="295">
        <f>SUMIFS('7.  Persistence Report'!Q$27:Q$500,'7.  Persistence Report'!$D$27:$D$500,$B246,'7.  Persistence Report'!$J$27:$J$500,"Current year savings",'7.  Persistence Report'!$H$27:$H$500,"2016")</f>
        <v>0</v>
      </c>
      <c r="P246" s="295">
        <f>SUMIFS('7.  Persistence Report'!R$27:R$500,'7.  Persistence Report'!$D$27:$D$500,$B246,'7.  Persistence Report'!$J$27:$J$500,"Current year savings",'7.  Persistence Report'!$H$27:$H$500,"2016")</f>
        <v>0</v>
      </c>
      <c r="Q246" s="295">
        <f>SUMIFS('7.  Persistence Report'!S$27:S$500,'7.  Persistence Report'!$D$27:$D$500,$B246,'7.  Persistence Report'!$J$27:$J$500,"Current year savings",'7.  Persistence Report'!$H$27:$H$500,"2016")</f>
        <v>0</v>
      </c>
      <c r="R246" s="295">
        <f>SUMIFS('7.  Persistence Report'!T$27:T$500,'7.  Persistence Report'!$D$27:$D$500,$B246,'7.  Persistence Report'!$J$27:$J$500,"Current year savings",'7.  Persistence Report'!$H$27:$H$500,"2016")</f>
        <v>0</v>
      </c>
      <c r="S246" s="295">
        <f>SUMIFS('7.  Persistence Report'!U$27:U$500,'7.  Persistence Report'!$D$27:$D$500,$B246,'7.  Persistence Report'!$J$27:$J$500,"Current year savings",'7.  Persistence Report'!$H$27:$H$500,"2016")</f>
        <v>0</v>
      </c>
      <c r="T246" s="295">
        <f>SUMIFS('7.  Persistence Report'!V$27:V$500,'7.  Persistence Report'!$D$27:$D$500,$B246,'7.  Persistence Report'!$J$27:$J$500,"Current year savings",'7.  Persistence Report'!$H$27:$H$500,"2016")</f>
        <v>0</v>
      </c>
      <c r="U246" s="295">
        <f>SUMIFS('7.  Persistence Report'!W$27:W$500,'7.  Persistence Report'!$D$27:$D$500,$B246,'7.  Persistence Report'!$J$27:$J$500,"Current year savings",'7.  Persistence Report'!$H$27:$H$500,"2016")</f>
        <v>0</v>
      </c>
      <c r="V246" s="295">
        <f>SUMIFS('7.  Persistence Report'!X$27:X$500,'7.  Persistence Report'!$D$27:$D$500,$B246,'7.  Persistence Report'!$J$27:$J$500,"Current year savings",'7.  Persistence Report'!$H$27:$H$500,"2016")</f>
        <v>0</v>
      </c>
      <c r="W246" s="295">
        <f>SUMIFS('7.  Persistence Report'!Y$27:Y$500,'7.  Persistence Report'!$D$27:$D$500,$B246,'7.  Persistence Report'!$J$27:$J$500,"Current year savings",'7.  Persistence Report'!$H$27:$H$500,"2016")</f>
        <v>0</v>
      </c>
      <c r="X246" s="295">
        <f>SUMIFS('7.  Persistence Report'!Z$27:Z$500,'7.  Persistence Report'!$D$27:$D$500,$B246,'7.  Persistence Report'!$J$27:$J$500,"Current year savings",'7.  Persistence Report'!$H$27:$H$500,"2016")</f>
        <v>0</v>
      </c>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f>SUMIFS('7.  Persistence Report'!AV$27:AV$500,'7.  Persistence Report'!$D$27:$D$500,$B246,'7.  Persistence Report'!$J$27:$J$500,"Adjustment",'7.  Persistence Report'!$H$27:$H$500,"2016")</f>
        <v>0</v>
      </c>
      <c r="E247" s="295">
        <f>SUMIFS('7.  Persistence Report'!AW$27:AW$500,'7.  Persistence Report'!$D$27:$D$500,$B246,'7.  Persistence Report'!$J$27:$J$500,"Adjustment",'7.  Persistence Report'!$H$27:$H$500,"2016")</f>
        <v>0</v>
      </c>
      <c r="F247" s="295">
        <f>SUMIFS('7.  Persistence Report'!AX$27:AX$500,'7.  Persistence Report'!$D$27:$D$500,$B246,'7.  Persistence Report'!$J$27:$J$500,"Adjustment",'7.  Persistence Report'!$H$27:$H$500,"2016")</f>
        <v>0</v>
      </c>
      <c r="G247" s="295">
        <f>SUMIFS('7.  Persistence Report'!AY$27:AY$500,'7.  Persistence Report'!$D$27:$D$500,$B246,'7.  Persistence Report'!$J$27:$J$500,"Adjustment",'7.  Persistence Report'!$H$27:$H$500,"2016")</f>
        <v>0</v>
      </c>
      <c r="H247" s="295">
        <f>SUMIFS('7.  Persistence Report'!AZ$27:AZ$500,'7.  Persistence Report'!$D$27:$D$500,$B246,'7.  Persistence Report'!$J$27:$J$500,"Adjustment",'7.  Persistence Report'!$H$27:$H$500,"2016")</f>
        <v>0</v>
      </c>
      <c r="I247" s="295">
        <f>SUMIFS('7.  Persistence Report'!BA$27:BA$500,'7.  Persistence Report'!$D$27:$D$500,$B246,'7.  Persistence Report'!$J$27:$J$500,"Adjustment",'7.  Persistence Report'!$H$27:$H$500,"2016")</f>
        <v>0</v>
      </c>
      <c r="J247" s="295">
        <f>SUMIFS('7.  Persistence Report'!BB$27:BB$500,'7.  Persistence Report'!$D$27:$D$500,$B246,'7.  Persistence Report'!$J$27:$J$500,"Adjustment",'7.  Persistence Report'!$H$27:$H$500,"2016")</f>
        <v>0</v>
      </c>
      <c r="K247" s="295">
        <f>SUMIFS('7.  Persistence Report'!BC$27:BC$500,'7.  Persistence Report'!$D$27:$D$500,$B246,'7.  Persistence Report'!$J$27:$J$500,"Adjustment",'7.  Persistence Report'!$H$27:$H$500,"2016")</f>
        <v>0</v>
      </c>
      <c r="L247" s="295">
        <f>SUMIFS('7.  Persistence Report'!BD$27:BD$500,'7.  Persistence Report'!$D$27:$D$500,$B246,'7.  Persistence Report'!$J$27:$J$500,"Adjustment",'7.  Persistence Report'!$H$27:$H$500,"2016")</f>
        <v>0</v>
      </c>
      <c r="M247" s="295">
        <f>SUMIFS('7.  Persistence Report'!BE$27:BE$500,'7.  Persistence Report'!$D$27:$D$500,$B246,'7.  Persistence Report'!$J$27:$J$500,"Adjustment",'7.  Persistence Report'!$H$27:$H$500,"2016")</f>
        <v>0</v>
      </c>
      <c r="N247" s="295">
        <f>N246</f>
        <v>12</v>
      </c>
      <c r="O247" s="295">
        <f>SUMIFS('7.  Persistence Report'!Q$27:Q$500,'7.  Persistence Report'!$D$27:$D$500,$B246,'7.  Persistence Report'!$J$27:$J$500,"Adjustment",'7.  Persistence Report'!$H$27:$H$500,"2016")</f>
        <v>0</v>
      </c>
      <c r="P247" s="295">
        <f>SUMIFS('7.  Persistence Report'!R$27:R$500,'7.  Persistence Report'!$D$27:$D$500,$B246,'7.  Persistence Report'!$J$27:$J$500,"Adjustment",'7.  Persistence Report'!$H$27:$H$500,"2016")</f>
        <v>0</v>
      </c>
      <c r="Q247" s="295">
        <f>SUMIFS('7.  Persistence Report'!S$27:S$500,'7.  Persistence Report'!$D$27:$D$500,$B246,'7.  Persistence Report'!$J$27:$J$500,"Adjustment",'7.  Persistence Report'!$H$27:$H$500,"2016")</f>
        <v>0</v>
      </c>
      <c r="R247" s="295">
        <f>SUMIFS('7.  Persistence Report'!T$27:T$500,'7.  Persistence Report'!$D$27:$D$500,$B246,'7.  Persistence Report'!$J$27:$J$500,"Adjustment",'7.  Persistence Report'!$H$27:$H$500,"2016")</f>
        <v>0</v>
      </c>
      <c r="S247" s="295">
        <f>SUMIFS('7.  Persistence Report'!U$27:U$500,'7.  Persistence Report'!$D$27:$D$500,$B246,'7.  Persistence Report'!$J$27:$J$500,"Adjustment",'7.  Persistence Report'!$H$27:$H$500,"2016")</f>
        <v>0</v>
      </c>
      <c r="T247" s="295">
        <f>SUMIFS('7.  Persistence Report'!V$27:V$500,'7.  Persistence Report'!$D$27:$D$500,$B246,'7.  Persistence Report'!$J$27:$J$500,"Adjustment",'7.  Persistence Report'!$H$27:$H$500,"2016")</f>
        <v>0</v>
      </c>
      <c r="U247" s="295">
        <f>SUMIFS('7.  Persistence Report'!W$27:W$500,'7.  Persistence Report'!$D$27:$D$500,$B246,'7.  Persistence Report'!$J$27:$J$500,"Adjustment",'7.  Persistence Report'!$H$27:$H$500,"2016")</f>
        <v>0</v>
      </c>
      <c r="V247" s="295">
        <f>SUMIFS('7.  Persistence Report'!X$27:X$500,'7.  Persistence Report'!$D$27:$D$500,$B246,'7.  Persistence Report'!$J$27:$J$500,"Adjustment",'7.  Persistence Report'!$H$27:$H$500,"2016")</f>
        <v>0</v>
      </c>
      <c r="W247" s="295">
        <f>SUMIFS('7.  Persistence Report'!Y$27:Y$500,'7.  Persistence Report'!$D$27:$D$500,$B246,'7.  Persistence Report'!$J$27:$J$500,"Adjustment",'7.  Persistence Report'!$H$27:$H$500,"2016")</f>
        <v>0</v>
      </c>
      <c r="X247" s="295">
        <f>SUMIFS('7.  Persistence Report'!Z$27:Z$500,'7.  Persistence Report'!$D$27:$D$500,$B246,'7.  Persistence Report'!$J$27:$J$500,"Adjustment",'7.  Persistence Report'!$H$27:$H$500,"2016")</f>
        <v>0</v>
      </c>
      <c r="Y247" s="411">
        <f>Y246</f>
        <v>0</v>
      </c>
      <c r="Z247" s="411">
        <f t="shared" ref="Z247" si="661">Z246</f>
        <v>0</v>
      </c>
      <c r="AA247" s="411">
        <f t="shared" ref="AA247" si="662">AA246</f>
        <v>0</v>
      </c>
      <c r="AB247" s="411">
        <f t="shared" ref="AB247" si="663">AB246</f>
        <v>0</v>
      </c>
      <c r="AC247" s="411">
        <f t="shared" ref="AC247" si="664">AC246</f>
        <v>0</v>
      </c>
      <c r="AD247" s="411">
        <f t="shared" ref="AD247" si="665">AD246</f>
        <v>0</v>
      </c>
      <c r="AE247" s="411">
        <f t="shared" ref="AE247" si="666">AE246</f>
        <v>0</v>
      </c>
      <c r="AF247" s="411">
        <f t="shared" ref="AF247" si="667">AF246</f>
        <v>0</v>
      </c>
      <c r="AG247" s="411">
        <f t="shared" ref="AG247" si="668">AG246</f>
        <v>0</v>
      </c>
      <c r="AH247" s="411">
        <f t="shared" ref="AH247" si="669">AH246</f>
        <v>0</v>
      </c>
      <c r="AI247" s="411">
        <f t="shared" ref="AI247" si="670">AI246</f>
        <v>0</v>
      </c>
      <c r="AJ247" s="411">
        <f t="shared" ref="AJ247" si="671">AJ246</f>
        <v>0</v>
      </c>
      <c r="AK247" s="411">
        <f t="shared" ref="AK247" si="672">AK246</f>
        <v>0</v>
      </c>
      <c r="AL247" s="411">
        <f t="shared" ref="AL247" si="673">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f>SUMIFS('7.  Persistence Report'!AV$27:AV$500,'7.  Persistence Report'!$D$27:$D$500,$B249,'7.  Persistence Report'!$J$27:$J$500,"Current year savings",'7.  Persistence Report'!$H$27:$H$500,"2016")</f>
        <v>0</v>
      </c>
      <c r="E249" s="295">
        <f>SUMIFS('7.  Persistence Report'!AW$27:AW$500,'7.  Persistence Report'!$D$27:$D$500,$B249,'7.  Persistence Report'!$J$27:$J$500,"Current year savings",'7.  Persistence Report'!$H$27:$H$500,"2016")</f>
        <v>0</v>
      </c>
      <c r="F249" s="295">
        <f>SUMIFS('7.  Persistence Report'!AX$27:AX$500,'7.  Persistence Report'!$D$27:$D$500,$B249,'7.  Persistence Report'!$J$27:$J$500,"Current year savings",'7.  Persistence Report'!$H$27:$H$500,"2016")</f>
        <v>0</v>
      </c>
      <c r="G249" s="295">
        <f>SUMIFS('7.  Persistence Report'!AY$27:AY$500,'7.  Persistence Report'!$D$27:$D$500,$B249,'7.  Persistence Report'!$J$27:$J$500,"Current year savings",'7.  Persistence Report'!$H$27:$H$500,"2016")</f>
        <v>0</v>
      </c>
      <c r="H249" s="295">
        <f>SUMIFS('7.  Persistence Report'!AZ$27:AZ$500,'7.  Persistence Report'!$D$27:$D$500,$B249,'7.  Persistence Report'!$J$27:$J$500,"Current year savings",'7.  Persistence Report'!$H$27:$H$500,"2016")</f>
        <v>0</v>
      </c>
      <c r="I249" s="295">
        <f>SUMIFS('7.  Persistence Report'!BA$27:BA$500,'7.  Persistence Report'!$D$27:$D$500,$B249,'7.  Persistence Report'!$J$27:$J$500,"Current year savings",'7.  Persistence Report'!$H$27:$H$500,"2016")</f>
        <v>0</v>
      </c>
      <c r="J249" s="295">
        <f>SUMIFS('7.  Persistence Report'!BB$27:BB$500,'7.  Persistence Report'!$D$27:$D$500,$B249,'7.  Persistence Report'!$J$27:$J$500,"Current year savings",'7.  Persistence Report'!$H$27:$H$500,"2016")</f>
        <v>0</v>
      </c>
      <c r="K249" s="295">
        <f>SUMIFS('7.  Persistence Report'!BC$27:BC$500,'7.  Persistence Report'!$D$27:$D$500,$B249,'7.  Persistence Report'!$J$27:$J$500,"Current year savings",'7.  Persistence Report'!$H$27:$H$500,"2016")</f>
        <v>0</v>
      </c>
      <c r="L249" s="295">
        <f>SUMIFS('7.  Persistence Report'!BD$27:BD$500,'7.  Persistence Report'!$D$27:$D$500,$B249,'7.  Persistence Report'!$J$27:$J$500,"Current year savings",'7.  Persistence Report'!$H$27:$H$500,"2016")</f>
        <v>0</v>
      </c>
      <c r="M249" s="295">
        <f>SUMIFS('7.  Persistence Report'!BE$27:BE$500,'7.  Persistence Report'!$D$27:$D$500,$B249,'7.  Persistence Report'!$J$27:$J$500,"Current year savings",'7.  Persistence Report'!$H$27:$H$500,"2016")</f>
        <v>0</v>
      </c>
      <c r="N249" s="295">
        <v>3</v>
      </c>
      <c r="O249" s="295">
        <f>SUMIFS('7.  Persistence Report'!Q$27:Q$500,'7.  Persistence Report'!$D$27:$D$500,$B249,'7.  Persistence Report'!$J$27:$J$500,"Current year savings",'7.  Persistence Report'!$H$27:$H$500,"2016")</f>
        <v>0</v>
      </c>
      <c r="P249" s="295">
        <f>SUMIFS('7.  Persistence Report'!R$27:R$500,'7.  Persistence Report'!$D$27:$D$500,$B249,'7.  Persistence Report'!$J$27:$J$500,"Current year savings",'7.  Persistence Report'!$H$27:$H$500,"2016")</f>
        <v>0</v>
      </c>
      <c r="Q249" s="295">
        <f>SUMIFS('7.  Persistence Report'!S$27:S$500,'7.  Persistence Report'!$D$27:$D$500,$B249,'7.  Persistence Report'!$J$27:$J$500,"Current year savings",'7.  Persistence Report'!$H$27:$H$500,"2016")</f>
        <v>0</v>
      </c>
      <c r="R249" s="295">
        <f>SUMIFS('7.  Persistence Report'!T$27:T$500,'7.  Persistence Report'!$D$27:$D$500,$B249,'7.  Persistence Report'!$J$27:$J$500,"Current year savings",'7.  Persistence Report'!$H$27:$H$500,"2016")</f>
        <v>0</v>
      </c>
      <c r="S249" s="295">
        <f>SUMIFS('7.  Persistence Report'!U$27:U$500,'7.  Persistence Report'!$D$27:$D$500,$B249,'7.  Persistence Report'!$J$27:$J$500,"Current year savings",'7.  Persistence Report'!$H$27:$H$500,"2016")</f>
        <v>0</v>
      </c>
      <c r="T249" s="295">
        <f>SUMIFS('7.  Persistence Report'!V$27:V$500,'7.  Persistence Report'!$D$27:$D$500,$B249,'7.  Persistence Report'!$J$27:$J$500,"Current year savings",'7.  Persistence Report'!$H$27:$H$500,"2016")</f>
        <v>0</v>
      </c>
      <c r="U249" s="295">
        <f>SUMIFS('7.  Persistence Report'!W$27:W$500,'7.  Persistence Report'!$D$27:$D$500,$B249,'7.  Persistence Report'!$J$27:$J$500,"Current year savings",'7.  Persistence Report'!$H$27:$H$500,"2016")</f>
        <v>0</v>
      </c>
      <c r="V249" s="295">
        <f>SUMIFS('7.  Persistence Report'!X$27:X$500,'7.  Persistence Report'!$D$27:$D$500,$B249,'7.  Persistence Report'!$J$27:$J$500,"Current year savings",'7.  Persistence Report'!$H$27:$H$500,"2016")</f>
        <v>0</v>
      </c>
      <c r="W249" s="295">
        <f>SUMIFS('7.  Persistence Report'!Y$27:Y$500,'7.  Persistence Report'!$D$27:$D$500,$B249,'7.  Persistence Report'!$J$27:$J$500,"Current year savings",'7.  Persistence Report'!$H$27:$H$500,"2016")</f>
        <v>0</v>
      </c>
      <c r="X249" s="295">
        <f>SUMIFS('7.  Persistence Report'!Z$27:Z$500,'7.  Persistence Report'!$D$27:$D$500,$B249,'7.  Persistence Report'!$J$27:$J$500,"Current year savings",'7.  Persistence Report'!$H$27:$H$500,"2016")</f>
        <v>0</v>
      </c>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f>SUMIFS('7.  Persistence Report'!AV$27:AV$500,'7.  Persistence Report'!$D$27:$D$500,$B249,'7.  Persistence Report'!$J$27:$J$500,"Adjustment",'7.  Persistence Report'!$H$27:$H$500,"2016")</f>
        <v>0</v>
      </c>
      <c r="E250" s="295">
        <f>SUMIFS('7.  Persistence Report'!AW$27:AW$500,'7.  Persistence Report'!$D$27:$D$500,$B249,'7.  Persistence Report'!$J$27:$J$500,"Adjustment",'7.  Persistence Report'!$H$27:$H$500,"2016")</f>
        <v>0</v>
      </c>
      <c r="F250" s="295">
        <f>SUMIFS('7.  Persistence Report'!AX$27:AX$500,'7.  Persistence Report'!$D$27:$D$500,$B249,'7.  Persistence Report'!$J$27:$J$500,"Adjustment",'7.  Persistence Report'!$H$27:$H$500,"2016")</f>
        <v>0</v>
      </c>
      <c r="G250" s="295">
        <f>SUMIFS('7.  Persistence Report'!AY$27:AY$500,'7.  Persistence Report'!$D$27:$D$500,$B249,'7.  Persistence Report'!$J$27:$J$500,"Adjustment",'7.  Persistence Report'!$H$27:$H$500,"2016")</f>
        <v>0</v>
      </c>
      <c r="H250" s="295">
        <f>SUMIFS('7.  Persistence Report'!AZ$27:AZ$500,'7.  Persistence Report'!$D$27:$D$500,$B249,'7.  Persistence Report'!$J$27:$J$500,"Adjustment",'7.  Persistence Report'!$H$27:$H$500,"2016")</f>
        <v>0</v>
      </c>
      <c r="I250" s="295">
        <f>SUMIFS('7.  Persistence Report'!BA$27:BA$500,'7.  Persistence Report'!$D$27:$D$500,$B249,'7.  Persistence Report'!$J$27:$J$500,"Adjustment",'7.  Persistence Report'!$H$27:$H$500,"2016")</f>
        <v>0</v>
      </c>
      <c r="J250" s="295">
        <f>SUMIFS('7.  Persistence Report'!BB$27:BB$500,'7.  Persistence Report'!$D$27:$D$500,$B249,'7.  Persistence Report'!$J$27:$J$500,"Adjustment",'7.  Persistence Report'!$H$27:$H$500,"2016")</f>
        <v>0</v>
      </c>
      <c r="K250" s="295">
        <f>SUMIFS('7.  Persistence Report'!BC$27:BC$500,'7.  Persistence Report'!$D$27:$D$500,$B249,'7.  Persistence Report'!$J$27:$J$500,"Adjustment",'7.  Persistence Report'!$H$27:$H$500,"2016")</f>
        <v>0</v>
      </c>
      <c r="L250" s="295">
        <f>SUMIFS('7.  Persistence Report'!BD$27:BD$500,'7.  Persistence Report'!$D$27:$D$500,$B249,'7.  Persistence Report'!$J$27:$J$500,"Adjustment",'7.  Persistence Report'!$H$27:$H$500,"2016")</f>
        <v>0</v>
      </c>
      <c r="M250" s="295">
        <f>SUMIFS('7.  Persistence Report'!BE$27:BE$500,'7.  Persistence Report'!$D$27:$D$500,$B249,'7.  Persistence Report'!$J$27:$J$500,"Adjustment",'7.  Persistence Report'!$H$27:$H$500,"2016")</f>
        <v>0</v>
      </c>
      <c r="N250" s="295">
        <f>N249</f>
        <v>3</v>
      </c>
      <c r="O250" s="295">
        <f>SUMIFS('7.  Persistence Report'!Q$27:Q$500,'7.  Persistence Report'!$D$27:$D$500,$B249,'7.  Persistence Report'!$J$27:$J$500,"Adjustment",'7.  Persistence Report'!$H$27:$H$500,"2016")</f>
        <v>0</v>
      </c>
      <c r="P250" s="295">
        <f>SUMIFS('7.  Persistence Report'!R$27:R$500,'7.  Persistence Report'!$D$27:$D$500,$B249,'7.  Persistence Report'!$J$27:$J$500,"Adjustment",'7.  Persistence Report'!$H$27:$H$500,"2016")</f>
        <v>0</v>
      </c>
      <c r="Q250" s="295">
        <f>SUMIFS('7.  Persistence Report'!S$27:S$500,'7.  Persistence Report'!$D$27:$D$500,$B249,'7.  Persistence Report'!$J$27:$J$500,"Adjustment",'7.  Persistence Report'!$H$27:$H$500,"2016")</f>
        <v>0</v>
      </c>
      <c r="R250" s="295">
        <f>SUMIFS('7.  Persistence Report'!T$27:T$500,'7.  Persistence Report'!$D$27:$D$500,$B249,'7.  Persistence Report'!$J$27:$J$500,"Adjustment",'7.  Persistence Report'!$H$27:$H$500,"2016")</f>
        <v>0</v>
      </c>
      <c r="S250" s="295">
        <f>SUMIFS('7.  Persistence Report'!U$27:U$500,'7.  Persistence Report'!$D$27:$D$500,$B249,'7.  Persistence Report'!$J$27:$J$500,"Adjustment",'7.  Persistence Report'!$H$27:$H$500,"2016")</f>
        <v>0</v>
      </c>
      <c r="T250" s="295">
        <f>SUMIFS('7.  Persistence Report'!V$27:V$500,'7.  Persistence Report'!$D$27:$D$500,$B249,'7.  Persistence Report'!$J$27:$J$500,"Adjustment",'7.  Persistence Report'!$H$27:$H$500,"2016")</f>
        <v>0</v>
      </c>
      <c r="U250" s="295">
        <f>SUMIFS('7.  Persistence Report'!W$27:W$500,'7.  Persistence Report'!$D$27:$D$500,$B249,'7.  Persistence Report'!$J$27:$J$500,"Adjustment",'7.  Persistence Report'!$H$27:$H$500,"2016")</f>
        <v>0</v>
      </c>
      <c r="V250" s="295">
        <f>SUMIFS('7.  Persistence Report'!X$27:X$500,'7.  Persistence Report'!$D$27:$D$500,$B249,'7.  Persistence Report'!$J$27:$J$500,"Adjustment",'7.  Persistence Report'!$H$27:$H$500,"2016")</f>
        <v>0</v>
      </c>
      <c r="W250" s="295">
        <f>SUMIFS('7.  Persistence Report'!Y$27:Y$500,'7.  Persistence Report'!$D$27:$D$500,$B249,'7.  Persistence Report'!$J$27:$J$500,"Adjustment",'7.  Persistence Report'!$H$27:$H$500,"2016")</f>
        <v>0</v>
      </c>
      <c r="X250" s="295">
        <f>SUMIFS('7.  Persistence Report'!Z$27:Z$500,'7.  Persistence Report'!$D$27:$D$500,$B249,'7.  Persistence Report'!$J$27:$J$500,"Adjustment",'7.  Persistence Report'!$H$27:$H$500,"2016")</f>
        <v>0</v>
      </c>
      <c r="Y250" s="411">
        <f>Y249</f>
        <v>0</v>
      </c>
      <c r="Z250" s="411">
        <f t="shared" ref="Z250" si="674">Z249</f>
        <v>0</v>
      </c>
      <c r="AA250" s="411">
        <f t="shared" ref="AA250" si="675">AA249</f>
        <v>0</v>
      </c>
      <c r="AB250" s="411">
        <f t="shared" ref="AB250" si="676">AB249</f>
        <v>0</v>
      </c>
      <c r="AC250" s="411">
        <f t="shared" ref="AC250" si="677">AC249</f>
        <v>0</v>
      </c>
      <c r="AD250" s="411">
        <f t="shared" ref="AD250" si="678">AD249</f>
        <v>0</v>
      </c>
      <c r="AE250" s="411">
        <f t="shared" ref="AE250" si="679">AE249</f>
        <v>0</v>
      </c>
      <c r="AF250" s="411">
        <f t="shared" ref="AF250" si="680">AF249</f>
        <v>0</v>
      </c>
      <c r="AG250" s="411">
        <f t="shared" ref="AG250" si="681">AG249</f>
        <v>0</v>
      </c>
      <c r="AH250" s="411">
        <f t="shared" ref="AH250" si="682">AH249</f>
        <v>0</v>
      </c>
      <c r="AI250" s="411">
        <f t="shared" ref="AI250" si="683">AI249</f>
        <v>0</v>
      </c>
      <c r="AJ250" s="411">
        <f t="shared" ref="AJ250" si="684">AJ249</f>
        <v>0</v>
      </c>
      <c r="AK250" s="411">
        <f t="shared" ref="AK250" si="685">AK249</f>
        <v>0</v>
      </c>
      <c r="AL250" s="411">
        <f t="shared" ref="AL250" si="686">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f>SUMIFS('7.  Persistence Report'!AV$27:AV$500,'7.  Persistence Report'!$D$27:$D$500,$B253,'7.  Persistence Report'!$J$27:$J$500,"Current year savings",'7.  Persistence Report'!$H$27:$H$500,"2016")</f>
        <v>0</v>
      </c>
      <c r="E253" s="295">
        <f>SUMIFS('7.  Persistence Report'!AW$27:AW$500,'7.  Persistence Report'!$D$27:$D$500,$B253,'7.  Persistence Report'!$J$27:$J$500,"Current year savings",'7.  Persistence Report'!$H$27:$H$500,"2016")</f>
        <v>0</v>
      </c>
      <c r="F253" s="295">
        <f>SUMIFS('7.  Persistence Report'!AX$27:AX$500,'7.  Persistence Report'!$D$27:$D$500,$B253,'7.  Persistence Report'!$J$27:$J$500,"Current year savings",'7.  Persistence Report'!$H$27:$H$500,"2016")</f>
        <v>0</v>
      </c>
      <c r="G253" s="295">
        <f>SUMIFS('7.  Persistence Report'!AY$27:AY$500,'7.  Persistence Report'!$D$27:$D$500,$B253,'7.  Persistence Report'!$J$27:$J$500,"Current year savings",'7.  Persistence Report'!$H$27:$H$500,"2016")</f>
        <v>0</v>
      </c>
      <c r="H253" s="295">
        <f>SUMIFS('7.  Persistence Report'!AZ$27:AZ$500,'7.  Persistence Report'!$D$27:$D$500,$B253,'7.  Persistence Report'!$J$27:$J$500,"Current year savings",'7.  Persistence Report'!$H$27:$H$500,"2016")</f>
        <v>0</v>
      </c>
      <c r="I253" s="295">
        <f>SUMIFS('7.  Persistence Report'!BA$27:BA$500,'7.  Persistence Report'!$D$27:$D$500,$B253,'7.  Persistence Report'!$J$27:$J$500,"Current year savings",'7.  Persistence Report'!$H$27:$H$500,"2016")</f>
        <v>0</v>
      </c>
      <c r="J253" s="295">
        <f>SUMIFS('7.  Persistence Report'!BB$27:BB$500,'7.  Persistence Report'!$D$27:$D$500,$B253,'7.  Persistence Report'!$J$27:$J$500,"Current year savings",'7.  Persistence Report'!$H$27:$H$500,"2016")</f>
        <v>0</v>
      </c>
      <c r="K253" s="295">
        <f>SUMIFS('7.  Persistence Report'!BC$27:BC$500,'7.  Persistence Report'!$D$27:$D$500,$B253,'7.  Persistence Report'!$J$27:$J$500,"Current year savings",'7.  Persistence Report'!$H$27:$H$500,"2016")</f>
        <v>0</v>
      </c>
      <c r="L253" s="295">
        <f>SUMIFS('7.  Persistence Report'!BD$27:BD$500,'7.  Persistence Report'!$D$27:$D$500,$B253,'7.  Persistence Report'!$J$27:$J$500,"Current year savings",'7.  Persistence Report'!$H$27:$H$500,"2016")</f>
        <v>0</v>
      </c>
      <c r="M253" s="295">
        <f>SUMIFS('7.  Persistence Report'!BE$27:BE$500,'7.  Persistence Report'!$D$27:$D$500,$B253,'7.  Persistence Report'!$J$27:$J$500,"Current year savings",'7.  Persistence Report'!$H$27:$H$500,"2016")</f>
        <v>0</v>
      </c>
      <c r="N253" s="295">
        <v>12</v>
      </c>
      <c r="O253" s="295">
        <f>SUMIFS('7.  Persistence Report'!Q$27:Q$500,'7.  Persistence Report'!$D$27:$D$500,$B253,'7.  Persistence Report'!$J$27:$J$500,"Current year savings",'7.  Persistence Report'!$H$27:$H$500,"2016")</f>
        <v>0</v>
      </c>
      <c r="P253" s="295">
        <f>SUMIFS('7.  Persistence Report'!R$27:R$500,'7.  Persistence Report'!$D$27:$D$500,$B253,'7.  Persistence Report'!$J$27:$J$500,"Current year savings",'7.  Persistence Report'!$H$27:$H$500,"2016")</f>
        <v>0</v>
      </c>
      <c r="Q253" s="295">
        <f>SUMIFS('7.  Persistence Report'!S$27:S$500,'7.  Persistence Report'!$D$27:$D$500,$B253,'7.  Persistence Report'!$J$27:$J$500,"Current year savings",'7.  Persistence Report'!$H$27:$H$500,"2016")</f>
        <v>0</v>
      </c>
      <c r="R253" s="295">
        <f>SUMIFS('7.  Persistence Report'!T$27:T$500,'7.  Persistence Report'!$D$27:$D$500,$B253,'7.  Persistence Report'!$J$27:$J$500,"Current year savings",'7.  Persistence Report'!$H$27:$H$500,"2016")</f>
        <v>0</v>
      </c>
      <c r="S253" s="295">
        <f>SUMIFS('7.  Persistence Report'!U$27:U$500,'7.  Persistence Report'!$D$27:$D$500,$B253,'7.  Persistence Report'!$J$27:$J$500,"Current year savings",'7.  Persistence Report'!$H$27:$H$500,"2016")</f>
        <v>0</v>
      </c>
      <c r="T253" s="295">
        <f>SUMIFS('7.  Persistence Report'!V$27:V$500,'7.  Persistence Report'!$D$27:$D$500,$B253,'7.  Persistence Report'!$J$27:$J$500,"Current year savings",'7.  Persistence Report'!$H$27:$H$500,"2016")</f>
        <v>0</v>
      </c>
      <c r="U253" s="295">
        <f>SUMIFS('7.  Persistence Report'!W$27:W$500,'7.  Persistence Report'!$D$27:$D$500,$B253,'7.  Persistence Report'!$J$27:$J$500,"Current year savings",'7.  Persistence Report'!$H$27:$H$500,"2016")</f>
        <v>0</v>
      </c>
      <c r="V253" s="295">
        <f>SUMIFS('7.  Persistence Report'!X$27:X$500,'7.  Persistence Report'!$D$27:$D$500,$B253,'7.  Persistence Report'!$J$27:$J$500,"Current year savings",'7.  Persistence Report'!$H$27:$H$500,"2016")</f>
        <v>0</v>
      </c>
      <c r="W253" s="295">
        <f>SUMIFS('7.  Persistence Report'!Y$27:Y$500,'7.  Persistence Report'!$D$27:$D$500,$B253,'7.  Persistence Report'!$J$27:$J$500,"Current year savings",'7.  Persistence Report'!$H$27:$H$500,"2016")</f>
        <v>0</v>
      </c>
      <c r="X253" s="295">
        <f>SUMIFS('7.  Persistence Report'!Z$27:Z$500,'7.  Persistence Report'!$D$27:$D$500,$B253,'7.  Persistence Report'!$J$27:$J$500,"Current year savings",'7.  Persistence Report'!$H$27:$H$500,"2016")</f>
        <v>0</v>
      </c>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f>SUMIFS('7.  Persistence Report'!AV$27:AV$500,'7.  Persistence Report'!$D$27:$D$500,$B253,'7.  Persistence Report'!$J$27:$J$500,"Adjustment",'7.  Persistence Report'!$H$27:$H$500,"2016")</f>
        <v>0</v>
      </c>
      <c r="E254" s="295">
        <f>SUMIFS('7.  Persistence Report'!AW$27:AW$500,'7.  Persistence Report'!$D$27:$D$500,$B253,'7.  Persistence Report'!$J$27:$J$500,"Adjustment",'7.  Persistence Report'!$H$27:$H$500,"2016")</f>
        <v>0</v>
      </c>
      <c r="F254" s="295">
        <f>SUMIFS('7.  Persistence Report'!AX$27:AX$500,'7.  Persistence Report'!$D$27:$D$500,$B253,'7.  Persistence Report'!$J$27:$J$500,"Adjustment",'7.  Persistence Report'!$H$27:$H$500,"2016")</f>
        <v>0</v>
      </c>
      <c r="G254" s="295">
        <f>SUMIFS('7.  Persistence Report'!AY$27:AY$500,'7.  Persistence Report'!$D$27:$D$500,$B253,'7.  Persistence Report'!$J$27:$J$500,"Adjustment",'7.  Persistence Report'!$H$27:$H$500,"2016")</f>
        <v>0</v>
      </c>
      <c r="H254" s="295">
        <f>SUMIFS('7.  Persistence Report'!AZ$27:AZ$500,'7.  Persistence Report'!$D$27:$D$500,$B253,'7.  Persistence Report'!$J$27:$J$500,"Adjustment",'7.  Persistence Report'!$H$27:$H$500,"2016")</f>
        <v>0</v>
      </c>
      <c r="I254" s="295">
        <f>SUMIFS('7.  Persistence Report'!BA$27:BA$500,'7.  Persistence Report'!$D$27:$D$500,$B253,'7.  Persistence Report'!$J$27:$J$500,"Adjustment",'7.  Persistence Report'!$H$27:$H$500,"2016")</f>
        <v>0</v>
      </c>
      <c r="J254" s="295">
        <f>SUMIFS('7.  Persistence Report'!BB$27:BB$500,'7.  Persistence Report'!$D$27:$D$500,$B253,'7.  Persistence Report'!$J$27:$J$500,"Adjustment",'7.  Persistence Report'!$H$27:$H$500,"2016")</f>
        <v>0</v>
      </c>
      <c r="K254" s="295">
        <f>SUMIFS('7.  Persistence Report'!BC$27:BC$500,'7.  Persistence Report'!$D$27:$D$500,$B253,'7.  Persistence Report'!$J$27:$J$500,"Adjustment",'7.  Persistence Report'!$H$27:$H$500,"2016")</f>
        <v>0</v>
      </c>
      <c r="L254" s="295">
        <f>SUMIFS('7.  Persistence Report'!BD$27:BD$500,'7.  Persistence Report'!$D$27:$D$500,$B253,'7.  Persistence Report'!$J$27:$J$500,"Adjustment",'7.  Persistence Report'!$H$27:$H$500,"2016")</f>
        <v>0</v>
      </c>
      <c r="M254" s="295">
        <f>SUMIFS('7.  Persistence Report'!BE$27:BE$500,'7.  Persistence Report'!$D$27:$D$500,$B253,'7.  Persistence Report'!$J$27:$J$500,"Adjustment",'7.  Persistence Report'!$H$27:$H$500,"2016")</f>
        <v>0</v>
      </c>
      <c r="N254" s="295">
        <f>N253</f>
        <v>12</v>
      </c>
      <c r="O254" s="295">
        <f>SUMIFS('7.  Persistence Report'!Q$27:Q$500,'7.  Persistence Report'!$D$27:$D$500,$B253,'7.  Persistence Report'!$J$27:$J$500,"Adjustment",'7.  Persistence Report'!$H$27:$H$500,"2016")</f>
        <v>0</v>
      </c>
      <c r="P254" s="295">
        <f>SUMIFS('7.  Persistence Report'!R$27:R$500,'7.  Persistence Report'!$D$27:$D$500,$B253,'7.  Persistence Report'!$J$27:$J$500,"Adjustment",'7.  Persistence Report'!$H$27:$H$500,"2016")</f>
        <v>0</v>
      </c>
      <c r="Q254" s="295">
        <f>SUMIFS('7.  Persistence Report'!S$27:S$500,'7.  Persistence Report'!$D$27:$D$500,$B253,'7.  Persistence Report'!$J$27:$J$500,"Adjustment",'7.  Persistence Report'!$H$27:$H$500,"2016")</f>
        <v>0</v>
      </c>
      <c r="R254" s="295">
        <f>SUMIFS('7.  Persistence Report'!T$27:T$500,'7.  Persistence Report'!$D$27:$D$500,$B253,'7.  Persistence Report'!$J$27:$J$500,"Adjustment",'7.  Persistence Report'!$H$27:$H$500,"2016")</f>
        <v>0</v>
      </c>
      <c r="S254" s="295">
        <f>SUMIFS('7.  Persistence Report'!U$27:U$500,'7.  Persistence Report'!$D$27:$D$500,$B253,'7.  Persistence Report'!$J$27:$J$500,"Adjustment",'7.  Persistence Report'!$H$27:$H$500,"2016")</f>
        <v>0</v>
      </c>
      <c r="T254" s="295">
        <f>SUMIFS('7.  Persistence Report'!V$27:V$500,'7.  Persistence Report'!$D$27:$D$500,$B253,'7.  Persistence Report'!$J$27:$J$500,"Adjustment",'7.  Persistence Report'!$H$27:$H$500,"2016")</f>
        <v>0</v>
      </c>
      <c r="U254" s="295">
        <f>SUMIFS('7.  Persistence Report'!W$27:W$500,'7.  Persistence Report'!$D$27:$D$500,$B253,'7.  Persistence Report'!$J$27:$J$500,"Adjustment",'7.  Persistence Report'!$H$27:$H$500,"2016")</f>
        <v>0</v>
      </c>
      <c r="V254" s="295">
        <f>SUMIFS('7.  Persistence Report'!X$27:X$500,'7.  Persistence Report'!$D$27:$D$500,$B253,'7.  Persistence Report'!$J$27:$J$500,"Adjustment",'7.  Persistence Report'!$H$27:$H$500,"2016")</f>
        <v>0</v>
      </c>
      <c r="W254" s="295">
        <f>SUMIFS('7.  Persistence Report'!Y$27:Y$500,'7.  Persistence Report'!$D$27:$D$500,$B253,'7.  Persistence Report'!$J$27:$J$500,"Adjustment",'7.  Persistence Report'!$H$27:$H$500,"2016")</f>
        <v>0</v>
      </c>
      <c r="X254" s="295">
        <f>SUMIFS('7.  Persistence Report'!Z$27:Z$500,'7.  Persistence Report'!$D$27:$D$500,$B253,'7.  Persistence Report'!$J$27:$J$500,"Adjustment",'7.  Persistence Report'!$H$27:$H$500,"2016")</f>
        <v>0</v>
      </c>
      <c r="Y254" s="411">
        <f>Y253</f>
        <v>0</v>
      </c>
      <c r="Z254" s="411">
        <f t="shared" ref="Z254" si="687">Z253</f>
        <v>0</v>
      </c>
      <c r="AA254" s="411">
        <f t="shared" ref="AA254" si="688">AA253</f>
        <v>0</v>
      </c>
      <c r="AB254" s="411">
        <f t="shared" ref="AB254" si="689">AB253</f>
        <v>0</v>
      </c>
      <c r="AC254" s="411">
        <f t="shared" ref="AC254" si="690">AC253</f>
        <v>0</v>
      </c>
      <c r="AD254" s="411">
        <f t="shared" ref="AD254" si="691">AD253</f>
        <v>0</v>
      </c>
      <c r="AE254" s="411">
        <f t="shared" ref="AE254" si="692">AE253</f>
        <v>0</v>
      </c>
      <c r="AF254" s="411">
        <f t="shared" ref="AF254" si="693">AF253</f>
        <v>0</v>
      </c>
      <c r="AG254" s="411">
        <f t="shared" ref="AG254" si="694">AG253</f>
        <v>0</v>
      </c>
      <c r="AH254" s="411">
        <f t="shared" ref="AH254" si="695">AH253</f>
        <v>0</v>
      </c>
      <c r="AI254" s="411">
        <f t="shared" ref="AI254" si="696">AI253</f>
        <v>0</v>
      </c>
      <c r="AJ254" s="411">
        <f t="shared" ref="AJ254" si="697">AJ253</f>
        <v>0</v>
      </c>
      <c r="AK254" s="411">
        <f t="shared" ref="AK254" si="698">AK253</f>
        <v>0</v>
      </c>
      <c r="AL254" s="411">
        <f t="shared" ref="AL254" si="699">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f>SUMIFS('7.  Persistence Report'!AV$27:AV$500,'7.  Persistence Report'!$D$27:$D$500,$B256,'7.  Persistence Report'!$J$27:$J$500,"Current year savings",'7.  Persistence Report'!$H$27:$H$500,"2016")</f>
        <v>0</v>
      </c>
      <c r="E256" s="295">
        <f>SUMIFS('7.  Persistence Report'!AW$27:AW$500,'7.  Persistence Report'!$D$27:$D$500,$B256,'7.  Persistence Report'!$J$27:$J$500,"Current year savings",'7.  Persistence Report'!$H$27:$H$500,"2016")</f>
        <v>0</v>
      </c>
      <c r="F256" s="295">
        <f>SUMIFS('7.  Persistence Report'!AX$27:AX$500,'7.  Persistence Report'!$D$27:$D$500,$B256,'7.  Persistence Report'!$J$27:$J$500,"Current year savings",'7.  Persistence Report'!$H$27:$H$500,"2016")</f>
        <v>0</v>
      </c>
      <c r="G256" s="295">
        <f>SUMIFS('7.  Persistence Report'!AY$27:AY$500,'7.  Persistence Report'!$D$27:$D$500,$B256,'7.  Persistence Report'!$J$27:$J$500,"Current year savings",'7.  Persistence Report'!$H$27:$H$500,"2016")</f>
        <v>0</v>
      </c>
      <c r="H256" s="295">
        <f>SUMIFS('7.  Persistence Report'!AZ$27:AZ$500,'7.  Persistence Report'!$D$27:$D$500,$B256,'7.  Persistence Report'!$J$27:$J$500,"Current year savings",'7.  Persistence Report'!$H$27:$H$500,"2016")</f>
        <v>0</v>
      </c>
      <c r="I256" s="295">
        <f>SUMIFS('7.  Persistence Report'!BA$27:BA$500,'7.  Persistence Report'!$D$27:$D$500,$B256,'7.  Persistence Report'!$J$27:$J$500,"Current year savings",'7.  Persistence Report'!$H$27:$H$500,"2016")</f>
        <v>0</v>
      </c>
      <c r="J256" s="295">
        <f>SUMIFS('7.  Persistence Report'!BB$27:BB$500,'7.  Persistence Report'!$D$27:$D$500,$B256,'7.  Persistence Report'!$J$27:$J$500,"Current year savings",'7.  Persistence Report'!$H$27:$H$500,"2016")</f>
        <v>0</v>
      </c>
      <c r="K256" s="295">
        <f>SUMIFS('7.  Persistence Report'!BC$27:BC$500,'7.  Persistence Report'!$D$27:$D$500,$B256,'7.  Persistence Report'!$J$27:$J$500,"Current year savings",'7.  Persistence Report'!$H$27:$H$500,"2016")</f>
        <v>0</v>
      </c>
      <c r="L256" s="295">
        <f>SUMIFS('7.  Persistence Report'!BD$27:BD$500,'7.  Persistence Report'!$D$27:$D$500,$B256,'7.  Persistence Report'!$J$27:$J$500,"Current year savings",'7.  Persistence Report'!$H$27:$H$500,"2016")</f>
        <v>0</v>
      </c>
      <c r="M256" s="295">
        <f>SUMIFS('7.  Persistence Report'!BE$27:BE$500,'7.  Persistence Report'!$D$27:$D$500,$B256,'7.  Persistence Report'!$J$27:$J$500,"Current year savings",'7.  Persistence Report'!$H$27:$H$500,"2016")</f>
        <v>0</v>
      </c>
      <c r="N256" s="295">
        <v>12</v>
      </c>
      <c r="O256" s="295">
        <f>SUMIFS('7.  Persistence Report'!Q$27:Q$500,'7.  Persistence Report'!$D$27:$D$500,$B256,'7.  Persistence Report'!$J$27:$J$500,"Current year savings",'7.  Persistence Report'!$H$27:$H$500,"2016")</f>
        <v>0</v>
      </c>
      <c r="P256" s="295">
        <f>SUMIFS('7.  Persistence Report'!R$27:R$500,'7.  Persistence Report'!$D$27:$D$500,$B256,'7.  Persistence Report'!$J$27:$J$500,"Current year savings",'7.  Persistence Report'!$H$27:$H$500,"2016")</f>
        <v>0</v>
      </c>
      <c r="Q256" s="295">
        <f>SUMIFS('7.  Persistence Report'!S$27:S$500,'7.  Persistence Report'!$D$27:$D$500,$B256,'7.  Persistence Report'!$J$27:$J$500,"Current year savings",'7.  Persistence Report'!$H$27:$H$500,"2016")</f>
        <v>0</v>
      </c>
      <c r="R256" s="295">
        <f>SUMIFS('7.  Persistence Report'!T$27:T$500,'7.  Persistence Report'!$D$27:$D$500,$B256,'7.  Persistence Report'!$J$27:$J$500,"Current year savings",'7.  Persistence Report'!$H$27:$H$500,"2016")</f>
        <v>0</v>
      </c>
      <c r="S256" s="295">
        <f>SUMIFS('7.  Persistence Report'!U$27:U$500,'7.  Persistence Report'!$D$27:$D$500,$B256,'7.  Persistence Report'!$J$27:$J$500,"Current year savings",'7.  Persistence Report'!$H$27:$H$500,"2016")</f>
        <v>0</v>
      </c>
      <c r="T256" s="295">
        <f>SUMIFS('7.  Persistence Report'!V$27:V$500,'7.  Persistence Report'!$D$27:$D$500,$B256,'7.  Persistence Report'!$J$27:$J$500,"Current year savings",'7.  Persistence Report'!$H$27:$H$500,"2016")</f>
        <v>0</v>
      </c>
      <c r="U256" s="295">
        <f>SUMIFS('7.  Persistence Report'!W$27:W$500,'7.  Persistence Report'!$D$27:$D$500,$B256,'7.  Persistence Report'!$J$27:$J$500,"Current year savings",'7.  Persistence Report'!$H$27:$H$500,"2016")</f>
        <v>0</v>
      </c>
      <c r="V256" s="295">
        <f>SUMIFS('7.  Persistence Report'!X$27:X$500,'7.  Persistence Report'!$D$27:$D$500,$B256,'7.  Persistence Report'!$J$27:$J$500,"Current year savings",'7.  Persistence Report'!$H$27:$H$500,"2016")</f>
        <v>0</v>
      </c>
      <c r="W256" s="295">
        <f>SUMIFS('7.  Persistence Report'!Y$27:Y$500,'7.  Persistence Report'!$D$27:$D$500,$B256,'7.  Persistence Report'!$J$27:$J$500,"Current year savings",'7.  Persistence Report'!$H$27:$H$500,"2016")</f>
        <v>0</v>
      </c>
      <c r="X256" s="295">
        <f>SUMIFS('7.  Persistence Report'!Z$27:Z$500,'7.  Persistence Report'!$D$27:$D$500,$B256,'7.  Persistence Report'!$J$27:$J$500,"Current year savings",'7.  Persistence Report'!$H$27:$H$500,"2016")</f>
        <v>0</v>
      </c>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f>SUMIFS('7.  Persistence Report'!AV$27:AV$500,'7.  Persistence Report'!$D$27:$D$500,$B256,'7.  Persistence Report'!$J$27:$J$500,"Adjustment",'7.  Persistence Report'!$H$27:$H$500,"2016")</f>
        <v>0</v>
      </c>
      <c r="E257" s="295">
        <f>SUMIFS('7.  Persistence Report'!AW$27:AW$500,'7.  Persistence Report'!$D$27:$D$500,$B256,'7.  Persistence Report'!$J$27:$J$500,"Adjustment",'7.  Persistence Report'!$H$27:$H$500,"2016")</f>
        <v>0</v>
      </c>
      <c r="F257" s="295">
        <f>SUMIFS('7.  Persistence Report'!AX$27:AX$500,'7.  Persistence Report'!$D$27:$D$500,$B256,'7.  Persistence Report'!$J$27:$J$500,"Adjustment",'7.  Persistence Report'!$H$27:$H$500,"2016")</f>
        <v>0</v>
      </c>
      <c r="G257" s="295">
        <f>SUMIFS('7.  Persistence Report'!AY$27:AY$500,'7.  Persistence Report'!$D$27:$D$500,$B256,'7.  Persistence Report'!$J$27:$J$500,"Adjustment",'7.  Persistence Report'!$H$27:$H$500,"2016")</f>
        <v>0</v>
      </c>
      <c r="H257" s="295">
        <f>SUMIFS('7.  Persistence Report'!AZ$27:AZ$500,'7.  Persistence Report'!$D$27:$D$500,$B256,'7.  Persistence Report'!$J$27:$J$500,"Adjustment",'7.  Persistence Report'!$H$27:$H$500,"2016")</f>
        <v>0</v>
      </c>
      <c r="I257" s="295">
        <f>SUMIFS('7.  Persistence Report'!BA$27:BA$500,'7.  Persistence Report'!$D$27:$D$500,$B256,'7.  Persistence Report'!$J$27:$J$500,"Adjustment",'7.  Persistence Report'!$H$27:$H$500,"2016")</f>
        <v>0</v>
      </c>
      <c r="J257" s="295">
        <f>SUMIFS('7.  Persistence Report'!BB$27:BB$500,'7.  Persistence Report'!$D$27:$D$500,$B256,'7.  Persistence Report'!$J$27:$J$500,"Adjustment",'7.  Persistence Report'!$H$27:$H$500,"2016")</f>
        <v>0</v>
      </c>
      <c r="K257" s="295">
        <f>SUMIFS('7.  Persistence Report'!BC$27:BC$500,'7.  Persistence Report'!$D$27:$D$500,$B256,'7.  Persistence Report'!$J$27:$J$500,"Adjustment",'7.  Persistence Report'!$H$27:$H$500,"2016")</f>
        <v>0</v>
      </c>
      <c r="L257" s="295">
        <f>SUMIFS('7.  Persistence Report'!BD$27:BD$500,'7.  Persistence Report'!$D$27:$D$500,$B256,'7.  Persistence Report'!$J$27:$J$500,"Adjustment",'7.  Persistence Report'!$H$27:$H$500,"2016")</f>
        <v>0</v>
      </c>
      <c r="M257" s="295">
        <f>SUMIFS('7.  Persistence Report'!BE$27:BE$500,'7.  Persistence Report'!$D$27:$D$500,$B256,'7.  Persistence Report'!$J$27:$J$500,"Adjustment",'7.  Persistence Report'!$H$27:$H$500,"2016")</f>
        <v>0</v>
      </c>
      <c r="N257" s="295">
        <f>N256</f>
        <v>12</v>
      </c>
      <c r="O257" s="295">
        <f>SUMIFS('7.  Persistence Report'!Q$27:Q$500,'7.  Persistence Report'!$D$27:$D$500,$B256,'7.  Persistence Report'!$J$27:$J$500,"Adjustment",'7.  Persistence Report'!$H$27:$H$500,"2016")</f>
        <v>0</v>
      </c>
      <c r="P257" s="295">
        <f>SUMIFS('7.  Persistence Report'!R$27:R$500,'7.  Persistence Report'!$D$27:$D$500,$B256,'7.  Persistence Report'!$J$27:$J$500,"Adjustment",'7.  Persistence Report'!$H$27:$H$500,"2016")</f>
        <v>0</v>
      </c>
      <c r="Q257" s="295">
        <f>SUMIFS('7.  Persistence Report'!S$27:S$500,'7.  Persistence Report'!$D$27:$D$500,$B256,'7.  Persistence Report'!$J$27:$J$500,"Adjustment",'7.  Persistence Report'!$H$27:$H$500,"2016")</f>
        <v>0</v>
      </c>
      <c r="R257" s="295">
        <f>SUMIFS('7.  Persistence Report'!T$27:T$500,'7.  Persistence Report'!$D$27:$D$500,$B256,'7.  Persistence Report'!$J$27:$J$500,"Adjustment",'7.  Persistence Report'!$H$27:$H$500,"2016")</f>
        <v>0</v>
      </c>
      <c r="S257" s="295">
        <f>SUMIFS('7.  Persistence Report'!U$27:U$500,'7.  Persistence Report'!$D$27:$D$500,$B256,'7.  Persistence Report'!$J$27:$J$500,"Adjustment",'7.  Persistence Report'!$H$27:$H$500,"2016")</f>
        <v>0</v>
      </c>
      <c r="T257" s="295">
        <f>SUMIFS('7.  Persistence Report'!V$27:V$500,'7.  Persistence Report'!$D$27:$D$500,$B256,'7.  Persistence Report'!$J$27:$J$500,"Adjustment",'7.  Persistence Report'!$H$27:$H$500,"2016")</f>
        <v>0</v>
      </c>
      <c r="U257" s="295">
        <f>SUMIFS('7.  Persistence Report'!W$27:W$500,'7.  Persistence Report'!$D$27:$D$500,$B256,'7.  Persistence Report'!$J$27:$J$500,"Adjustment",'7.  Persistence Report'!$H$27:$H$500,"2016")</f>
        <v>0</v>
      </c>
      <c r="V257" s="295">
        <f>SUMIFS('7.  Persistence Report'!X$27:X$500,'7.  Persistence Report'!$D$27:$D$500,$B256,'7.  Persistence Report'!$J$27:$J$500,"Adjustment",'7.  Persistence Report'!$H$27:$H$500,"2016")</f>
        <v>0</v>
      </c>
      <c r="W257" s="295">
        <f>SUMIFS('7.  Persistence Report'!Y$27:Y$500,'7.  Persistence Report'!$D$27:$D$500,$B256,'7.  Persistence Report'!$J$27:$J$500,"Adjustment",'7.  Persistence Report'!$H$27:$H$500,"2016")</f>
        <v>0</v>
      </c>
      <c r="X257" s="295">
        <f>SUMIFS('7.  Persistence Report'!Z$27:Z$500,'7.  Persistence Report'!$D$27:$D$500,$B256,'7.  Persistence Report'!$J$27:$J$500,"Adjustment",'7.  Persistence Report'!$H$27:$H$500,"2016")</f>
        <v>0</v>
      </c>
      <c r="Y257" s="411">
        <f>Y256</f>
        <v>0</v>
      </c>
      <c r="Z257" s="411">
        <f t="shared" ref="Z257" si="700">Z256</f>
        <v>0</v>
      </c>
      <c r="AA257" s="411">
        <f t="shared" ref="AA257" si="701">AA256</f>
        <v>0</v>
      </c>
      <c r="AB257" s="411">
        <f t="shared" ref="AB257" si="702">AB256</f>
        <v>0</v>
      </c>
      <c r="AC257" s="411">
        <f t="shared" ref="AC257" si="703">AC256</f>
        <v>0</v>
      </c>
      <c r="AD257" s="411">
        <f t="shared" ref="AD257" si="704">AD256</f>
        <v>0</v>
      </c>
      <c r="AE257" s="411">
        <f t="shared" ref="AE257" si="705">AE256</f>
        <v>0</v>
      </c>
      <c r="AF257" s="411">
        <f t="shared" ref="AF257" si="706">AF256</f>
        <v>0</v>
      </c>
      <c r="AG257" s="411">
        <f t="shared" ref="AG257" si="707">AG256</f>
        <v>0</v>
      </c>
      <c r="AH257" s="411">
        <f t="shared" ref="AH257" si="708">AH256</f>
        <v>0</v>
      </c>
      <c r="AI257" s="411">
        <f t="shared" ref="AI257" si="709">AI256</f>
        <v>0</v>
      </c>
      <c r="AJ257" s="411">
        <f t="shared" ref="AJ257" si="710">AJ256</f>
        <v>0</v>
      </c>
      <c r="AK257" s="411">
        <f t="shared" ref="AK257" si="711">AK256</f>
        <v>0</v>
      </c>
      <c r="AL257" s="411">
        <f t="shared" ref="AL257" si="712">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f>SUMIFS('7.  Persistence Report'!AV$27:AV$500,'7.  Persistence Report'!$D$27:$D$500,$B259,'7.  Persistence Report'!$J$27:$J$500,"Current year savings",'7.  Persistence Report'!$H$27:$H$500,"2016")</f>
        <v>0</v>
      </c>
      <c r="E259" s="295">
        <f>SUMIFS('7.  Persistence Report'!AW$27:AW$500,'7.  Persistence Report'!$D$27:$D$500,$B259,'7.  Persistence Report'!$J$27:$J$500,"Current year savings",'7.  Persistence Report'!$H$27:$H$500,"2016")</f>
        <v>0</v>
      </c>
      <c r="F259" s="295">
        <f>SUMIFS('7.  Persistence Report'!AX$27:AX$500,'7.  Persistence Report'!$D$27:$D$500,$B259,'7.  Persistence Report'!$J$27:$J$500,"Current year savings",'7.  Persistence Report'!$H$27:$H$500,"2016")</f>
        <v>0</v>
      </c>
      <c r="G259" s="295">
        <f>SUMIFS('7.  Persistence Report'!AY$27:AY$500,'7.  Persistence Report'!$D$27:$D$500,$B259,'7.  Persistence Report'!$J$27:$J$500,"Current year savings",'7.  Persistence Report'!$H$27:$H$500,"2016")</f>
        <v>0</v>
      </c>
      <c r="H259" s="295">
        <f>SUMIFS('7.  Persistence Report'!AZ$27:AZ$500,'7.  Persistence Report'!$D$27:$D$500,$B259,'7.  Persistence Report'!$J$27:$J$500,"Current year savings",'7.  Persistence Report'!$H$27:$H$500,"2016")</f>
        <v>0</v>
      </c>
      <c r="I259" s="295">
        <f>SUMIFS('7.  Persistence Report'!BA$27:BA$500,'7.  Persistence Report'!$D$27:$D$500,$B259,'7.  Persistence Report'!$J$27:$J$500,"Current year savings",'7.  Persistence Report'!$H$27:$H$500,"2016")</f>
        <v>0</v>
      </c>
      <c r="J259" s="295">
        <f>SUMIFS('7.  Persistence Report'!BB$27:BB$500,'7.  Persistence Report'!$D$27:$D$500,$B259,'7.  Persistence Report'!$J$27:$J$500,"Current year savings",'7.  Persistence Report'!$H$27:$H$500,"2016")</f>
        <v>0</v>
      </c>
      <c r="K259" s="295">
        <f>SUMIFS('7.  Persistence Report'!BC$27:BC$500,'7.  Persistence Report'!$D$27:$D$500,$B259,'7.  Persistence Report'!$J$27:$J$500,"Current year savings",'7.  Persistence Report'!$H$27:$H$500,"2016")</f>
        <v>0</v>
      </c>
      <c r="L259" s="295">
        <f>SUMIFS('7.  Persistence Report'!BD$27:BD$500,'7.  Persistence Report'!$D$27:$D$500,$B259,'7.  Persistence Report'!$J$27:$J$500,"Current year savings",'7.  Persistence Report'!$H$27:$H$500,"2016")</f>
        <v>0</v>
      </c>
      <c r="M259" s="295">
        <f>SUMIFS('7.  Persistence Report'!BE$27:BE$500,'7.  Persistence Report'!$D$27:$D$500,$B259,'7.  Persistence Report'!$J$27:$J$500,"Current year savings",'7.  Persistence Report'!$H$27:$H$500,"2016")</f>
        <v>0</v>
      </c>
      <c r="N259" s="295">
        <v>12</v>
      </c>
      <c r="O259" s="295">
        <f>SUMIFS('7.  Persistence Report'!Q$27:Q$500,'7.  Persistence Report'!$D$27:$D$500,$B259,'7.  Persistence Report'!$J$27:$J$500,"Current year savings",'7.  Persistence Report'!$H$27:$H$500,"2016")</f>
        <v>0</v>
      </c>
      <c r="P259" s="295">
        <f>SUMIFS('7.  Persistence Report'!R$27:R$500,'7.  Persistence Report'!$D$27:$D$500,$B259,'7.  Persistence Report'!$J$27:$J$500,"Current year savings",'7.  Persistence Report'!$H$27:$H$500,"2016")</f>
        <v>0</v>
      </c>
      <c r="Q259" s="295">
        <f>SUMIFS('7.  Persistence Report'!S$27:S$500,'7.  Persistence Report'!$D$27:$D$500,$B259,'7.  Persistence Report'!$J$27:$J$500,"Current year savings",'7.  Persistence Report'!$H$27:$H$500,"2016")</f>
        <v>0</v>
      </c>
      <c r="R259" s="295">
        <f>SUMIFS('7.  Persistence Report'!T$27:T$500,'7.  Persistence Report'!$D$27:$D$500,$B259,'7.  Persistence Report'!$J$27:$J$500,"Current year savings",'7.  Persistence Report'!$H$27:$H$500,"2016")</f>
        <v>0</v>
      </c>
      <c r="S259" s="295">
        <f>SUMIFS('7.  Persistence Report'!U$27:U$500,'7.  Persistence Report'!$D$27:$D$500,$B259,'7.  Persistence Report'!$J$27:$J$500,"Current year savings",'7.  Persistence Report'!$H$27:$H$500,"2016")</f>
        <v>0</v>
      </c>
      <c r="T259" s="295">
        <f>SUMIFS('7.  Persistence Report'!V$27:V$500,'7.  Persistence Report'!$D$27:$D$500,$B259,'7.  Persistence Report'!$J$27:$J$500,"Current year savings",'7.  Persistence Report'!$H$27:$H$500,"2016")</f>
        <v>0</v>
      </c>
      <c r="U259" s="295">
        <f>SUMIFS('7.  Persistence Report'!W$27:W$500,'7.  Persistence Report'!$D$27:$D$500,$B259,'7.  Persistence Report'!$J$27:$J$500,"Current year savings",'7.  Persistence Report'!$H$27:$H$500,"2016")</f>
        <v>0</v>
      </c>
      <c r="V259" s="295">
        <f>SUMIFS('7.  Persistence Report'!X$27:X$500,'7.  Persistence Report'!$D$27:$D$500,$B259,'7.  Persistence Report'!$J$27:$J$500,"Current year savings",'7.  Persistence Report'!$H$27:$H$500,"2016")</f>
        <v>0</v>
      </c>
      <c r="W259" s="295">
        <f>SUMIFS('7.  Persistence Report'!Y$27:Y$500,'7.  Persistence Report'!$D$27:$D$500,$B259,'7.  Persistence Report'!$J$27:$J$500,"Current year savings",'7.  Persistence Report'!$H$27:$H$500,"2016")</f>
        <v>0</v>
      </c>
      <c r="X259" s="295">
        <f>SUMIFS('7.  Persistence Report'!Z$27:Z$500,'7.  Persistence Report'!$D$27:$D$500,$B259,'7.  Persistence Report'!$J$27:$J$500,"Current year savings",'7.  Persistence Report'!$H$27:$H$500,"2016")</f>
        <v>0</v>
      </c>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f>SUMIFS('7.  Persistence Report'!AV$27:AV$500,'7.  Persistence Report'!$D$27:$D$500,$B259,'7.  Persistence Report'!$J$27:$J$500,"Adjustment",'7.  Persistence Report'!$H$27:$H$500,"2016")</f>
        <v>0</v>
      </c>
      <c r="E260" s="295">
        <f>SUMIFS('7.  Persistence Report'!AW$27:AW$500,'7.  Persistence Report'!$D$27:$D$500,$B259,'7.  Persistence Report'!$J$27:$J$500,"Adjustment",'7.  Persistence Report'!$H$27:$H$500,"2016")</f>
        <v>0</v>
      </c>
      <c r="F260" s="295">
        <f>SUMIFS('7.  Persistence Report'!AX$27:AX$500,'7.  Persistence Report'!$D$27:$D$500,$B259,'7.  Persistence Report'!$J$27:$J$500,"Adjustment",'7.  Persistence Report'!$H$27:$H$500,"2016")</f>
        <v>0</v>
      </c>
      <c r="G260" s="295">
        <f>SUMIFS('7.  Persistence Report'!AY$27:AY$500,'7.  Persistence Report'!$D$27:$D$500,$B259,'7.  Persistence Report'!$J$27:$J$500,"Adjustment",'7.  Persistence Report'!$H$27:$H$500,"2016")</f>
        <v>0</v>
      </c>
      <c r="H260" s="295">
        <f>SUMIFS('7.  Persistence Report'!AZ$27:AZ$500,'7.  Persistence Report'!$D$27:$D$500,$B259,'7.  Persistence Report'!$J$27:$J$500,"Adjustment",'7.  Persistence Report'!$H$27:$H$500,"2016")</f>
        <v>0</v>
      </c>
      <c r="I260" s="295">
        <f>SUMIFS('7.  Persistence Report'!BA$27:BA$500,'7.  Persistence Report'!$D$27:$D$500,$B259,'7.  Persistence Report'!$J$27:$J$500,"Adjustment",'7.  Persistence Report'!$H$27:$H$500,"2016")</f>
        <v>0</v>
      </c>
      <c r="J260" s="295">
        <f>SUMIFS('7.  Persistence Report'!BB$27:BB$500,'7.  Persistence Report'!$D$27:$D$500,$B259,'7.  Persistence Report'!$J$27:$J$500,"Adjustment",'7.  Persistence Report'!$H$27:$H$500,"2016")</f>
        <v>0</v>
      </c>
      <c r="K260" s="295">
        <f>SUMIFS('7.  Persistence Report'!BC$27:BC$500,'7.  Persistence Report'!$D$27:$D$500,$B259,'7.  Persistence Report'!$J$27:$J$500,"Adjustment",'7.  Persistence Report'!$H$27:$H$500,"2016")</f>
        <v>0</v>
      </c>
      <c r="L260" s="295">
        <f>SUMIFS('7.  Persistence Report'!BD$27:BD$500,'7.  Persistence Report'!$D$27:$D$500,$B259,'7.  Persistence Report'!$J$27:$J$500,"Adjustment",'7.  Persistence Report'!$H$27:$H$500,"2016")</f>
        <v>0</v>
      </c>
      <c r="M260" s="295">
        <f>SUMIFS('7.  Persistence Report'!BE$27:BE$500,'7.  Persistence Report'!$D$27:$D$500,$B259,'7.  Persistence Report'!$J$27:$J$500,"Adjustment",'7.  Persistence Report'!$H$27:$H$500,"2016")</f>
        <v>0</v>
      </c>
      <c r="N260" s="295">
        <f>N259</f>
        <v>12</v>
      </c>
      <c r="O260" s="295">
        <f>SUMIFS('7.  Persistence Report'!Q$27:Q$500,'7.  Persistence Report'!$D$27:$D$500,$B259,'7.  Persistence Report'!$J$27:$J$500,"Adjustment",'7.  Persistence Report'!$H$27:$H$500,"2016")</f>
        <v>0</v>
      </c>
      <c r="P260" s="295">
        <f>SUMIFS('7.  Persistence Report'!R$27:R$500,'7.  Persistence Report'!$D$27:$D$500,$B259,'7.  Persistence Report'!$J$27:$J$500,"Adjustment",'7.  Persistence Report'!$H$27:$H$500,"2016")</f>
        <v>0</v>
      </c>
      <c r="Q260" s="295">
        <f>SUMIFS('7.  Persistence Report'!S$27:S$500,'7.  Persistence Report'!$D$27:$D$500,$B259,'7.  Persistence Report'!$J$27:$J$500,"Adjustment",'7.  Persistence Report'!$H$27:$H$500,"2016")</f>
        <v>0</v>
      </c>
      <c r="R260" s="295">
        <f>SUMIFS('7.  Persistence Report'!T$27:T$500,'7.  Persistence Report'!$D$27:$D$500,$B259,'7.  Persistence Report'!$J$27:$J$500,"Adjustment",'7.  Persistence Report'!$H$27:$H$500,"2016")</f>
        <v>0</v>
      </c>
      <c r="S260" s="295">
        <f>SUMIFS('7.  Persistence Report'!U$27:U$500,'7.  Persistence Report'!$D$27:$D$500,$B259,'7.  Persistence Report'!$J$27:$J$500,"Adjustment",'7.  Persistence Report'!$H$27:$H$500,"2016")</f>
        <v>0</v>
      </c>
      <c r="T260" s="295">
        <f>SUMIFS('7.  Persistence Report'!V$27:V$500,'7.  Persistence Report'!$D$27:$D$500,$B259,'7.  Persistence Report'!$J$27:$J$500,"Adjustment",'7.  Persistence Report'!$H$27:$H$500,"2016")</f>
        <v>0</v>
      </c>
      <c r="U260" s="295">
        <f>SUMIFS('7.  Persistence Report'!W$27:W$500,'7.  Persistence Report'!$D$27:$D$500,$B259,'7.  Persistence Report'!$J$27:$J$500,"Adjustment",'7.  Persistence Report'!$H$27:$H$500,"2016")</f>
        <v>0</v>
      </c>
      <c r="V260" s="295">
        <f>SUMIFS('7.  Persistence Report'!X$27:X$500,'7.  Persistence Report'!$D$27:$D$500,$B259,'7.  Persistence Report'!$J$27:$J$500,"Adjustment",'7.  Persistence Report'!$H$27:$H$500,"2016")</f>
        <v>0</v>
      </c>
      <c r="W260" s="295">
        <f>SUMIFS('7.  Persistence Report'!Y$27:Y$500,'7.  Persistence Report'!$D$27:$D$500,$B259,'7.  Persistence Report'!$J$27:$J$500,"Adjustment",'7.  Persistence Report'!$H$27:$H$500,"2016")</f>
        <v>0</v>
      </c>
      <c r="X260" s="295">
        <f>SUMIFS('7.  Persistence Report'!Z$27:Z$500,'7.  Persistence Report'!$D$27:$D$500,$B259,'7.  Persistence Report'!$J$27:$J$500,"Adjustment",'7.  Persistence Report'!$H$27:$H$500,"2016")</f>
        <v>0</v>
      </c>
      <c r="Y260" s="411">
        <f>Y259</f>
        <v>0</v>
      </c>
      <c r="Z260" s="411">
        <f t="shared" ref="Z260" si="713">Z259</f>
        <v>0</v>
      </c>
      <c r="AA260" s="411">
        <f t="shared" ref="AA260" si="714">AA259</f>
        <v>0</v>
      </c>
      <c r="AB260" s="411">
        <f t="shared" ref="AB260" si="715">AB259</f>
        <v>0</v>
      </c>
      <c r="AC260" s="411">
        <f t="shared" ref="AC260" si="716">AC259</f>
        <v>0</v>
      </c>
      <c r="AD260" s="411">
        <f t="shared" ref="AD260" si="717">AD259</f>
        <v>0</v>
      </c>
      <c r="AE260" s="411">
        <f t="shared" ref="AE260" si="718">AE259</f>
        <v>0</v>
      </c>
      <c r="AF260" s="411">
        <f t="shared" ref="AF260" si="719">AF259</f>
        <v>0</v>
      </c>
      <c r="AG260" s="411">
        <f t="shared" ref="AG260" si="720">AG259</f>
        <v>0</v>
      </c>
      <c r="AH260" s="411">
        <f t="shared" ref="AH260" si="721">AH259</f>
        <v>0</v>
      </c>
      <c r="AI260" s="411">
        <f t="shared" ref="AI260" si="722">AI259</f>
        <v>0</v>
      </c>
      <c r="AJ260" s="411">
        <f t="shared" ref="AJ260" si="723">AJ259</f>
        <v>0</v>
      </c>
      <c r="AK260" s="411">
        <f t="shared" ref="AK260" si="724">AK259</f>
        <v>0</v>
      </c>
      <c r="AL260" s="411">
        <f t="shared" ref="AL260" si="725">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f>SUMIFS('7.  Persistence Report'!AV$27:AV$500,'7.  Persistence Report'!$D$27:$D$500,$B263,'7.  Persistence Report'!$J$27:$J$500,"Current year savings",'7.  Persistence Report'!$H$27:$H$500,"2016")</f>
        <v>0</v>
      </c>
      <c r="E263" s="295">
        <f>SUMIFS('7.  Persistence Report'!AW$27:AW$500,'7.  Persistence Report'!$D$27:$D$500,$B263,'7.  Persistence Report'!$J$27:$J$500,"Current year savings",'7.  Persistence Report'!$H$27:$H$500,"2016")</f>
        <v>0</v>
      </c>
      <c r="F263" s="295">
        <f>SUMIFS('7.  Persistence Report'!AX$27:AX$500,'7.  Persistence Report'!$D$27:$D$500,$B263,'7.  Persistence Report'!$J$27:$J$500,"Current year savings",'7.  Persistence Report'!$H$27:$H$500,"2016")</f>
        <v>0</v>
      </c>
      <c r="G263" s="295">
        <f>SUMIFS('7.  Persistence Report'!AY$27:AY$500,'7.  Persistence Report'!$D$27:$D$500,$B263,'7.  Persistence Report'!$J$27:$J$500,"Current year savings",'7.  Persistence Report'!$H$27:$H$500,"2016")</f>
        <v>0</v>
      </c>
      <c r="H263" s="295">
        <f>SUMIFS('7.  Persistence Report'!AZ$27:AZ$500,'7.  Persistence Report'!$D$27:$D$500,$B263,'7.  Persistence Report'!$J$27:$J$500,"Current year savings",'7.  Persistence Report'!$H$27:$H$500,"2016")</f>
        <v>0</v>
      </c>
      <c r="I263" s="295">
        <f>SUMIFS('7.  Persistence Report'!BA$27:BA$500,'7.  Persistence Report'!$D$27:$D$500,$B263,'7.  Persistence Report'!$J$27:$J$500,"Current year savings",'7.  Persistence Report'!$H$27:$H$500,"2016")</f>
        <v>0</v>
      </c>
      <c r="J263" s="295">
        <f>SUMIFS('7.  Persistence Report'!BB$27:BB$500,'7.  Persistence Report'!$D$27:$D$500,$B263,'7.  Persistence Report'!$J$27:$J$500,"Current year savings",'7.  Persistence Report'!$H$27:$H$500,"2016")</f>
        <v>0</v>
      </c>
      <c r="K263" s="295">
        <f>SUMIFS('7.  Persistence Report'!BC$27:BC$500,'7.  Persistence Report'!$D$27:$D$500,$B263,'7.  Persistence Report'!$J$27:$J$500,"Current year savings",'7.  Persistence Report'!$H$27:$H$500,"2016")</f>
        <v>0</v>
      </c>
      <c r="L263" s="295">
        <f>SUMIFS('7.  Persistence Report'!BD$27:BD$500,'7.  Persistence Report'!$D$27:$D$500,$B263,'7.  Persistence Report'!$J$27:$J$500,"Current year savings",'7.  Persistence Report'!$H$27:$H$500,"2016")</f>
        <v>0</v>
      </c>
      <c r="M263" s="295">
        <f>SUMIFS('7.  Persistence Report'!BE$27:BE$500,'7.  Persistence Report'!$D$27:$D$500,$B263,'7.  Persistence Report'!$J$27:$J$500,"Current year savings",'7.  Persistence Report'!$H$27:$H$500,"2016")</f>
        <v>0</v>
      </c>
      <c r="N263" s="295">
        <v>12</v>
      </c>
      <c r="O263" s="295">
        <f>SUMIFS('7.  Persistence Report'!Q$27:Q$500,'7.  Persistence Report'!$D$27:$D$500,$B263,'7.  Persistence Report'!$J$27:$J$500,"Current year savings",'7.  Persistence Report'!$H$27:$H$500,"2016")</f>
        <v>0</v>
      </c>
      <c r="P263" s="295">
        <f>SUMIFS('7.  Persistence Report'!R$27:R$500,'7.  Persistence Report'!$D$27:$D$500,$B263,'7.  Persistence Report'!$J$27:$J$500,"Current year savings",'7.  Persistence Report'!$H$27:$H$500,"2016")</f>
        <v>0</v>
      </c>
      <c r="Q263" s="295">
        <f>SUMIFS('7.  Persistence Report'!S$27:S$500,'7.  Persistence Report'!$D$27:$D$500,$B263,'7.  Persistence Report'!$J$27:$J$500,"Current year savings",'7.  Persistence Report'!$H$27:$H$500,"2016")</f>
        <v>0</v>
      </c>
      <c r="R263" s="295">
        <f>SUMIFS('7.  Persistence Report'!T$27:T$500,'7.  Persistence Report'!$D$27:$D$500,$B263,'7.  Persistence Report'!$J$27:$J$500,"Current year savings",'7.  Persistence Report'!$H$27:$H$500,"2016")</f>
        <v>0</v>
      </c>
      <c r="S263" s="295">
        <f>SUMIFS('7.  Persistence Report'!U$27:U$500,'7.  Persistence Report'!$D$27:$D$500,$B263,'7.  Persistence Report'!$J$27:$J$500,"Current year savings",'7.  Persistence Report'!$H$27:$H$500,"2016")</f>
        <v>0</v>
      </c>
      <c r="T263" s="295">
        <f>SUMIFS('7.  Persistence Report'!V$27:V$500,'7.  Persistence Report'!$D$27:$D$500,$B263,'7.  Persistence Report'!$J$27:$J$500,"Current year savings",'7.  Persistence Report'!$H$27:$H$500,"2016")</f>
        <v>0</v>
      </c>
      <c r="U263" s="295">
        <f>SUMIFS('7.  Persistence Report'!W$27:W$500,'7.  Persistence Report'!$D$27:$D$500,$B263,'7.  Persistence Report'!$J$27:$J$500,"Current year savings",'7.  Persistence Report'!$H$27:$H$500,"2016")</f>
        <v>0</v>
      </c>
      <c r="V263" s="295">
        <f>SUMIFS('7.  Persistence Report'!X$27:X$500,'7.  Persistence Report'!$D$27:$D$500,$B263,'7.  Persistence Report'!$J$27:$J$500,"Current year savings",'7.  Persistence Report'!$H$27:$H$500,"2016")</f>
        <v>0</v>
      </c>
      <c r="W263" s="295">
        <f>SUMIFS('7.  Persistence Report'!Y$27:Y$500,'7.  Persistence Report'!$D$27:$D$500,$B263,'7.  Persistence Report'!$J$27:$J$500,"Current year savings",'7.  Persistence Report'!$H$27:$H$500,"2016")</f>
        <v>0</v>
      </c>
      <c r="X263" s="295">
        <f>SUMIFS('7.  Persistence Report'!Z$27:Z$500,'7.  Persistence Report'!$D$27:$D$500,$B263,'7.  Persistence Report'!$J$27:$J$500,"Current year savings",'7.  Persistence Report'!$H$27:$H$500,"2016")</f>
        <v>0</v>
      </c>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f>SUMIFS('7.  Persistence Report'!AV$27:AV$500,'7.  Persistence Report'!$D$27:$D$500,$B263,'7.  Persistence Report'!$J$27:$J$500,"Adjustment",'7.  Persistence Report'!$H$27:$H$500,"2016")</f>
        <v>0</v>
      </c>
      <c r="E264" s="295">
        <f>SUMIFS('7.  Persistence Report'!AW$27:AW$500,'7.  Persistence Report'!$D$27:$D$500,$B263,'7.  Persistence Report'!$J$27:$J$500,"Adjustment",'7.  Persistence Report'!$H$27:$H$500,"2016")</f>
        <v>0</v>
      </c>
      <c r="F264" s="295">
        <f>SUMIFS('7.  Persistence Report'!AX$27:AX$500,'7.  Persistence Report'!$D$27:$D$500,$B263,'7.  Persistence Report'!$J$27:$J$500,"Adjustment",'7.  Persistence Report'!$H$27:$H$500,"2016")</f>
        <v>0</v>
      </c>
      <c r="G264" s="295">
        <f>SUMIFS('7.  Persistence Report'!AY$27:AY$500,'7.  Persistence Report'!$D$27:$D$500,$B263,'7.  Persistence Report'!$J$27:$J$500,"Adjustment",'7.  Persistence Report'!$H$27:$H$500,"2016")</f>
        <v>0</v>
      </c>
      <c r="H264" s="295">
        <f>SUMIFS('7.  Persistence Report'!AZ$27:AZ$500,'7.  Persistence Report'!$D$27:$D$500,$B263,'7.  Persistence Report'!$J$27:$J$500,"Adjustment",'7.  Persistence Report'!$H$27:$H$500,"2016")</f>
        <v>0</v>
      </c>
      <c r="I264" s="295">
        <f>SUMIFS('7.  Persistence Report'!BA$27:BA$500,'7.  Persistence Report'!$D$27:$D$500,$B263,'7.  Persistence Report'!$J$27:$J$500,"Adjustment",'7.  Persistence Report'!$H$27:$H$500,"2016")</f>
        <v>0</v>
      </c>
      <c r="J264" s="295">
        <f>SUMIFS('7.  Persistence Report'!BB$27:BB$500,'7.  Persistence Report'!$D$27:$D$500,$B263,'7.  Persistence Report'!$J$27:$J$500,"Adjustment",'7.  Persistence Report'!$H$27:$H$500,"2016")</f>
        <v>0</v>
      </c>
      <c r="K264" s="295">
        <f>SUMIFS('7.  Persistence Report'!BC$27:BC$500,'7.  Persistence Report'!$D$27:$D$500,$B263,'7.  Persistence Report'!$J$27:$J$500,"Adjustment",'7.  Persistence Report'!$H$27:$H$500,"2016")</f>
        <v>0</v>
      </c>
      <c r="L264" s="295">
        <f>SUMIFS('7.  Persistence Report'!BD$27:BD$500,'7.  Persistence Report'!$D$27:$D$500,$B263,'7.  Persistence Report'!$J$27:$J$500,"Adjustment",'7.  Persistence Report'!$H$27:$H$500,"2016")</f>
        <v>0</v>
      </c>
      <c r="M264" s="295">
        <f>SUMIFS('7.  Persistence Report'!BE$27:BE$500,'7.  Persistence Report'!$D$27:$D$500,$B263,'7.  Persistence Report'!$J$27:$J$500,"Adjustment",'7.  Persistence Report'!$H$27:$H$500,"2016")</f>
        <v>0</v>
      </c>
      <c r="N264" s="295">
        <f>N263</f>
        <v>12</v>
      </c>
      <c r="O264" s="295">
        <f>SUMIFS('7.  Persistence Report'!Q$27:Q$500,'7.  Persistence Report'!$D$27:$D$500,$B263,'7.  Persistence Report'!$J$27:$J$500,"Adjustment",'7.  Persistence Report'!$H$27:$H$500,"2016")</f>
        <v>0</v>
      </c>
      <c r="P264" s="295">
        <f>SUMIFS('7.  Persistence Report'!R$27:R$500,'7.  Persistence Report'!$D$27:$D$500,$B263,'7.  Persistence Report'!$J$27:$J$500,"Adjustment",'7.  Persistence Report'!$H$27:$H$500,"2016")</f>
        <v>0</v>
      </c>
      <c r="Q264" s="295">
        <f>SUMIFS('7.  Persistence Report'!S$27:S$500,'7.  Persistence Report'!$D$27:$D$500,$B263,'7.  Persistence Report'!$J$27:$J$500,"Adjustment",'7.  Persistence Report'!$H$27:$H$500,"2016")</f>
        <v>0</v>
      </c>
      <c r="R264" s="295">
        <f>SUMIFS('7.  Persistence Report'!T$27:T$500,'7.  Persistence Report'!$D$27:$D$500,$B263,'7.  Persistence Report'!$J$27:$J$500,"Adjustment",'7.  Persistence Report'!$H$27:$H$500,"2016")</f>
        <v>0</v>
      </c>
      <c r="S264" s="295">
        <f>SUMIFS('7.  Persistence Report'!U$27:U$500,'7.  Persistence Report'!$D$27:$D$500,$B263,'7.  Persistence Report'!$J$27:$J$500,"Adjustment",'7.  Persistence Report'!$H$27:$H$500,"2016")</f>
        <v>0</v>
      </c>
      <c r="T264" s="295">
        <f>SUMIFS('7.  Persistence Report'!V$27:V$500,'7.  Persistence Report'!$D$27:$D$500,$B263,'7.  Persistence Report'!$J$27:$J$500,"Adjustment",'7.  Persistence Report'!$H$27:$H$500,"2016")</f>
        <v>0</v>
      </c>
      <c r="U264" s="295">
        <f>SUMIFS('7.  Persistence Report'!W$27:W$500,'7.  Persistence Report'!$D$27:$D$500,$B263,'7.  Persistence Report'!$J$27:$J$500,"Adjustment",'7.  Persistence Report'!$H$27:$H$500,"2016")</f>
        <v>0</v>
      </c>
      <c r="V264" s="295">
        <f>SUMIFS('7.  Persistence Report'!X$27:X$500,'7.  Persistence Report'!$D$27:$D$500,$B263,'7.  Persistence Report'!$J$27:$J$500,"Adjustment",'7.  Persistence Report'!$H$27:$H$500,"2016")</f>
        <v>0</v>
      </c>
      <c r="W264" s="295">
        <f>SUMIFS('7.  Persistence Report'!Y$27:Y$500,'7.  Persistence Report'!$D$27:$D$500,$B263,'7.  Persistence Report'!$J$27:$J$500,"Adjustment",'7.  Persistence Report'!$H$27:$H$500,"2016")</f>
        <v>0</v>
      </c>
      <c r="X264" s="295">
        <f>SUMIFS('7.  Persistence Report'!Z$27:Z$500,'7.  Persistence Report'!$D$27:$D$500,$B263,'7.  Persistence Report'!$J$27:$J$500,"Adjustment",'7.  Persistence Report'!$H$27:$H$500,"2016")</f>
        <v>0</v>
      </c>
      <c r="Y264" s="411">
        <f>Y263</f>
        <v>0</v>
      </c>
      <c r="Z264" s="411">
        <f t="shared" ref="Z264" si="726">Z263</f>
        <v>0</v>
      </c>
      <c r="AA264" s="411">
        <f t="shared" ref="AA264" si="727">AA263</f>
        <v>0</v>
      </c>
      <c r="AB264" s="411">
        <f t="shared" ref="AB264" si="728">AB263</f>
        <v>0</v>
      </c>
      <c r="AC264" s="411">
        <f t="shared" ref="AC264" si="729">AC263</f>
        <v>0</v>
      </c>
      <c r="AD264" s="411">
        <f t="shared" ref="AD264" si="730">AD263</f>
        <v>0</v>
      </c>
      <c r="AE264" s="411">
        <f t="shared" ref="AE264" si="731">AE263</f>
        <v>0</v>
      </c>
      <c r="AF264" s="411">
        <f t="shared" ref="AF264" si="732">AF263</f>
        <v>0</v>
      </c>
      <c r="AG264" s="411">
        <f t="shared" ref="AG264" si="733">AG263</f>
        <v>0</v>
      </c>
      <c r="AH264" s="411">
        <f t="shared" ref="AH264" si="734">AH263</f>
        <v>0</v>
      </c>
      <c r="AI264" s="411">
        <f t="shared" ref="AI264" si="735">AI263</f>
        <v>0</v>
      </c>
      <c r="AJ264" s="411">
        <f t="shared" ref="AJ264" si="736">AJ263</f>
        <v>0</v>
      </c>
      <c r="AK264" s="411">
        <f t="shared" ref="AK264" si="737">AK263</f>
        <v>0</v>
      </c>
      <c r="AL264" s="411">
        <f t="shared" ref="AL264" si="738">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f>SUMIFS('7.  Persistence Report'!AV$27:AV$500,'7.  Persistence Report'!$D$27:$D$500,$B267,'7.  Persistence Report'!$J$27:$J$500,"Current year savings",'7.  Persistence Report'!$H$27:$H$500,"2016")</f>
        <v>0</v>
      </c>
      <c r="E267" s="295">
        <f>SUMIFS('7.  Persistence Report'!AW$27:AW$500,'7.  Persistence Report'!$D$27:$D$500,$B267,'7.  Persistence Report'!$J$27:$J$500,"Current year savings",'7.  Persistence Report'!$H$27:$H$500,"2016")</f>
        <v>0</v>
      </c>
      <c r="F267" s="295">
        <f>SUMIFS('7.  Persistence Report'!AX$27:AX$500,'7.  Persistence Report'!$D$27:$D$500,$B267,'7.  Persistence Report'!$J$27:$J$500,"Current year savings",'7.  Persistence Report'!$H$27:$H$500,"2016")</f>
        <v>0</v>
      </c>
      <c r="G267" s="295">
        <f>SUMIFS('7.  Persistence Report'!AY$27:AY$500,'7.  Persistence Report'!$D$27:$D$500,$B267,'7.  Persistence Report'!$J$27:$J$500,"Current year savings",'7.  Persistence Report'!$H$27:$H$500,"2016")</f>
        <v>0</v>
      </c>
      <c r="H267" s="295">
        <f>SUMIFS('7.  Persistence Report'!AZ$27:AZ$500,'7.  Persistence Report'!$D$27:$D$500,$B267,'7.  Persistence Report'!$J$27:$J$500,"Current year savings",'7.  Persistence Report'!$H$27:$H$500,"2016")</f>
        <v>0</v>
      </c>
      <c r="I267" s="295">
        <f>SUMIFS('7.  Persistence Report'!BA$27:BA$500,'7.  Persistence Report'!$D$27:$D$500,$B267,'7.  Persistence Report'!$J$27:$J$500,"Current year savings",'7.  Persistence Report'!$H$27:$H$500,"2016")</f>
        <v>0</v>
      </c>
      <c r="J267" s="295">
        <f>SUMIFS('7.  Persistence Report'!BB$27:BB$500,'7.  Persistence Report'!$D$27:$D$500,$B267,'7.  Persistence Report'!$J$27:$J$500,"Current year savings",'7.  Persistence Report'!$H$27:$H$500,"2016")</f>
        <v>0</v>
      </c>
      <c r="K267" s="295">
        <f>SUMIFS('7.  Persistence Report'!BC$27:BC$500,'7.  Persistence Report'!$D$27:$D$500,$B267,'7.  Persistence Report'!$J$27:$J$500,"Current year savings",'7.  Persistence Report'!$H$27:$H$500,"2016")</f>
        <v>0</v>
      </c>
      <c r="L267" s="295">
        <f>SUMIFS('7.  Persistence Report'!BD$27:BD$500,'7.  Persistence Report'!$D$27:$D$500,$B267,'7.  Persistence Report'!$J$27:$J$500,"Current year savings",'7.  Persistence Report'!$H$27:$H$500,"2016")</f>
        <v>0</v>
      </c>
      <c r="M267" s="295">
        <f>SUMIFS('7.  Persistence Report'!BE$27:BE$500,'7.  Persistence Report'!$D$27:$D$500,$B267,'7.  Persistence Report'!$J$27:$J$500,"Current year savings",'7.  Persistence Report'!$H$27:$H$500,"2016")</f>
        <v>0</v>
      </c>
      <c r="N267" s="295">
        <v>0</v>
      </c>
      <c r="O267" s="295">
        <f>SUMIFS('7.  Persistence Report'!Q$27:Q$500,'7.  Persistence Report'!$D$27:$D$500,$B267,'7.  Persistence Report'!$J$27:$J$500,"Current year savings",'7.  Persistence Report'!$H$27:$H$500,"2016")</f>
        <v>0</v>
      </c>
      <c r="P267" s="295">
        <f>SUMIFS('7.  Persistence Report'!R$27:R$500,'7.  Persistence Report'!$D$27:$D$500,$B267,'7.  Persistence Report'!$J$27:$J$500,"Current year savings",'7.  Persistence Report'!$H$27:$H$500,"2016")</f>
        <v>0</v>
      </c>
      <c r="Q267" s="295">
        <f>SUMIFS('7.  Persistence Report'!S$27:S$500,'7.  Persistence Report'!$D$27:$D$500,$B267,'7.  Persistence Report'!$J$27:$J$500,"Current year savings",'7.  Persistence Report'!$H$27:$H$500,"2016")</f>
        <v>0</v>
      </c>
      <c r="R267" s="295">
        <f>SUMIFS('7.  Persistence Report'!T$27:T$500,'7.  Persistence Report'!$D$27:$D$500,$B267,'7.  Persistence Report'!$J$27:$J$500,"Current year savings",'7.  Persistence Report'!$H$27:$H$500,"2016")</f>
        <v>0</v>
      </c>
      <c r="S267" s="295">
        <f>SUMIFS('7.  Persistence Report'!U$27:U$500,'7.  Persistence Report'!$D$27:$D$500,$B267,'7.  Persistence Report'!$J$27:$J$500,"Current year savings",'7.  Persistence Report'!$H$27:$H$500,"2016")</f>
        <v>0</v>
      </c>
      <c r="T267" s="295">
        <f>SUMIFS('7.  Persistence Report'!V$27:V$500,'7.  Persistence Report'!$D$27:$D$500,$B267,'7.  Persistence Report'!$J$27:$J$500,"Current year savings",'7.  Persistence Report'!$H$27:$H$500,"2016")</f>
        <v>0</v>
      </c>
      <c r="U267" s="295">
        <f>SUMIFS('7.  Persistence Report'!W$27:W$500,'7.  Persistence Report'!$D$27:$D$500,$B267,'7.  Persistence Report'!$J$27:$J$500,"Current year savings",'7.  Persistence Report'!$H$27:$H$500,"2016")</f>
        <v>0</v>
      </c>
      <c r="V267" s="295">
        <f>SUMIFS('7.  Persistence Report'!X$27:X$500,'7.  Persistence Report'!$D$27:$D$500,$B267,'7.  Persistence Report'!$J$27:$J$500,"Current year savings",'7.  Persistence Report'!$H$27:$H$500,"2016")</f>
        <v>0</v>
      </c>
      <c r="W267" s="295">
        <f>SUMIFS('7.  Persistence Report'!Y$27:Y$500,'7.  Persistence Report'!$D$27:$D$500,$B267,'7.  Persistence Report'!$J$27:$J$500,"Current year savings",'7.  Persistence Report'!$H$27:$H$500,"2016")</f>
        <v>0</v>
      </c>
      <c r="X267" s="295">
        <f>SUMIFS('7.  Persistence Report'!Z$27:Z$500,'7.  Persistence Report'!$D$27:$D$500,$B267,'7.  Persistence Report'!$J$27:$J$500,"Current year savings",'7.  Persistence Report'!$H$27:$H$500,"2016")</f>
        <v>0</v>
      </c>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f>SUMIFS('7.  Persistence Report'!AV$27:AV$500,'7.  Persistence Report'!$D$27:$D$500,$B267,'7.  Persistence Report'!$J$27:$J$500,"Adjustment",'7.  Persistence Report'!$H$27:$H$500,"2016")</f>
        <v>0</v>
      </c>
      <c r="E268" s="295">
        <f>SUMIFS('7.  Persistence Report'!AW$27:AW$500,'7.  Persistence Report'!$D$27:$D$500,$B267,'7.  Persistence Report'!$J$27:$J$500,"Adjustment",'7.  Persistence Report'!$H$27:$H$500,"2016")</f>
        <v>0</v>
      </c>
      <c r="F268" s="295">
        <f>SUMIFS('7.  Persistence Report'!AX$27:AX$500,'7.  Persistence Report'!$D$27:$D$500,$B267,'7.  Persistence Report'!$J$27:$J$500,"Adjustment",'7.  Persistence Report'!$H$27:$H$500,"2016")</f>
        <v>0</v>
      </c>
      <c r="G268" s="295">
        <f>SUMIFS('7.  Persistence Report'!AY$27:AY$500,'7.  Persistence Report'!$D$27:$D$500,$B267,'7.  Persistence Report'!$J$27:$J$500,"Adjustment",'7.  Persistence Report'!$H$27:$H$500,"2016")</f>
        <v>0</v>
      </c>
      <c r="H268" s="295">
        <f>SUMIFS('7.  Persistence Report'!AZ$27:AZ$500,'7.  Persistence Report'!$D$27:$D$500,$B267,'7.  Persistence Report'!$J$27:$J$500,"Adjustment",'7.  Persistence Report'!$H$27:$H$500,"2016")</f>
        <v>0</v>
      </c>
      <c r="I268" s="295">
        <f>SUMIFS('7.  Persistence Report'!BA$27:BA$500,'7.  Persistence Report'!$D$27:$D$500,$B267,'7.  Persistence Report'!$J$27:$J$500,"Adjustment",'7.  Persistence Report'!$H$27:$H$500,"2016")</f>
        <v>0</v>
      </c>
      <c r="J268" s="295">
        <f>SUMIFS('7.  Persistence Report'!BB$27:BB$500,'7.  Persistence Report'!$D$27:$D$500,$B267,'7.  Persistence Report'!$J$27:$J$500,"Adjustment",'7.  Persistence Report'!$H$27:$H$500,"2016")</f>
        <v>0</v>
      </c>
      <c r="K268" s="295">
        <f>SUMIFS('7.  Persistence Report'!BC$27:BC$500,'7.  Persistence Report'!$D$27:$D$500,$B267,'7.  Persistence Report'!$J$27:$J$500,"Adjustment",'7.  Persistence Report'!$H$27:$H$500,"2016")</f>
        <v>0</v>
      </c>
      <c r="L268" s="295">
        <f>SUMIFS('7.  Persistence Report'!BD$27:BD$500,'7.  Persistence Report'!$D$27:$D$500,$B267,'7.  Persistence Report'!$J$27:$J$500,"Adjustment",'7.  Persistence Report'!$H$27:$H$500,"2016")</f>
        <v>0</v>
      </c>
      <c r="M268" s="295">
        <f>SUMIFS('7.  Persistence Report'!BE$27:BE$500,'7.  Persistence Report'!$D$27:$D$500,$B267,'7.  Persistence Report'!$J$27:$J$500,"Adjustment",'7.  Persistence Report'!$H$27:$H$500,"2016")</f>
        <v>0</v>
      </c>
      <c r="N268" s="295">
        <f>N267</f>
        <v>0</v>
      </c>
      <c r="O268" s="295">
        <f>SUMIFS('7.  Persistence Report'!Q$27:Q$500,'7.  Persistence Report'!$D$27:$D$500,$B267,'7.  Persistence Report'!$J$27:$J$500,"Adjustment",'7.  Persistence Report'!$H$27:$H$500,"2016")</f>
        <v>0</v>
      </c>
      <c r="P268" s="295">
        <f>SUMIFS('7.  Persistence Report'!R$27:R$500,'7.  Persistence Report'!$D$27:$D$500,$B267,'7.  Persistence Report'!$J$27:$J$500,"Adjustment",'7.  Persistence Report'!$H$27:$H$500,"2016")</f>
        <v>0</v>
      </c>
      <c r="Q268" s="295">
        <f>SUMIFS('7.  Persistence Report'!S$27:S$500,'7.  Persistence Report'!$D$27:$D$500,$B267,'7.  Persistence Report'!$J$27:$J$500,"Adjustment",'7.  Persistence Report'!$H$27:$H$500,"2016")</f>
        <v>0</v>
      </c>
      <c r="R268" s="295">
        <f>SUMIFS('7.  Persistence Report'!T$27:T$500,'7.  Persistence Report'!$D$27:$D$500,$B267,'7.  Persistence Report'!$J$27:$J$500,"Adjustment",'7.  Persistence Report'!$H$27:$H$500,"2016")</f>
        <v>0</v>
      </c>
      <c r="S268" s="295">
        <f>SUMIFS('7.  Persistence Report'!U$27:U$500,'7.  Persistence Report'!$D$27:$D$500,$B267,'7.  Persistence Report'!$J$27:$J$500,"Adjustment",'7.  Persistence Report'!$H$27:$H$500,"2016")</f>
        <v>0</v>
      </c>
      <c r="T268" s="295">
        <f>SUMIFS('7.  Persistence Report'!V$27:V$500,'7.  Persistence Report'!$D$27:$D$500,$B267,'7.  Persistence Report'!$J$27:$J$500,"Adjustment",'7.  Persistence Report'!$H$27:$H$500,"2016")</f>
        <v>0</v>
      </c>
      <c r="U268" s="295">
        <f>SUMIFS('7.  Persistence Report'!W$27:W$500,'7.  Persistence Report'!$D$27:$D$500,$B267,'7.  Persistence Report'!$J$27:$J$500,"Adjustment",'7.  Persistence Report'!$H$27:$H$500,"2016")</f>
        <v>0</v>
      </c>
      <c r="V268" s="295">
        <f>SUMIFS('7.  Persistence Report'!X$27:X$500,'7.  Persistence Report'!$D$27:$D$500,$B267,'7.  Persistence Report'!$J$27:$J$500,"Adjustment",'7.  Persistence Report'!$H$27:$H$500,"2016")</f>
        <v>0</v>
      </c>
      <c r="W268" s="295">
        <f>SUMIFS('7.  Persistence Report'!Y$27:Y$500,'7.  Persistence Report'!$D$27:$D$500,$B267,'7.  Persistence Report'!$J$27:$J$500,"Adjustment",'7.  Persistence Report'!$H$27:$H$500,"2016")</f>
        <v>0</v>
      </c>
      <c r="X268" s="295">
        <f>SUMIFS('7.  Persistence Report'!Z$27:Z$500,'7.  Persistence Report'!$D$27:$D$500,$B267,'7.  Persistence Report'!$J$27:$J$500,"Adjustment",'7.  Persistence Report'!$H$27:$H$500,"2016")</f>
        <v>0</v>
      </c>
      <c r="Y268" s="411">
        <f>Y267</f>
        <v>0</v>
      </c>
      <c r="Z268" s="411">
        <f t="shared" ref="Z268:AL268" si="739">Z267</f>
        <v>0</v>
      </c>
      <c r="AA268" s="411">
        <f t="shared" si="739"/>
        <v>0</v>
      </c>
      <c r="AB268" s="411">
        <f t="shared" si="739"/>
        <v>0</v>
      </c>
      <c r="AC268" s="411">
        <f t="shared" si="739"/>
        <v>0</v>
      </c>
      <c r="AD268" s="411">
        <f t="shared" si="739"/>
        <v>0</v>
      </c>
      <c r="AE268" s="411">
        <f t="shared" si="739"/>
        <v>0</v>
      </c>
      <c r="AF268" s="411">
        <f t="shared" si="739"/>
        <v>0</v>
      </c>
      <c r="AG268" s="411">
        <f t="shared" si="739"/>
        <v>0</v>
      </c>
      <c r="AH268" s="411">
        <f t="shared" si="739"/>
        <v>0</v>
      </c>
      <c r="AI268" s="411">
        <f t="shared" si="739"/>
        <v>0</v>
      </c>
      <c r="AJ268" s="411">
        <f t="shared" si="739"/>
        <v>0</v>
      </c>
      <c r="AK268" s="411">
        <f t="shared" si="739"/>
        <v>0</v>
      </c>
      <c r="AL268" s="411">
        <f t="shared" si="739"/>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f>SUMIFS('7.  Persistence Report'!AV$27:AV$500,'7.  Persistence Report'!$D$27:$D$500,$B270,'7.  Persistence Report'!$J$27:$J$500,"Current year savings",'7.  Persistence Report'!$H$27:$H$500,"2016")</f>
        <v>0</v>
      </c>
      <c r="E270" s="295">
        <f>SUMIFS('7.  Persistence Report'!AW$27:AW$500,'7.  Persistence Report'!$D$27:$D$500,$B270,'7.  Persistence Report'!$J$27:$J$500,"Current year savings",'7.  Persistence Report'!$H$27:$H$500,"2016")</f>
        <v>0</v>
      </c>
      <c r="F270" s="295">
        <f>SUMIFS('7.  Persistence Report'!AX$27:AX$500,'7.  Persistence Report'!$D$27:$D$500,$B270,'7.  Persistence Report'!$J$27:$J$500,"Current year savings",'7.  Persistence Report'!$H$27:$H$500,"2016")</f>
        <v>0</v>
      </c>
      <c r="G270" s="295">
        <f>SUMIFS('7.  Persistence Report'!AY$27:AY$500,'7.  Persistence Report'!$D$27:$D$500,$B270,'7.  Persistence Report'!$J$27:$J$500,"Current year savings",'7.  Persistence Report'!$H$27:$H$500,"2016")</f>
        <v>0</v>
      </c>
      <c r="H270" s="295">
        <f>SUMIFS('7.  Persistence Report'!AZ$27:AZ$500,'7.  Persistence Report'!$D$27:$D$500,$B270,'7.  Persistence Report'!$J$27:$J$500,"Current year savings",'7.  Persistence Report'!$H$27:$H$500,"2016")</f>
        <v>0</v>
      </c>
      <c r="I270" s="295">
        <f>SUMIFS('7.  Persistence Report'!BA$27:BA$500,'7.  Persistence Report'!$D$27:$D$500,$B270,'7.  Persistence Report'!$J$27:$J$500,"Current year savings",'7.  Persistence Report'!$H$27:$H$500,"2016")</f>
        <v>0</v>
      </c>
      <c r="J270" s="295">
        <f>SUMIFS('7.  Persistence Report'!BB$27:BB$500,'7.  Persistence Report'!$D$27:$D$500,$B270,'7.  Persistence Report'!$J$27:$J$500,"Current year savings",'7.  Persistence Report'!$H$27:$H$500,"2016")</f>
        <v>0</v>
      </c>
      <c r="K270" s="295">
        <f>SUMIFS('7.  Persistence Report'!BC$27:BC$500,'7.  Persistence Report'!$D$27:$D$500,$B270,'7.  Persistence Report'!$J$27:$J$500,"Current year savings",'7.  Persistence Report'!$H$27:$H$500,"2016")</f>
        <v>0</v>
      </c>
      <c r="L270" s="295">
        <f>SUMIFS('7.  Persistence Report'!BD$27:BD$500,'7.  Persistence Report'!$D$27:$D$500,$B270,'7.  Persistence Report'!$J$27:$J$500,"Current year savings",'7.  Persistence Report'!$H$27:$H$500,"2016")</f>
        <v>0</v>
      </c>
      <c r="M270" s="295">
        <f>SUMIFS('7.  Persistence Report'!BE$27:BE$500,'7.  Persistence Report'!$D$27:$D$500,$B270,'7.  Persistence Report'!$J$27:$J$500,"Current year savings",'7.  Persistence Report'!$H$27:$H$500,"2016")</f>
        <v>0</v>
      </c>
      <c r="N270" s="295">
        <v>0</v>
      </c>
      <c r="O270" s="295">
        <f>SUMIFS('7.  Persistence Report'!Q$27:Q$500,'7.  Persistence Report'!$D$27:$D$500,$B270,'7.  Persistence Report'!$J$27:$J$500,"Current year savings",'7.  Persistence Report'!$H$27:$H$500,"2016")</f>
        <v>0</v>
      </c>
      <c r="P270" s="295">
        <f>SUMIFS('7.  Persistence Report'!R$27:R$500,'7.  Persistence Report'!$D$27:$D$500,$B270,'7.  Persistence Report'!$J$27:$J$500,"Current year savings",'7.  Persistence Report'!$H$27:$H$500,"2016")</f>
        <v>0</v>
      </c>
      <c r="Q270" s="295">
        <f>SUMIFS('7.  Persistence Report'!S$27:S$500,'7.  Persistence Report'!$D$27:$D$500,$B270,'7.  Persistence Report'!$J$27:$J$500,"Current year savings",'7.  Persistence Report'!$H$27:$H$500,"2016")</f>
        <v>0</v>
      </c>
      <c r="R270" s="295">
        <f>SUMIFS('7.  Persistence Report'!T$27:T$500,'7.  Persistence Report'!$D$27:$D$500,$B270,'7.  Persistence Report'!$J$27:$J$500,"Current year savings",'7.  Persistence Report'!$H$27:$H$500,"2016")</f>
        <v>0</v>
      </c>
      <c r="S270" s="295">
        <f>SUMIFS('7.  Persistence Report'!U$27:U$500,'7.  Persistence Report'!$D$27:$D$500,$B270,'7.  Persistence Report'!$J$27:$J$500,"Current year savings",'7.  Persistence Report'!$H$27:$H$500,"2016")</f>
        <v>0</v>
      </c>
      <c r="T270" s="295">
        <f>SUMIFS('7.  Persistence Report'!V$27:V$500,'7.  Persistence Report'!$D$27:$D$500,$B270,'7.  Persistence Report'!$J$27:$J$500,"Current year savings",'7.  Persistence Report'!$H$27:$H$500,"2016")</f>
        <v>0</v>
      </c>
      <c r="U270" s="295">
        <f>SUMIFS('7.  Persistence Report'!W$27:W$500,'7.  Persistence Report'!$D$27:$D$500,$B270,'7.  Persistence Report'!$J$27:$J$500,"Current year savings",'7.  Persistence Report'!$H$27:$H$500,"2016")</f>
        <v>0</v>
      </c>
      <c r="V270" s="295">
        <f>SUMIFS('7.  Persistence Report'!X$27:X$500,'7.  Persistence Report'!$D$27:$D$500,$B270,'7.  Persistence Report'!$J$27:$J$500,"Current year savings",'7.  Persistence Report'!$H$27:$H$500,"2016")</f>
        <v>0</v>
      </c>
      <c r="W270" s="295">
        <f>SUMIFS('7.  Persistence Report'!Y$27:Y$500,'7.  Persistence Report'!$D$27:$D$500,$B270,'7.  Persistence Report'!$J$27:$J$500,"Current year savings",'7.  Persistence Report'!$H$27:$H$500,"2016")</f>
        <v>0</v>
      </c>
      <c r="X270" s="295">
        <f>SUMIFS('7.  Persistence Report'!Z$27:Z$500,'7.  Persistence Report'!$D$27:$D$500,$B270,'7.  Persistence Report'!$J$27:$J$500,"Current year savings",'7.  Persistence Report'!$H$27:$H$500,"2016")</f>
        <v>0</v>
      </c>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f>SUMIFS('7.  Persistence Report'!AV$27:AV$500,'7.  Persistence Report'!$D$27:$D$500,$B270,'7.  Persistence Report'!$J$27:$J$500,"Adjustment",'7.  Persistence Report'!$H$27:$H$500,"2016")</f>
        <v>0</v>
      </c>
      <c r="E271" s="295">
        <f>SUMIFS('7.  Persistence Report'!AW$27:AW$500,'7.  Persistence Report'!$D$27:$D$500,$B270,'7.  Persistence Report'!$J$27:$J$500,"Adjustment",'7.  Persistence Report'!$H$27:$H$500,"2016")</f>
        <v>0</v>
      </c>
      <c r="F271" s="295">
        <f>SUMIFS('7.  Persistence Report'!AX$27:AX$500,'7.  Persistence Report'!$D$27:$D$500,$B270,'7.  Persistence Report'!$J$27:$J$500,"Adjustment",'7.  Persistence Report'!$H$27:$H$500,"2016")</f>
        <v>0</v>
      </c>
      <c r="G271" s="295">
        <f>SUMIFS('7.  Persistence Report'!AY$27:AY$500,'7.  Persistence Report'!$D$27:$D$500,$B270,'7.  Persistence Report'!$J$27:$J$500,"Adjustment",'7.  Persistence Report'!$H$27:$H$500,"2016")</f>
        <v>0</v>
      </c>
      <c r="H271" s="295">
        <f>SUMIFS('7.  Persistence Report'!AZ$27:AZ$500,'7.  Persistence Report'!$D$27:$D$500,$B270,'7.  Persistence Report'!$J$27:$J$500,"Adjustment",'7.  Persistence Report'!$H$27:$H$500,"2016")</f>
        <v>0</v>
      </c>
      <c r="I271" s="295">
        <f>SUMIFS('7.  Persistence Report'!BA$27:BA$500,'7.  Persistence Report'!$D$27:$D$500,$B270,'7.  Persistence Report'!$J$27:$J$500,"Adjustment",'7.  Persistence Report'!$H$27:$H$500,"2016")</f>
        <v>0</v>
      </c>
      <c r="J271" s="295">
        <f>SUMIFS('7.  Persistence Report'!BB$27:BB$500,'7.  Persistence Report'!$D$27:$D$500,$B270,'7.  Persistence Report'!$J$27:$J$500,"Adjustment",'7.  Persistence Report'!$H$27:$H$500,"2016")</f>
        <v>0</v>
      </c>
      <c r="K271" s="295">
        <f>SUMIFS('7.  Persistence Report'!BC$27:BC$500,'7.  Persistence Report'!$D$27:$D$500,$B270,'7.  Persistence Report'!$J$27:$J$500,"Adjustment",'7.  Persistence Report'!$H$27:$H$500,"2016")</f>
        <v>0</v>
      </c>
      <c r="L271" s="295">
        <f>SUMIFS('7.  Persistence Report'!BD$27:BD$500,'7.  Persistence Report'!$D$27:$D$500,$B270,'7.  Persistence Report'!$J$27:$J$500,"Adjustment",'7.  Persistence Report'!$H$27:$H$500,"2016")</f>
        <v>0</v>
      </c>
      <c r="M271" s="295">
        <f>SUMIFS('7.  Persistence Report'!BE$27:BE$500,'7.  Persistence Report'!$D$27:$D$500,$B270,'7.  Persistence Report'!$J$27:$J$500,"Adjustment",'7.  Persistence Report'!$H$27:$H$500,"2016")</f>
        <v>0</v>
      </c>
      <c r="N271" s="295">
        <f>N270</f>
        <v>0</v>
      </c>
      <c r="O271" s="295">
        <f>SUMIFS('7.  Persistence Report'!Q$27:Q$500,'7.  Persistence Report'!$D$27:$D$500,$B270,'7.  Persistence Report'!$J$27:$J$500,"Adjustment",'7.  Persistence Report'!$H$27:$H$500,"2016")</f>
        <v>0</v>
      </c>
      <c r="P271" s="295">
        <f>SUMIFS('7.  Persistence Report'!R$27:R$500,'7.  Persistence Report'!$D$27:$D$500,$B270,'7.  Persistence Report'!$J$27:$J$500,"Adjustment",'7.  Persistence Report'!$H$27:$H$500,"2016")</f>
        <v>0</v>
      </c>
      <c r="Q271" s="295">
        <f>SUMIFS('7.  Persistence Report'!S$27:S$500,'7.  Persistence Report'!$D$27:$D$500,$B270,'7.  Persistence Report'!$J$27:$J$500,"Adjustment",'7.  Persistence Report'!$H$27:$H$500,"2016")</f>
        <v>0</v>
      </c>
      <c r="R271" s="295">
        <f>SUMIFS('7.  Persistence Report'!T$27:T$500,'7.  Persistence Report'!$D$27:$D$500,$B270,'7.  Persistence Report'!$J$27:$J$500,"Adjustment",'7.  Persistence Report'!$H$27:$H$500,"2016")</f>
        <v>0</v>
      </c>
      <c r="S271" s="295">
        <f>SUMIFS('7.  Persistence Report'!U$27:U$500,'7.  Persistence Report'!$D$27:$D$500,$B270,'7.  Persistence Report'!$J$27:$J$500,"Adjustment",'7.  Persistence Report'!$H$27:$H$500,"2016")</f>
        <v>0</v>
      </c>
      <c r="T271" s="295">
        <f>SUMIFS('7.  Persistence Report'!V$27:V$500,'7.  Persistence Report'!$D$27:$D$500,$B270,'7.  Persistence Report'!$J$27:$J$500,"Adjustment",'7.  Persistence Report'!$H$27:$H$500,"2016")</f>
        <v>0</v>
      </c>
      <c r="U271" s="295">
        <f>SUMIFS('7.  Persistence Report'!W$27:W$500,'7.  Persistence Report'!$D$27:$D$500,$B270,'7.  Persistence Report'!$J$27:$J$500,"Adjustment",'7.  Persistence Report'!$H$27:$H$500,"2016")</f>
        <v>0</v>
      </c>
      <c r="V271" s="295">
        <f>SUMIFS('7.  Persistence Report'!X$27:X$500,'7.  Persistence Report'!$D$27:$D$500,$B270,'7.  Persistence Report'!$J$27:$J$500,"Adjustment",'7.  Persistence Report'!$H$27:$H$500,"2016")</f>
        <v>0</v>
      </c>
      <c r="W271" s="295">
        <f>SUMIFS('7.  Persistence Report'!Y$27:Y$500,'7.  Persistence Report'!$D$27:$D$500,$B270,'7.  Persistence Report'!$J$27:$J$500,"Adjustment",'7.  Persistence Report'!$H$27:$H$500,"2016")</f>
        <v>0</v>
      </c>
      <c r="X271" s="295">
        <f>SUMIFS('7.  Persistence Report'!Z$27:Z$500,'7.  Persistence Report'!$D$27:$D$500,$B270,'7.  Persistence Report'!$J$27:$J$500,"Adjustment",'7.  Persistence Report'!$H$27:$H$500,"2016")</f>
        <v>0</v>
      </c>
      <c r="Y271" s="411">
        <f>Y270</f>
        <v>0</v>
      </c>
      <c r="Z271" s="411">
        <f t="shared" ref="Z271:AL271" si="740">Z270</f>
        <v>0</v>
      </c>
      <c r="AA271" s="411">
        <f t="shared" si="740"/>
        <v>0</v>
      </c>
      <c r="AB271" s="411">
        <f t="shared" si="740"/>
        <v>0</v>
      </c>
      <c r="AC271" s="411">
        <f t="shared" si="740"/>
        <v>0</v>
      </c>
      <c r="AD271" s="411">
        <f t="shared" si="740"/>
        <v>0</v>
      </c>
      <c r="AE271" s="411">
        <f t="shared" si="740"/>
        <v>0</v>
      </c>
      <c r="AF271" s="411">
        <f t="shared" si="740"/>
        <v>0</v>
      </c>
      <c r="AG271" s="411">
        <f t="shared" si="740"/>
        <v>0</v>
      </c>
      <c r="AH271" s="411">
        <f t="shared" si="740"/>
        <v>0</v>
      </c>
      <c r="AI271" s="411">
        <f t="shared" si="740"/>
        <v>0</v>
      </c>
      <c r="AJ271" s="411">
        <f t="shared" si="740"/>
        <v>0</v>
      </c>
      <c r="AK271" s="411">
        <f t="shared" si="740"/>
        <v>0</v>
      </c>
      <c r="AL271" s="411">
        <f t="shared" si="740"/>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f>SUMIFS('7.  Persistence Report'!AV$27:AV$500,'7.  Persistence Report'!$D$27:$D$500,$B274,'7.  Persistence Report'!$J$27:$J$500,"Current year savings",'7.  Persistence Report'!$H$27:$H$500,"2016")</f>
        <v>0</v>
      </c>
      <c r="E274" s="295">
        <f>SUMIFS('7.  Persistence Report'!AW$27:AW$500,'7.  Persistence Report'!$D$27:$D$500,$B274,'7.  Persistence Report'!$J$27:$J$500,"Current year savings",'7.  Persistence Report'!$H$27:$H$500,"2016")</f>
        <v>0</v>
      </c>
      <c r="F274" s="295">
        <f>SUMIFS('7.  Persistence Report'!AX$27:AX$500,'7.  Persistence Report'!$D$27:$D$500,$B274,'7.  Persistence Report'!$J$27:$J$500,"Current year savings",'7.  Persistence Report'!$H$27:$H$500,"2016")</f>
        <v>0</v>
      </c>
      <c r="G274" s="295">
        <f>SUMIFS('7.  Persistence Report'!AY$27:AY$500,'7.  Persistence Report'!$D$27:$D$500,$B274,'7.  Persistence Report'!$J$27:$J$500,"Current year savings",'7.  Persistence Report'!$H$27:$H$500,"2016")</f>
        <v>0</v>
      </c>
      <c r="H274" s="295">
        <f>SUMIFS('7.  Persistence Report'!AZ$27:AZ$500,'7.  Persistence Report'!$D$27:$D$500,$B274,'7.  Persistence Report'!$J$27:$J$500,"Current year savings",'7.  Persistence Report'!$H$27:$H$500,"2016")</f>
        <v>0</v>
      </c>
      <c r="I274" s="295">
        <f>SUMIFS('7.  Persistence Report'!BA$27:BA$500,'7.  Persistence Report'!$D$27:$D$500,$B274,'7.  Persistence Report'!$J$27:$J$500,"Current year savings",'7.  Persistence Report'!$H$27:$H$500,"2016")</f>
        <v>0</v>
      </c>
      <c r="J274" s="295">
        <f>SUMIFS('7.  Persistence Report'!BB$27:BB$500,'7.  Persistence Report'!$D$27:$D$500,$B274,'7.  Persistence Report'!$J$27:$J$500,"Current year savings",'7.  Persistence Report'!$H$27:$H$500,"2016")</f>
        <v>0</v>
      </c>
      <c r="K274" s="295">
        <f>SUMIFS('7.  Persistence Report'!BC$27:BC$500,'7.  Persistence Report'!$D$27:$D$500,$B274,'7.  Persistence Report'!$J$27:$J$500,"Current year savings",'7.  Persistence Report'!$H$27:$H$500,"2016")</f>
        <v>0</v>
      </c>
      <c r="L274" s="295">
        <f>SUMIFS('7.  Persistence Report'!BD$27:BD$500,'7.  Persistence Report'!$D$27:$D$500,$B274,'7.  Persistence Report'!$J$27:$J$500,"Current year savings",'7.  Persistence Report'!$H$27:$H$500,"2016")</f>
        <v>0</v>
      </c>
      <c r="M274" s="295">
        <f>SUMIFS('7.  Persistence Report'!BE$27:BE$500,'7.  Persistence Report'!$D$27:$D$500,$B274,'7.  Persistence Report'!$J$27:$J$500,"Current year savings",'7.  Persistence Report'!$H$27:$H$500,"2016")</f>
        <v>0</v>
      </c>
      <c r="N274" s="295">
        <v>12</v>
      </c>
      <c r="O274" s="295">
        <f>SUMIFS('7.  Persistence Report'!Q$27:Q$500,'7.  Persistence Report'!$D$27:$D$500,$B274,'7.  Persistence Report'!$J$27:$J$500,"Current year savings",'7.  Persistence Report'!$H$27:$H$500,"2016")</f>
        <v>0</v>
      </c>
      <c r="P274" s="295">
        <f>SUMIFS('7.  Persistence Report'!R$27:R$500,'7.  Persistence Report'!$D$27:$D$500,$B274,'7.  Persistence Report'!$J$27:$J$500,"Current year savings",'7.  Persistence Report'!$H$27:$H$500,"2016")</f>
        <v>0</v>
      </c>
      <c r="Q274" s="295">
        <f>SUMIFS('7.  Persistence Report'!S$27:S$500,'7.  Persistence Report'!$D$27:$D$500,$B274,'7.  Persistence Report'!$J$27:$J$500,"Current year savings",'7.  Persistence Report'!$H$27:$H$500,"2016")</f>
        <v>0</v>
      </c>
      <c r="R274" s="295">
        <f>SUMIFS('7.  Persistence Report'!T$27:T$500,'7.  Persistence Report'!$D$27:$D$500,$B274,'7.  Persistence Report'!$J$27:$J$500,"Current year savings",'7.  Persistence Report'!$H$27:$H$500,"2016")</f>
        <v>0</v>
      </c>
      <c r="S274" s="295">
        <f>SUMIFS('7.  Persistence Report'!U$27:U$500,'7.  Persistence Report'!$D$27:$D$500,$B274,'7.  Persistence Report'!$J$27:$J$500,"Current year savings",'7.  Persistence Report'!$H$27:$H$500,"2016")</f>
        <v>0</v>
      </c>
      <c r="T274" s="295">
        <f>SUMIFS('7.  Persistence Report'!V$27:V$500,'7.  Persistence Report'!$D$27:$D$500,$B274,'7.  Persistence Report'!$J$27:$J$500,"Current year savings",'7.  Persistence Report'!$H$27:$H$500,"2016")</f>
        <v>0</v>
      </c>
      <c r="U274" s="295">
        <f>SUMIFS('7.  Persistence Report'!W$27:W$500,'7.  Persistence Report'!$D$27:$D$500,$B274,'7.  Persistence Report'!$J$27:$J$500,"Current year savings",'7.  Persistence Report'!$H$27:$H$500,"2016")</f>
        <v>0</v>
      </c>
      <c r="V274" s="295">
        <f>SUMIFS('7.  Persistence Report'!X$27:X$500,'7.  Persistence Report'!$D$27:$D$500,$B274,'7.  Persistence Report'!$J$27:$J$500,"Current year savings",'7.  Persistence Report'!$H$27:$H$500,"2016")</f>
        <v>0</v>
      </c>
      <c r="W274" s="295">
        <f>SUMIFS('7.  Persistence Report'!Y$27:Y$500,'7.  Persistence Report'!$D$27:$D$500,$B274,'7.  Persistence Report'!$J$27:$J$500,"Current year savings",'7.  Persistence Report'!$H$27:$H$500,"2016")</f>
        <v>0</v>
      </c>
      <c r="X274" s="295">
        <f>SUMIFS('7.  Persistence Report'!Z$27:Z$500,'7.  Persistence Report'!$D$27:$D$500,$B274,'7.  Persistence Report'!$J$27:$J$500,"Current year savings",'7.  Persistence Report'!$H$27:$H$500,"2016")</f>
        <v>0</v>
      </c>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f>SUMIFS('7.  Persistence Report'!AV$27:AV$500,'7.  Persistence Report'!$D$27:$D$500,$B274,'7.  Persistence Report'!$J$27:$J$500,"Adjustment",'7.  Persistence Report'!$H$27:$H$500,"2016")</f>
        <v>0</v>
      </c>
      <c r="E275" s="295">
        <f>SUMIFS('7.  Persistence Report'!AW$27:AW$500,'7.  Persistence Report'!$D$27:$D$500,$B274,'7.  Persistence Report'!$J$27:$J$500,"Adjustment",'7.  Persistence Report'!$H$27:$H$500,"2016")</f>
        <v>0</v>
      </c>
      <c r="F275" s="295">
        <f>SUMIFS('7.  Persistence Report'!AX$27:AX$500,'7.  Persistence Report'!$D$27:$D$500,$B274,'7.  Persistence Report'!$J$27:$J$500,"Adjustment",'7.  Persistence Report'!$H$27:$H$500,"2016")</f>
        <v>0</v>
      </c>
      <c r="G275" s="295">
        <f>SUMIFS('7.  Persistence Report'!AY$27:AY$500,'7.  Persistence Report'!$D$27:$D$500,$B274,'7.  Persistence Report'!$J$27:$J$500,"Adjustment",'7.  Persistence Report'!$H$27:$H$500,"2016")</f>
        <v>0</v>
      </c>
      <c r="H275" s="295">
        <f>SUMIFS('7.  Persistence Report'!AZ$27:AZ$500,'7.  Persistence Report'!$D$27:$D$500,$B274,'7.  Persistence Report'!$J$27:$J$500,"Adjustment",'7.  Persistence Report'!$H$27:$H$500,"2016")</f>
        <v>0</v>
      </c>
      <c r="I275" s="295">
        <f>SUMIFS('7.  Persistence Report'!BA$27:BA$500,'7.  Persistence Report'!$D$27:$D$500,$B274,'7.  Persistence Report'!$J$27:$J$500,"Adjustment",'7.  Persistence Report'!$H$27:$H$500,"2016")</f>
        <v>0</v>
      </c>
      <c r="J275" s="295">
        <f>SUMIFS('7.  Persistence Report'!BB$27:BB$500,'7.  Persistence Report'!$D$27:$D$500,$B274,'7.  Persistence Report'!$J$27:$J$500,"Adjustment",'7.  Persistence Report'!$H$27:$H$500,"2016")</f>
        <v>0</v>
      </c>
      <c r="K275" s="295">
        <f>SUMIFS('7.  Persistence Report'!BC$27:BC$500,'7.  Persistence Report'!$D$27:$D$500,$B274,'7.  Persistence Report'!$J$27:$J$500,"Adjustment",'7.  Persistence Report'!$H$27:$H$500,"2016")</f>
        <v>0</v>
      </c>
      <c r="L275" s="295">
        <f>SUMIFS('7.  Persistence Report'!BD$27:BD$500,'7.  Persistence Report'!$D$27:$D$500,$B274,'7.  Persistence Report'!$J$27:$J$500,"Adjustment",'7.  Persistence Report'!$H$27:$H$500,"2016")</f>
        <v>0</v>
      </c>
      <c r="M275" s="295">
        <f>SUMIFS('7.  Persistence Report'!BE$27:BE$500,'7.  Persistence Report'!$D$27:$D$500,$B274,'7.  Persistence Report'!$J$27:$J$500,"Adjustment",'7.  Persistence Report'!$H$27:$H$500,"2016")</f>
        <v>0</v>
      </c>
      <c r="N275" s="295">
        <f>N274</f>
        <v>12</v>
      </c>
      <c r="O275" s="295">
        <f>SUMIFS('7.  Persistence Report'!Q$27:Q$500,'7.  Persistence Report'!$D$27:$D$500,$B274,'7.  Persistence Report'!$J$27:$J$500,"Adjustment",'7.  Persistence Report'!$H$27:$H$500,"2016")</f>
        <v>0</v>
      </c>
      <c r="P275" s="295">
        <f>SUMIFS('7.  Persistence Report'!R$27:R$500,'7.  Persistence Report'!$D$27:$D$500,$B274,'7.  Persistence Report'!$J$27:$J$500,"Adjustment",'7.  Persistence Report'!$H$27:$H$500,"2016")</f>
        <v>0</v>
      </c>
      <c r="Q275" s="295">
        <f>SUMIFS('7.  Persistence Report'!S$27:S$500,'7.  Persistence Report'!$D$27:$D$500,$B274,'7.  Persistence Report'!$J$27:$J$500,"Adjustment",'7.  Persistence Report'!$H$27:$H$500,"2016")</f>
        <v>0</v>
      </c>
      <c r="R275" s="295">
        <f>SUMIFS('7.  Persistence Report'!T$27:T$500,'7.  Persistence Report'!$D$27:$D$500,$B274,'7.  Persistence Report'!$J$27:$J$500,"Adjustment",'7.  Persistence Report'!$H$27:$H$500,"2016")</f>
        <v>0</v>
      </c>
      <c r="S275" s="295">
        <f>SUMIFS('7.  Persistence Report'!U$27:U$500,'7.  Persistence Report'!$D$27:$D$500,$B274,'7.  Persistence Report'!$J$27:$J$500,"Adjustment",'7.  Persistence Report'!$H$27:$H$500,"2016")</f>
        <v>0</v>
      </c>
      <c r="T275" s="295">
        <f>SUMIFS('7.  Persistence Report'!V$27:V$500,'7.  Persistence Report'!$D$27:$D$500,$B274,'7.  Persistence Report'!$J$27:$J$500,"Adjustment",'7.  Persistence Report'!$H$27:$H$500,"2016")</f>
        <v>0</v>
      </c>
      <c r="U275" s="295">
        <f>SUMIFS('7.  Persistence Report'!W$27:W$500,'7.  Persistence Report'!$D$27:$D$500,$B274,'7.  Persistence Report'!$J$27:$J$500,"Adjustment",'7.  Persistence Report'!$H$27:$H$500,"2016")</f>
        <v>0</v>
      </c>
      <c r="V275" s="295">
        <f>SUMIFS('7.  Persistence Report'!X$27:X$500,'7.  Persistence Report'!$D$27:$D$500,$B274,'7.  Persistence Report'!$J$27:$J$500,"Adjustment",'7.  Persistence Report'!$H$27:$H$500,"2016")</f>
        <v>0</v>
      </c>
      <c r="W275" s="295">
        <f>SUMIFS('7.  Persistence Report'!Y$27:Y$500,'7.  Persistence Report'!$D$27:$D$500,$B274,'7.  Persistence Report'!$J$27:$J$500,"Adjustment",'7.  Persistence Report'!$H$27:$H$500,"2016")</f>
        <v>0</v>
      </c>
      <c r="X275" s="295">
        <f>SUMIFS('7.  Persistence Report'!Z$27:Z$500,'7.  Persistence Report'!$D$27:$D$500,$B274,'7.  Persistence Report'!$J$27:$J$500,"Adjustment",'7.  Persistence Report'!$H$27:$H$500,"2016")</f>
        <v>0</v>
      </c>
      <c r="Y275" s="411">
        <f>Y274</f>
        <v>0</v>
      </c>
      <c r="Z275" s="411">
        <f t="shared" ref="Z275:AL275" si="741">Z274</f>
        <v>0</v>
      </c>
      <c r="AA275" s="411">
        <f t="shared" si="741"/>
        <v>0</v>
      </c>
      <c r="AB275" s="411">
        <f t="shared" si="741"/>
        <v>0</v>
      </c>
      <c r="AC275" s="411">
        <f t="shared" si="741"/>
        <v>0</v>
      </c>
      <c r="AD275" s="411">
        <f t="shared" si="741"/>
        <v>0</v>
      </c>
      <c r="AE275" s="411">
        <f t="shared" si="741"/>
        <v>0</v>
      </c>
      <c r="AF275" s="411">
        <f t="shared" si="741"/>
        <v>0</v>
      </c>
      <c r="AG275" s="411">
        <f t="shared" si="741"/>
        <v>0</v>
      </c>
      <c r="AH275" s="411">
        <f t="shared" si="741"/>
        <v>0</v>
      </c>
      <c r="AI275" s="411">
        <f t="shared" si="741"/>
        <v>0</v>
      </c>
      <c r="AJ275" s="411">
        <f t="shared" si="741"/>
        <v>0</v>
      </c>
      <c r="AK275" s="411">
        <f t="shared" si="741"/>
        <v>0</v>
      </c>
      <c r="AL275" s="411">
        <f t="shared" si="741"/>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f>SUMIFS('7.  Persistence Report'!AV$27:AV$500,'7.  Persistence Report'!$D$27:$D$500,$B277,'7.  Persistence Report'!$J$27:$J$500,"Current year savings",'7.  Persistence Report'!$H$27:$H$500,"2016")</f>
        <v>0</v>
      </c>
      <c r="E277" s="295">
        <f>SUMIFS('7.  Persistence Report'!AW$27:AW$500,'7.  Persistence Report'!$D$27:$D$500,$B277,'7.  Persistence Report'!$J$27:$J$500,"Current year savings",'7.  Persistence Report'!$H$27:$H$500,"2016")</f>
        <v>0</v>
      </c>
      <c r="F277" s="295">
        <f>SUMIFS('7.  Persistence Report'!AX$27:AX$500,'7.  Persistence Report'!$D$27:$D$500,$B277,'7.  Persistence Report'!$J$27:$J$500,"Current year savings",'7.  Persistence Report'!$H$27:$H$500,"2016")</f>
        <v>0</v>
      </c>
      <c r="G277" s="295">
        <f>SUMIFS('7.  Persistence Report'!AY$27:AY$500,'7.  Persistence Report'!$D$27:$D$500,$B277,'7.  Persistence Report'!$J$27:$J$500,"Current year savings",'7.  Persistence Report'!$H$27:$H$500,"2016")</f>
        <v>0</v>
      </c>
      <c r="H277" s="295">
        <f>SUMIFS('7.  Persistence Report'!AZ$27:AZ$500,'7.  Persistence Report'!$D$27:$D$500,$B277,'7.  Persistence Report'!$J$27:$J$500,"Current year savings",'7.  Persistence Report'!$H$27:$H$500,"2016")</f>
        <v>0</v>
      </c>
      <c r="I277" s="295">
        <f>SUMIFS('7.  Persistence Report'!BA$27:BA$500,'7.  Persistence Report'!$D$27:$D$500,$B277,'7.  Persistence Report'!$J$27:$J$500,"Current year savings",'7.  Persistence Report'!$H$27:$H$500,"2016")</f>
        <v>0</v>
      </c>
      <c r="J277" s="295">
        <f>SUMIFS('7.  Persistence Report'!BB$27:BB$500,'7.  Persistence Report'!$D$27:$D$500,$B277,'7.  Persistence Report'!$J$27:$J$500,"Current year savings",'7.  Persistence Report'!$H$27:$H$500,"2016")</f>
        <v>0</v>
      </c>
      <c r="K277" s="295">
        <f>SUMIFS('7.  Persistence Report'!BC$27:BC$500,'7.  Persistence Report'!$D$27:$D$500,$B277,'7.  Persistence Report'!$J$27:$J$500,"Current year savings",'7.  Persistence Report'!$H$27:$H$500,"2016")</f>
        <v>0</v>
      </c>
      <c r="L277" s="295">
        <f>SUMIFS('7.  Persistence Report'!BD$27:BD$500,'7.  Persistence Report'!$D$27:$D$500,$B277,'7.  Persistence Report'!$J$27:$J$500,"Current year savings",'7.  Persistence Report'!$H$27:$H$500,"2016")</f>
        <v>0</v>
      </c>
      <c r="M277" s="295">
        <f>SUMIFS('7.  Persistence Report'!BE$27:BE$500,'7.  Persistence Report'!$D$27:$D$500,$B277,'7.  Persistence Report'!$J$27:$J$500,"Current year savings",'7.  Persistence Report'!$H$27:$H$500,"2016")</f>
        <v>0</v>
      </c>
      <c r="N277" s="295">
        <v>12</v>
      </c>
      <c r="O277" s="295">
        <f>SUMIFS('7.  Persistence Report'!Q$27:Q$500,'7.  Persistence Report'!$D$27:$D$500,$B277,'7.  Persistence Report'!$J$27:$J$500,"Current year savings",'7.  Persistence Report'!$H$27:$H$500,"2016")</f>
        <v>0</v>
      </c>
      <c r="P277" s="295">
        <f>SUMIFS('7.  Persistence Report'!R$27:R$500,'7.  Persistence Report'!$D$27:$D$500,$B277,'7.  Persistence Report'!$J$27:$J$500,"Current year savings",'7.  Persistence Report'!$H$27:$H$500,"2016")</f>
        <v>0</v>
      </c>
      <c r="Q277" s="295">
        <f>SUMIFS('7.  Persistence Report'!S$27:S$500,'7.  Persistence Report'!$D$27:$D$500,$B277,'7.  Persistence Report'!$J$27:$J$500,"Current year savings",'7.  Persistence Report'!$H$27:$H$500,"2016")</f>
        <v>0</v>
      </c>
      <c r="R277" s="295">
        <f>SUMIFS('7.  Persistence Report'!T$27:T$500,'7.  Persistence Report'!$D$27:$D$500,$B277,'7.  Persistence Report'!$J$27:$J$500,"Current year savings",'7.  Persistence Report'!$H$27:$H$500,"2016")</f>
        <v>0</v>
      </c>
      <c r="S277" s="295">
        <f>SUMIFS('7.  Persistence Report'!U$27:U$500,'7.  Persistence Report'!$D$27:$D$500,$B277,'7.  Persistence Report'!$J$27:$J$500,"Current year savings",'7.  Persistence Report'!$H$27:$H$500,"2016")</f>
        <v>0</v>
      </c>
      <c r="T277" s="295">
        <f>SUMIFS('7.  Persistence Report'!V$27:V$500,'7.  Persistence Report'!$D$27:$D$500,$B277,'7.  Persistence Report'!$J$27:$J$500,"Current year savings",'7.  Persistence Report'!$H$27:$H$500,"2016")</f>
        <v>0</v>
      </c>
      <c r="U277" s="295">
        <f>SUMIFS('7.  Persistence Report'!W$27:W$500,'7.  Persistence Report'!$D$27:$D$500,$B277,'7.  Persistence Report'!$J$27:$J$500,"Current year savings",'7.  Persistence Report'!$H$27:$H$500,"2016")</f>
        <v>0</v>
      </c>
      <c r="V277" s="295">
        <f>SUMIFS('7.  Persistence Report'!X$27:X$500,'7.  Persistence Report'!$D$27:$D$500,$B277,'7.  Persistence Report'!$J$27:$J$500,"Current year savings",'7.  Persistence Report'!$H$27:$H$500,"2016")</f>
        <v>0</v>
      </c>
      <c r="W277" s="295">
        <f>SUMIFS('7.  Persistence Report'!Y$27:Y$500,'7.  Persistence Report'!$D$27:$D$500,$B277,'7.  Persistence Report'!$J$27:$J$500,"Current year savings",'7.  Persistence Report'!$H$27:$H$500,"2016")</f>
        <v>0</v>
      </c>
      <c r="X277" s="295">
        <f>SUMIFS('7.  Persistence Report'!Z$27:Z$500,'7.  Persistence Report'!$D$27:$D$500,$B277,'7.  Persistence Report'!$J$27:$J$500,"Current year savings",'7.  Persistence Report'!$H$27:$H$500,"2016")</f>
        <v>0</v>
      </c>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f>SUMIFS('7.  Persistence Report'!AV$27:AV$500,'7.  Persistence Report'!$D$27:$D$500,$B277,'7.  Persistence Report'!$J$27:$J$500,"Adjustment",'7.  Persistence Report'!$H$27:$H$500,"2016")</f>
        <v>0</v>
      </c>
      <c r="E278" s="295">
        <f>SUMIFS('7.  Persistence Report'!AW$27:AW$500,'7.  Persistence Report'!$D$27:$D$500,$B277,'7.  Persistence Report'!$J$27:$J$500,"Adjustment",'7.  Persistence Report'!$H$27:$H$500,"2016")</f>
        <v>0</v>
      </c>
      <c r="F278" s="295">
        <f>SUMIFS('7.  Persistence Report'!AX$27:AX$500,'7.  Persistence Report'!$D$27:$D$500,$B277,'7.  Persistence Report'!$J$27:$J$500,"Adjustment",'7.  Persistence Report'!$H$27:$H$500,"2016")</f>
        <v>0</v>
      </c>
      <c r="G278" s="295">
        <f>SUMIFS('7.  Persistence Report'!AY$27:AY$500,'7.  Persistence Report'!$D$27:$D$500,$B277,'7.  Persistence Report'!$J$27:$J$500,"Adjustment",'7.  Persistence Report'!$H$27:$H$500,"2016")</f>
        <v>0</v>
      </c>
      <c r="H278" s="295">
        <f>SUMIFS('7.  Persistence Report'!AZ$27:AZ$500,'7.  Persistence Report'!$D$27:$D$500,$B277,'7.  Persistence Report'!$J$27:$J$500,"Adjustment",'7.  Persistence Report'!$H$27:$H$500,"2016")</f>
        <v>0</v>
      </c>
      <c r="I278" s="295">
        <f>SUMIFS('7.  Persistence Report'!BA$27:BA$500,'7.  Persistence Report'!$D$27:$D$500,$B277,'7.  Persistence Report'!$J$27:$J$500,"Adjustment",'7.  Persistence Report'!$H$27:$H$500,"2016")</f>
        <v>0</v>
      </c>
      <c r="J278" s="295">
        <f>SUMIFS('7.  Persistence Report'!BB$27:BB$500,'7.  Persistence Report'!$D$27:$D$500,$B277,'7.  Persistence Report'!$J$27:$J$500,"Adjustment",'7.  Persistence Report'!$H$27:$H$500,"2016")</f>
        <v>0</v>
      </c>
      <c r="K278" s="295">
        <f>SUMIFS('7.  Persistence Report'!BC$27:BC$500,'7.  Persistence Report'!$D$27:$D$500,$B277,'7.  Persistence Report'!$J$27:$J$500,"Adjustment",'7.  Persistence Report'!$H$27:$H$500,"2016")</f>
        <v>0</v>
      </c>
      <c r="L278" s="295">
        <f>SUMIFS('7.  Persistence Report'!BD$27:BD$500,'7.  Persistence Report'!$D$27:$D$500,$B277,'7.  Persistence Report'!$J$27:$J$500,"Adjustment",'7.  Persistence Report'!$H$27:$H$500,"2016")</f>
        <v>0</v>
      </c>
      <c r="M278" s="295">
        <f>SUMIFS('7.  Persistence Report'!BE$27:BE$500,'7.  Persistence Report'!$D$27:$D$500,$B277,'7.  Persistence Report'!$J$27:$J$500,"Adjustment",'7.  Persistence Report'!$H$27:$H$500,"2016")</f>
        <v>0</v>
      </c>
      <c r="N278" s="295">
        <f>N277</f>
        <v>12</v>
      </c>
      <c r="O278" s="295">
        <f>SUMIFS('7.  Persistence Report'!Q$27:Q$500,'7.  Persistence Report'!$D$27:$D$500,$B277,'7.  Persistence Report'!$J$27:$J$500,"Adjustment",'7.  Persistence Report'!$H$27:$H$500,"2016")</f>
        <v>0</v>
      </c>
      <c r="P278" s="295">
        <f>SUMIFS('7.  Persistence Report'!R$27:R$500,'7.  Persistence Report'!$D$27:$D$500,$B277,'7.  Persistence Report'!$J$27:$J$500,"Adjustment",'7.  Persistence Report'!$H$27:$H$500,"2016")</f>
        <v>0</v>
      </c>
      <c r="Q278" s="295">
        <f>SUMIFS('7.  Persistence Report'!S$27:S$500,'7.  Persistence Report'!$D$27:$D$500,$B277,'7.  Persistence Report'!$J$27:$J$500,"Adjustment",'7.  Persistence Report'!$H$27:$H$500,"2016")</f>
        <v>0</v>
      </c>
      <c r="R278" s="295">
        <f>SUMIFS('7.  Persistence Report'!T$27:T$500,'7.  Persistence Report'!$D$27:$D$500,$B277,'7.  Persistence Report'!$J$27:$J$500,"Adjustment",'7.  Persistence Report'!$H$27:$H$500,"2016")</f>
        <v>0</v>
      </c>
      <c r="S278" s="295">
        <f>SUMIFS('7.  Persistence Report'!U$27:U$500,'7.  Persistence Report'!$D$27:$D$500,$B277,'7.  Persistence Report'!$J$27:$J$500,"Adjustment",'7.  Persistence Report'!$H$27:$H$500,"2016")</f>
        <v>0</v>
      </c>
      <c r="T278" s="295">
        <f>SUMIFS('7.  Persistence Report'!V$27:V$500,'7.  Persistence Report'!$D$27:$D$500,$B277,'7.  Persistence Report'!$J$27:$J$500,"Adjustment",'7.  Persistence Report'!$H$27:$H$500,"2016")</f>
        <v>0</v>
      </c>
      <c r="U278" s="295">
        <f>SUMIFS('7.  Persistence Report'!W$27:W$500,'7.  Persistence Report'!$D$27:$D$500,$B277,'7.  Persistence Report'!$J$27:$J$500,"Adjustment",'7.  Persistence Report'!$H$27:$H$500,"2016")</f>
        <v>0</v>
      </c>
      <c r="V278" s="295">
        <f>SUMIFS('7.  Persistence Report'!X$27:X$500,'7.  Persistence Report'!$D$27:$D$500,$B277,'7.  Persistence Report'!$J$27:$J$500,"Adjustment",'7.  Persistence Report'!$H$27:$H$500,"2016")</f>
        <v>0</v>
      </c>
      <c r="W278" s="295">
        <f>SUMIFS('7.  Persistence Report'!Y$27:Y$500,'7.  Persistence Report'!$D$27:$D$500,$B277,'7.  Persistence Report'!$J$27:$J$500,"Adjustment",'7.  Persistence Report'!$H$27:$H$500,"2016")</f>
        <v>0</v>
      </c>
      <c r="X278" s="295">
        <f>SUMIFS('7.  Persistence Report'!Z$27:Z$500,'7.  Persistence Report'!$D$27:$D$500,$B277,'7.  Persistence Report'!$J$27:$J$500,"Adjustment",'7.  Persistence Report'!$H$27:$H$500,"2016")</f>
        <v>0</v>
      </c>
      <c r="Y278" s="411">
        <f>Y277</f>
        <v>0</v>
      </c>
      <c r="Z278" s="411">
        <f t="shared" ref="Z278:AL278" si="742">Z277</f>
        <v>0</v>
      </c>
      <c r="AA278" s="411">
        <f t="shared" si="742"/>
        <v>0</v>
      </c>
      <c r="AB278" s="411">
        <f t="shared" si="742"/>
        <v>0</v>
      </c>
      <c r="AC278" s="411">
        <f t="shared" si="742"/>
        <v>0</v>
      </c>
      <c r="AD278" s="411">
        <f t="shared" si="742"/>
        <v>0</v>
      </c>
      <c r="AE278" s="411">
        <f t="shared" si="742"/>
        <v>0</v>
      </c>
      <c r="AF278" s="411">
        <f t="shared" si="742"/>
        <v>0</v>
      </c>
      <c r="AG278" s="411">
        <f t="shared" si="742"/>
        <v>0</v>
      </c>
      <c r="AH278" s="411">
        <f t="shared" si="742"/>
        <v>0</v>
      </c>
      <c r="AI278" s="411">
        <f t="shared" si="742"/>
        <v>0</v>
      </c>
      <c r="AJ278" s="411">
        <f t="shared" si="742"/>
        <v>0</v>
      </c>
      <c r="AK278" s="411">
        <f t="shared" si="742"/>
        <v>0</v>
      </c>
      <c r="AL278" s="411">
        <f t="shared" si="742"/>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f>SUMIFS('7.  Persistence Report'!AV$27:AV$500,'7.  Persistence Report'!$D$27:$D$500,$B280,'7.  Persistence Report'!$J$27:$J$500,"Current year savings",'7.  Persistence Report'!$H$27:$H$500,"2016")</f>
        <v>0</v>
      </c>
      <c r="E280" s="295">
        <f>SUMIFS('7.  Persistence Report'!AW$27:AW$500,'7.  Persistence Report'!$D$27:$D$500,$B280,'7.  Persistence Report'!$J$27:$J$500,"Current year savings",'7.  Persistence Report'!$H$27:$H$500,"2016")</f>
        <v>0</v>
      </c>
      <c r="F280" s="295">
        <f>SUMIFS('7.  Persistence Report'!AX$27:AX$500,'7.  Persistence Report'!$D$27:$D$500,$B280,'7.  Persistence Report'!$J$27:$J$500,"Current year savings",'7.  Persistence Report'!$H$27:$H$500,"2016")</f>
        <v>0</v>
      </c>
      <c r="G280" s="295">
        <f>SUMIFS('7.  Persistence Report'!AY$27:AY$500,'7.  Persistence Report'!$D$27:$D$500,$B280,'7.  Persistence Report'!$J$27:$J$500,"Current year savings",'7.  Persistence Report'!$H$27:$H$500,"2016")</f>
        <v>0</v>
      </c>
      <c r="H280" s="295">
        <f>SUMIFS('7.  Persistence Report'!AZ$27:AZ$500,'7.  Persistence Report'!$D$27:$D$500,$B280,'7.  Persistence Report'!$J$27:$J$500,"Current year savings",'7.  Persistence Report'!$H$27:$H$500,"2016")</f>
        <v>0</v>
      </c>
      <c r="I280" s="295">
        <f>SUMIFS('7.  Persistence Report'!BA$27:BA$500,'7.  Persistence Report'!$D$27:$D$500,$B280,'7.  Persistence Report'!$J$27:$J$500,"Current year savings",'7.  Persistence Report'!$H$27:$H$500,"2016")</f>
        <v>0</v>
      </c>
      <c r="J280" s="295">
        <f>SUMIFS('7.  Persistence Report'!BB$27:BB$500,'7.  Persistence Report'!$D$27:$D$500,$B280,'7.  Persistence Report'!$J$27:$J$500,"Current year savings",'7.  Persistence Report'!$H$27:$H$500,"2016")</f>
        <v>0</v>
      </c>
      <c r="K280" s="295">
        <f>SUMIFS('7.  Persistence Report'!BC$27:BC$500,'7.  Persistence Report'!$D$27:$D$500,$B280,'7.  Persistence Report'!$J$27:$J$500,"Current year savings",'7.  Persistence Report'!$H$27:$H$500,"2016")</f>
        <v>0</v>
      </c>
      <c r="L280" s="295">
        <f>SUMIFS('7.  Persistence Report'!BD$27:BD$500,'7.  Persistence Report'!$D$27:$D$500,$B280,'7.  Persistence Report'!$J$27:$J$500,"Current year savings",'7.  Persistence Report'!$H$27:$H$500,"2016")</f>
        <v>0</v>
      </c>
      <c r="M280" s="295">
        <f>SUMIFS('7.  Persistence Report'!BE$27:BE$500,'7.  Persistence Report'!$D$27:$D$500,$B280,'7.  Persistence Report'!$J$27:$J$500,"Current year savings",'7.  Persistence Report'!$H$27:$H$500,"2016")</f>
        <v>0</v>
      </c>
      <c r="N280" s="295">
        <v>12</v>
      </c>
      <c r="O280" s="295">
        <f>SUMIFS('7.  Persistence Report'!Q$27:Q$500,'7.  Persistence Report'!$D$27:$D$500,$B280,'7.  Persistence Report'!$J$27:$J$500,"Current year savings",'7.  Persistence Report'!$H$27:$H$500,"2016")</f>
        <v>0</v>
      </c>
      <c r="P280" s="295">
        <f>SUMIFS('7.  Persistence Report'!R$27:R$500,'7.  Persistence Report'!$D$27:$D$500,$B280,'7.  Persistence Report'!$J$27:$J$500,"Current year savings",'7.  Persistence Report'!$H$27:$H$500,"2016")</f>
        <v>0</v>
      </c>
      <c r="Q280" s="295">
        <f>SUMIFS('7.  Persistence Report'!S$27:S$500,'7.  Persistence Report'!$D$27:$D$500,$B280,'7.  Persistence Report'!$J$27:$J$500,"Current year savings",'7.  Persistence Report'!$H$27:$H$500,"2016")</f>
        <v>0</v>
      </c>
      <c r="R280" s="295">
        <f>SUMIFS('7.  Persistence Report'!T$27:T$500,'7.  Persistence Report'!$D$27:$D$500,$B280,'7.  Persistence Report'!$J$27:$J$500,"Current year savings",'7.  Persistence Report'!$H$27:$H$500,"2016")</f>
        <v>0</v>
      </c>
      <c r="S280" s="295">
        <f>SUMIFS('7.  Persistence Report'!U$27:U$500,'7.  Persistence Report'!$D$27:$D$500,$B280,'7.  Persistence Report'!$J$27:$J$500,"Current year savings",'7.  Persistence Report'!$H$27:$H$500,"2016")</f>
        <v>0</v>
      </c>
      <c r="T280" s="295">
        <f>SUMIFS('7.  Persistence Report'!V$27:V$500,'7.  Persistence Report'!$D$27:$D$500,$B280,'7.  Persistence Report'!$J$27:$J$500,"Current year savings",'7.  Persistence Report'!$H$27:$H$500,"2016")</f>
        <v>0</v>
      </c>
      <c r="U280" s="295">
        <f>SUMIFS('7.  Persistence Report'!W$27:W$500,'7.  Persistence Report'!$D$27:$D$500,$B280,'7.  Persistence Report'!$J$27:$J$500,"Current year savings",'7.  Persistence Report'!$H$27:$H$500,"2016")</f>
        <v>0</v>
      </c>
      <c r="V280" s="295">
        <f>SUMIFS('7.  Persistence Report'!X$27:X$500,'7.  Persistence Report'!$D$27:$D$500,$B280,'7.  Persistence Report'!$J$27:$J$500,"Current year savings",'7.  Persistence Report'!$H$27:$H$500,"2016")</f>
        <v>0</v>
      </c>
      <c r="W280" s="295">
        <f>SUMIFS('7.  Persistence Report'!Y$27:Y$500,'7.  Persistence Report'!$D$27:$D$500,$B280,'7.  Persistence Report'!$J$27:$J$500,"Current year savings",'7.  Persistence Report'!$H$27:$H$500,"2016")</f>
        <v>0</v>
      </c>
      <c r="X280" s="295">
        <f>SUMIFS('7.  Persistence Report'!Z$27:Z$500,'7.  Persistence Report'!$D$27:$D$500,$B280,'7.  Persistence Report'!$J$27:$J$500,"Current year savings",'7.  Persistence Report'!$H$27:$H$500,"2016")</f>
        <v>0</v>
      </c>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f>SUMIFS('7.  Persistence Report'!AV$27:AV$500,'7.  Persistence Report'!$D$27:$D$500,$B280,'7.  Persistence Report'!$J$27:$J$500,"Adjustment",'7.  Persistence Report'!$H$27:$H$500,"2016")</f>
        <v>0</v>
      </c>
      <c r="E281" s="295">
        <f>SUMIFS('7.  Persistence Report'!AW$27:AW$500,'7.  Persistence Report'!$D$27:$D$500,$B280,'7.  Persistence Report'!$J$27:$J$500,"Adjustment",'7.  Persistence Report'!$H$27:$H$500,"2016")</f>
        <v>0</v>
      </c>
      <c r="F281" s="295">
        <f>SUMIFS('7.  Persistence Report'!AX$27:AX$500,'7.  Persistence Report'!$D$27:$D$500,$B280,'7.  Persistence Report'!$J$27:$J$500,"Adjustment",'7.  Persistence Report'!$H$27:$H$500,"2016")</f>
        <v>0</v>
      </c>
      <c r="G281" s="295">
        <f>SUMIFS('7.  Persistence Report'!AY$27:AY$500,'7.  Persistence Report'!$D$27:$D$500,$B280,'7.  Persistence Report'!$J$27:$J$500,"Adjustment",'7.  Persistence Report'!$H$27:$H$500,"2016")</f>
        <v>0</v>
      </c>
      <c r="H281" s="295">
        <f>SUMIFS('7.  Persistence Report'!AZ$27:AZ$500,'7.  Persistence Report'!$D$27:$D$500,$B280,'7.  Persistence Report'!$J$27:$J$500,"Adjustment",'7.  Persistence Report'!$H$27:$H$500,"2016")</f>
        <v>0</v>
      </c>
      <c r="I281" s="295">
        <f>SUMIFS('7.  Persistence Report'!BA$27:BA$500,'7.  Persistence Report'!$D$27:$D$500,$B280,'7.  Persistence Report'!$J$27:$J$500,"Adjustment",'7.  Persistence Report'!$H$27:$H$500,"2016")</f>
        <v>0</v>
      </c>
      <c r="J281" s="295">
        <f>SUMIFS('7.  Persistence Report'!BB$27:BB$500,'7.  Persistence Report'!$D$27:$D$500,$B280,'7.  Persistence Report'!$J$27:$J$500,"Adjustment",'7.  Persistence Report'!$H$27:$H$500,"2016")</f>
        <v>0</v>
      </c>
      <c r="K281" s="295">
        <f>SUMIFS('7.  Persistence Report'!BC$27:BC$500,'7.  Persistence Report'!$D$27:$D$500,$B280,'7.  Persistence Report'!$J$27:$J$500,"Adjustment",'7.  Persistence Report'!$H$27:$H$500,"2016")</f>
        <v>0</v>
      </c>
      <c r="L281" s="295">
        <f>SUMIFS('7.  Persistence Report'!BD$27:BD$500,'7.  Persistence Report'!$D$27:$D$500,$B280,'7.  Persistence Report'!$J$27:$J$500,"Adjustment",'7.  Persistence Report'!$H$27:$H$500,"2016")</f>
        <v>0</v>
      </c>
      <c r="M281" s="295">
        <f>SUMIFS('7.  Persistence Report'!BE$27:BE$500,'7.  Persistence Report'!$D$27:$D$500,$B280,'7.  Persistence Report'!$J$27:$J$500,"Adjustment",'7.  Persistence Report'!$H$27:$H$500,"2016")</f>
        <v>0</v>
      </c>
      <c r="N281" s="295">
        <f>N280</f>
        <v>12</v>
      </c>
      <c r="O281" s="295">
        <f>SUMIFS('7.  Persistence Report'!Q$27:Q$500,'7.  Persistence Report'!$D$27:$D$500,$B280,'7.  Persistence Report'!$J$27:$J$500,"Adjustment",'7.  Persistence Report'!$H$27:$H$500,"2016")</f>
        <v>0</v>
      </c>
      <c r="P281" s="295">
        <f>SUMIFS('7.  Persistence Report'!R$27:R$500,'7.  Persistence Report'!$D$27:$D$500,$B280,'7.  Persistence Report'!$J$27:$J$500,"Adjustment",'7.  Persistence Report'!$H$27:$H$500,"2016")</f>
        <v>0</v>
      </c>
      <c r="Q281" s="295">
        <f>SUMIFS('7.  Persistence Report'!S$27:S$500,'7.  Persistence Report'!$D$27:$D$500,$B280,'7.  Persistence Report'!$J$27:$J$500,"Adjustment",'7.  Persistence Report'!$H$27:$H$500,"2016")</f>
        <v>0</v>
      </c>
      <c r="R281" s="295">
        <f>SUMIFS('7.  Persistence Report'!T$27:T$500,'7.  Persistence Report'!$D$27:$D$500,$B280,'7.  Persistence Report'!$J$27:$J$500,"Adjustment",'7.  Persistence Report'!$H$27:$H$500,"2016")</f>
        <v>0</v>
      </c>
      <c r="S281" s="295">
        <f>SUMIFS('7.  Persistence Report'!U$27:U$500,'7.  Persistence Report'!$D$27:$D$500,$B280,'7.  Persistence Report'!$J$27:$J$500,"Adjustment",'7.  Persistence Report'!$H$27:$H$500,"2016")</f>
        <v>0</v>
      </c>
      <c r="T281" s="295">
        <f>SUMIFS('7.  Persistence Report'!V$27:V$500,'7.  Persistence Report'!$D$27:$D$500,$B280,'7.  Persistence Report'!$J$27:$J$500,"Adjustment",'7.  Persistence Report'!$H$27:$H$500,"2016")</f>
        <v>0</v>
      </c>
      <c r="U281" s="295">
        <f>SUMIFS('7.  Persistence Report'!W$27:W$500,'7.  Persistence Report'!$D$27:$D$500,$B280,'7.  Persistence Report'!$J$27:$J$500,"Adjustment",'7.  Persistence Report'!$H$27:$H$500,"2016")</f>
        <v>0</v>
      </c>
      <c r="V281" s="295">
        <f>SUMIFS('7.  Persistence Report'!X$27:X$500,'7.  Persistence Report'!$D$27:$D$500,$B280,'7.  Persistence Report'!$J$27:$J$500,"Adjustment",'7.  Persistence Report'!$H$27:$H$500,"2016")</f>
        <v>0</v>
      </c>
      <c r="W281" s="295">
        <f>SUMIFS('7.  Persistence Report'!Y$27:Y$500,'7.  Persistence Report'!$D$27:$D$500,$B280,'7.  Persistence Report'!$J$27:$J$500,"Adjustment",'7.  Persistence Report'!$H$27:$H$500,"2016")</f>
        <v>0</v>
      </c>
      <c r="X281" s="295">
        <f>SUMIFS('7.  Persistence Report'!Z$27:Z$500,'7.  Persistence Report'!$D$27:$D$500,$B280,'7.  Persistence Report'!$J$27:$J$500,"Adjustment",'7.  Persistence Report'!$H$27:$H$500,"2016")</f>
        <v>0</v>
      </c>
      <c r="Y281" s="411">
        <f>Y280</f>
        <v>0</v>
      </c>
      <c r="Z281" s="411">
        <f t="shared" ref="Z281:AL281" si="743">Z280</f>
        <v>0</v>
      </c>
      <c r="AA281" s="411">
        <f t="shared" si="743"/>
        <v>0</v>
      </c>
      <c r="AB281" s="411">
        <f t="shared" si="743"/>
        <v>0</v>
      </c>
      <c r="AC281" s="411">
        <f t="shared" si="743"/>
        <v>0</v>
      </c>
      <c r="AD281" s="411">
        <f t="shared" si="743"/>
        <v>0</v>
      </c>
      <c r="AE281" s="411">
        <f t="shared" si="743"/>
        <v>0</v>
      </c>
      <c r="AF281" s="411">
        <f t="shared" si="743"/>
        <v>0</v>
      </c>
      <c r="AG281" s="411">
        <f t="shared" si="743"/>
        <v>0</v>
      </c>
      <c r="AH281" s="411">
        <f t="shared" si="743"/>
        <v>0</v>
      </c>
      <c r="AI281" s="411">
        <f t="shared" si="743"/>
        <v>0</v>
      </c>
      <c r="AJ281" s="411">
        <f t="shared" si="743"/>
        <v>0</v>
      </c>
      <c r="AK281" s="411">
        <f t="shared" si="743"/>
        <v>0</v>
      </c>
      <c r="AL281" s="411">
        <f t="shared" si="743"/>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f>SUMIFS('7.  Persistence Report'!AV$27:AV$500,'7.  Persistence Report'!$D$27:$D$500,$B283,'7.  Persistence Report'!$J$27:$J$500,"Current year savings",'7.  Persistence Report'!$H$27:$H$500,"2016")</f>
        <v>0</v>
      </c>
      <c r="E283" s="295">
        <f>SUMIFS('7.  Persistence Report'!AW$27:AW$500,'7.  Persistence Report'!$D$27:$D$500,$B283,'7.  Persistence Report'!$J$27:$J$500,"Current year savings",'7.  Persistence Report'!$H$27:$H$500,"2016")</f>
        <v>0</v>
      </c>
      <c r="F283" s="295">
        <f>SUMIFS('7.  Persistence Report'!AX$27:AX$500,'7.  Persistence Report'!$D$27:$D$500,$B283,'7.  Persistence Report'!$J$27:$J$500,"Current year savings",'7.  Persistence Report'!$H$27:$H$500,"2016")</f>
        <v>0</v>
      </c>
      <c r="G283" s="295">
        <f>SUMIFS('7.  Persistence Report'!AY$27:AY$500,'7.  Persistence Report'!$D$27:$D$500,$B283,'7.  Persistence Report'!$J$27:$J$500,"Current year savings",'7.  Persistence Report'!$H$27:$H$500,"2016")</f>
        <v>0</v>
      </c>
      <c r="H283" s="295">
        <f>SUMIFS('7.  Persistence Report'!AZ$27:AZ$500,'7.  Persistence Report'!$D$27:$D$500,$B283,'7.  Persistence Report'!$J$27:$J$500,"Current year savings",'7.  Persistence Report'!$H$27:$H$500,"2016")</f>
        <v>0</v>
      </c>
      <c r="I283" s="295">
        <f>SUMIFS('7.  Persistence Report'!BA$27:BA$500,'7.  Persistence Report'!$D$27:$D$500,$B283,'7.  Persistence Report'!$J$27:$J$500,"Current year savings",'7.  Persistence Report'!$H$27:$H$500,"2016")</f>
        <v>0</v>
      </c>
      <c r="J283" s="295">
        <f>SUMIFS('7.  Persistence Report'!BB$27:BB$500,'7.  Persistence Report'!$D$27:$D$500,$B283,'7.  Persistence Report'!$J$27:$J$500,"Current year savings",'7.  Persistence Report'!$H$27:$H$500,"2016")</f>
        <v>0</v>
      </c>
      <c r="K283" s="295">
        <f>SUMIFS('7.  Persistence Report'!BC$27:BC$500,'7.  Persistence Report'!$D$27:$D$500,$B283,'7.  Persistence Report'!$J$27:$J$500,"Current year savings",'7.  Persistence Report'!$H$27:$H$500,"2016")</f>
        <v>0</v>
      </c>
      <c r="L283" s="295">
        <f>SUMIFS('7.  Persistence Report'!BD$27:BD$500,'7.  Persistence Report'!$D$27:$D$500,$B283,'7.  Persistence Report'!$J$27:$J$500,"Current year savings",'7.  Persistence Report'!$H$27:$H$500,"2016")</f>
        <v>0</v>
      </c>
      <c r="M283" s="295">
        <f>SUMIFS('7.  Persistence Report'!BE$27:BE$500,'7.  Persistence Report'!$D$27:$D$500,$B283,'7.  Persistence Report'!$J$27:$J$500,"Current year savings",'7.  Persistence Report'!$H$27:$H$500,"2016")</f>
        <v>0</v>
      </c>
      <c r="N283" s="295">
        <v>12</v>
      </c>
      <c r="O283" s="295">
        <f>SUMIFS('7.  Persistence Report'!Q$27:Q$500,'7.  Persistence Report'!$D$27:$D$500,$B283,'7.  Persistence Report'!$J$27:$J$500,"Current year savings",'7.  Persistence Report'!$H$27:$H$500,"2016")</f>
        <v>0</v>
      </c>
      <c r="P283" s="295">
        <f>SUMIFS('7.  Persistence Report'!R$27:R$500,'7.  Persistence Report'!$D$27:$D$500,$B283,'7.  Persistence Report'!$J$27:$J$500,"Current year savings",'7.  Persistence Report'!$H$27:$H$500,"2016")</f>
        <v>0</v>
      </c>
      <c r="Q283" s="295">
        <f>SUMIFS('7.  Persistence Report'!S$27:S$500,'7.  Persistence Report'!$D$27:$D$500,$B283,'7.  Persistence Report'!$J$27:$J$500,"Current year savings",'7.  Persistence Report'!$H$27:$H$500,"2016")</f>
        <v>0</v>
      </c>
      <c r="R283" s="295">
        <f>SUMIFS('7.  Persistence Report'!T$27:T$500,'7.  Persistence Report'!$D$27:$D$500,$B283,'7.  Persistence Report'!$J$27:$J$500,"Current year savings",'7.  Persistence Report'!$H$27:$H$500,"2016")</f>
        <v>0</v>
      </c>
      <c r="S283" s="295">
        <f>SUMIFS('7.  Persistence Report'!U$27:U$500,'7.  Persistence Report'!$D$27:$D$500,$B283,'7.  Persistence Report'!$J$27:$J$500,"Current year savings",'7.  Persistence Report'!$H$27:$H$500,"2016")</f>
        <v>0</v>
      </c>
      <c r="T283" s="295">
        <f>SUMIFS('7.  Persistence Report'!V$27:V$500,'7.  Persistence Report'!$D$27:$D$500,$B283,'7.  Persistence Report'!$J$27:$J$500,"Current year savings",'7.  Persistence Report'!$H$27:$H$500,"2016")</f>
        <v>0</v>
      </c>
      <c r="U283" s="295">
        <f>SUMIFS('7.  Persistence Report'!W$27:W$500,'7.  Persistence Report'!$D$27:$D$500,$B283,'7.  Persistence Report'!$J$27:$J$500,"Current year savings",'7.  Persistence Report'!$H$27:$H$500,"2016")</f>
        <v>0</v>
      </c>
      <c r="V283" s="295">
        <f>SUMIFS('7.  Persistence Report'!X$27:X$500,'7.  Persistence Report'!$D$27:$D$500,$B283,'7.  Persistence Report'!$J$27:$J$500,"Current year savings",'7.  Persistence Report'!$H$27:$H$500,"2016")</f>
        <v>0</v>
      </c>
      <c r="W283" s="295">
        <f>SUMIFS('7.  Persistence Report'!Y$27:Y$500,'7.  Persistence Report'!$D$27:$D$500,$B283,'7.  Persistence Report'!$J$27:$J$500,"Current year savings",'7.  Persistence Report'!$H$27:$H$500,"2016")</f>
        <v>0</v>
      </c>
      <c r="X283" s="295">
        <f>SUMIFS('7.  Persistence Report'!Z$27:Z$500,'7.  Persistence Report'!$D$27:$D$500,$B283,'7.  Persistence Report'!$J$27:$J$500,"Current year savings",'7.  Persistence Report'!$H$27:$H$500,"2016")</f>
        <v>0</v>
      </c>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f>SUMIFS('7.  Persistence Report'!AV$27:AV$500,'7.  Persistence Report'!$D$27:$D$500,$B283,'7.  Persistence Report'!$J$27:$J$500,"Adjustment",'7.  Persistence Report'!$H$27:$H$500,"2016")</f>
        <v>0</v>
      </c>
      <c r="E284" s="295">
        <f>SUMIFS('7.  Persistence Report'!AW$27:AW$500,'7.  Persistence Report'!$D$27:$D$500,$B283,'7.  Persistence Report'!$J$27:$J$500,"Adjustment",'7.  Persistence Report'!$H$27:$H$500,"2016")</f>
        <v>0</v>
      </c>
      <c r="F284" s="295">
        <f>SUMIFS('7.  Persistence Report'!AX$27:AX$500,'7.  Persistence Report'!$D$27:$D$500,$B283,'7.  Persistence Report'!$J$27:$J$500,"Adjustment",'7.  Persistence Report'!$H$27:$H$500,"2016")</f>
        <v>0</v>
      </c>
      <c r="G284" s="295">
        <f>SUMIFS('7.  Persistence Report'!AY$27:AY$500,'7.  Persistence Report'!$D$27:$D$500,$B283,'7.  Persistence Report'!$J$27:$J$500,"Adjustment",'7.  Persistence Report'!$H$27:$H$500,"2016")</f>
        <v>0</v>
      </c>
      <c r="H284" s="295">
        <f>SUMIFS('7.  Persistence Report'!AZ$27:AZ$500,'7.  Persistence Report'!$D$27:$D$500,$B283,'7.  Persistence Report'!$J$27:$J$500,"Adjustment",'7.  Persistence Report'!$H$27:$H$500,"2016")</f>
        <v>0</v>
      </c>
      <c r="I284" s="295">
        <f>SUMIFS('7.  Persistence Report'!BA$27:BA$500,'7.  Persistence Report'!$D$27:$D$500,$B283,'7.  Persistence Report'!$J$27:$J$500,"Adjustment",'7.  Persistence Report'!$H$27:$H$500,"2016")</f>
        <v>0</v>
      </c>
      <c r="J284" s="295">
        <f>SUMIFS('7.  Persistence Report'!BB$27:BB$500,'7.  Persistence Report'!$D$27:$D$500,$B283,'7.  Persistence Report'!$J$27:$J$500,"Adjustment",'7.  Persistence Report'!$H$27:$H$500,"2016")</f>
        <v>0</v>
      </c>
      <c r="K284" s="295">
        <f>SUMIFS('7.  Persistence Report'!BC$27:BC$500,'7.  Persistence Report'!$D$27:$D$500,$B283,'7.  Persistence Report'!$J$27:$J$500,"Adjustment",'7.  Persistence Report'!$H$27:$H$500,"2016")</f>
        <v>0</v>
      </c>
      <c r="L284" s="295">
        <f>SUMIFS('7.  Persistence Report'!BD$27:BD$500,'7.  Persistence Report'!$D$27:$D$500,$B283,'7.  Persistence Report'!$J$27:$J$500,"Adjustment",'7.  Persistence Report'!$H$27:$H$500,"2016")</f>
        <v>0</v>
      </c>
      <c r="M284" s="295">
        <f>SUMIFS('7.  Persistence Report'!BE$27:BE$500,'7.  Persistence Report'!$D$27:$D$500,$B283,'7.  Persistence Report'!$J$27:$J$500,"Adjustment",'7.  Persistence Report'!$H$27:$H$500,"2016")</f>
        <v>0</v>
      </c>
      <c r="N284" s="295">
        <f>N283</f>
        <v>12</v>
      </c>
      <c r="O284" s="295">
        <f>SUMIFS('7.  Persistence Report'!Q$27:Q$500,'7.  Persistence Report'!$D$27:$D$500,$B283,'7.  Persistence Report'!$J$27:$J$500,"Adjustment",'7.  Persistence Report'!$H$27:$H$500,"2016")</f>
        <v>0</v>
      </c>
      <c r="P284" s="295">
        <f>SUMIFS('7.  Persistence Report'!R$27:R$500,'7.  Persistence Report'!$D$27:$D$500,$B283,'7.  Persistence Report'!$J$27:$J$500,"Adjustment",'7.  Persistence Report'!$H$27:$H$500,"2016")</f>
        <v>0</v>
      </c>
      <c r="Q284" s="295">
        <f>SUMIFS('7.  Persistence Report'!S$27:S$500,'7.  Persistence Report'!$D$27:$D$500,$B283,'7.  Persistence Report'!$J$27:$J$500,"Adjustment",'7.  Persistence Report'!$H$27:$H$500,"2016")</f>
        <v>0</v>
      </c>
      <c r="R284" s="295">
        <f>SUMIFS('7.  Persistence Report'!T$27:T$500,'7.  Persistence Report'!$D$27:$D$500,$B283,'7.  Persistence Report'!$J$27:$J$500,"Adjustment",'7.  Persistence Report'!$H$27:$H$500,"2016")</f>
        <v>0</v>
      </c>
      <c r="S284" s="295">
        <f>SUMIFS('7.  Persistence Report'!U$27:U$500,'7.  Persistence Report'!$D$27:$D$500,$B283,'7.  Persistence Report'!$J$27:$J$500,"Adjustment",'7.  Persistence Report'!$H$27:$H$500,"2016")</f>
        <v>0</v>
      </c>
      <c r="T284" s="295">
        <f>SUMIFS('7.  Persistence Report'!V$27:V$500,'7.  Persistence Report'!$D$27:$D$500,$B283,'7.  Persistence Report'!$J$27:$J$500,"Adjustment",'7.  Persistence Report'!$H$27:$H$500,"2016")</f>
        <v>0</v>
      </c>
      <c r="U284" s="295">
        <f>SUMIFS('7.  Persistence Report'!W$27:W$500,'7.  Persistence Report'!$D$27:$D$500,$B283,'7.  Persistence Report'!$J$27:$J$500,"Adjustment",'7.  Persistence Report'!$H$27:$H$500,"2016")</f>
        <v>0</v>
      </c>
      <c r="V284" s="295">
        <f>SUMIFS('7.  Persistence Report'!X$27:X$500,'7.  Persistence Report'!$D$27:$D$500,$B283,'7.  Persistence Report'!$J$27:$J$500,"Adjustment",'7.  Persistence Report'!$H$27:$H$500,"2016")</f>
        <v>0</v>
      </c>
      <c r="W284" s="295">
        <f>SUMIFS('7.  Persistence Report'!Y$27:Y$500,'7.  Persistence Report'!$D$27:$D$500,$B283,'7.  Persistence Report'!$J$27:$J$500,"Adjustment",'7.  Persistence Report'!$H$27:$H$500,"2016")</f>
        <v>0</v>
      </c>
      <c r="X284" s="295">
        <f>SUMIFS('7.  Persistence Report'!Z$27:Z$500,'7.  Persistence Report'!$D$27:$D$500,$B283,'7.  Persistence Report'!$J$27:$J$500,"Adjustment",'7.  Persistence Report'!$H$27:$H$500,"2016")</f>
        <v>0</v>
      </c>
      <c r="Y284" s="411">
        <f t="shared" ref="Y284:AL284" si="744">Y283</f>
        <v>0</v>
      </c>
      <c r="Z284" s="411">
        <f t="shared" si="744"/>
        <v>0</v>
      </c>
      <c r="AA284" s="411">
        <f t="shared" si="744"/>
        <v>0</v>
      </c>
      <c r="AB284" s="411">
        <f t="shared" si="744"/>
        <v>0</v>
      </c>
      <c r="AC284" s="411">
        <f t="shared" si="744"/>
        <v>0</v>
      </c>
      <c r="AD284" s="411">
        <f t="shared" si="744"/>
        <v>0</v>
      </c>
      <c r="AE284" s="411">
        <f t="shared" si="744"/>
        <v>0</v>
      </c>
      <c r="AF284" s="411">
        <f t="shared" si="744"/>
        <v>0</v>
      </c>
      <c r="AG284" s="411">
        <f t="shared" si="744"/>
        <v>0</v>
      </c>
      <c r="AH284" s="411">
        <f t="shared" si="744"/>
        <v>0</v>
      </c>
      <c r="AI284" s="411">
        <f t="shared" si="744"/>
        <v>0</v>
      </c>
      <c r="AJ284" s="411">
        <f t="shared" si="744"/>
        <v>0</v>
      </c>
      <c r="AK284" s="411">
        <f t="shared" si="744"/>
        <v>0</v>
      </c>
      <c r="AL284" s="411">
        <f t="shared" si="744"/>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f>SUMIFS('7.  Persistence Report'!AV$27:AV$500,'7.  Persistence Report'!$D$27:$D$500,$B288,'7.  Persistence Report'!$J$27:$J$500,"Current year savings",'7.  Persistence Report'!$H$27:$H$500,"2016")</f>
        <v>25641815</v>
      </c>
      <c r="E288" s="295">
        <f>SUMIFS('7.  Persistence Report'!AW$27:AW$500,'7.  Persistence Report'!$D$27:$D$500,$B288,'7.  Persistence Report'!$J$27:$J$500,"Current year savings",'7.  Persistence Report'!$H$27:$H$500,"2016")</f>
        <v>25641815</v>
      </c>
      <c r="F288" s="295">
        <f>SUMIFS('7.  Persistence Report'!AX$27:AX$500,'7.  Persistence Report'!$D$27:$D$500,$B288,'7.  Persistence Report'!$J$27:$J$500,"Current year savings",'7.  Persistence Report'!$H$27:$H$500,"2016")</f>
        <v>25641815</v>
      </c>
      <c r="G288" s="295">
        <f>SUMIFS('7.  Persistence Report'!AY$27:AY$500,'7.  Persistence Report'!$D$27:$D$500,$B288,'7.  Persistence Report'!$J$27:$J$500,"Current year savings",'7.  Persistence Report'!$H$27:$H$500,"2016")</f>
        <v>25641815</v>
      </c>
      <c r="H288" s="295">
        <f>SUMIFS('7.  Persistence Report'!AZ$27:AZ$500,'7.  Persistence Report'!$D$27:$D$500,$B288,'7.  Persistence Report'!$J$27:$J$500,"Current year savings",'7.  Persistence Report'!$H$27:$H$500,"2016")</f>
        <v>25641815</v>
      </c>
      <c r="I288" s="295">
        <f>SUMIFS('7.  Persistence Report'!BA$27:BA$500,'7.  Persistence Report'!$D$27:$D$500,$B288,'7.  Persistence Report'!$J$27:$J$500,"Current year savings",'7.  Persistence Report'!$H$27:$H$500,"2016")</f>
        <v>25641815</v>
      </c>
      <c r="J288" s="295">
        <f>SUMIFS('7.  Persistence Report'!BB$27:BB$500,'7.  Persistence Report'!$D$27:$D$500,$B288,'7.  Persistence Report'!$J$27:$J$500,"Current year savings",'7.  Persistence Report'!$H$27:$H$500,"2016")</f>
        <v>25641815</v>
      </c>
      <c r="K288" s="295">
        <f>SUMIFS('7.  Persistence Report'!BC$27:BC$500,'7.  Persistence Report'!$D$27:$D$500,$B288,'7.  Persistence Report'!$J$27:$J$500,"Current year savings",'7.  Persistence Report'!$H$27:$H$500,"2016")</f>
        <v>25637829</v>
      </c>
      <c r="L288" s="295">
        <f>SUMIFS('7.  Persistence Report'!BD$27:BD$500,'7.  Persistence Report'!$D$27:$D$500,$B288,'7.  Persistence Report'!$J$27:$J$500,"Current year savings",'7.  Persistence Report'!$H$27:$H$500,"2016")</f>
        <v>25637829</v>
      </c>
      <c r="M288" s="295">
        <f>SUMIFS('7.  Persistence Report'!BE$27:BE$500,'7.  Persistence Report'!$D$27:$D$500,$B288,'7.  Persistence Report'!$J$27:$J$500,"Current year savings",'7.  Persistence Report'!$H$27:$H$500,"2016")</f>
        <v>25527658</v>
      </c>
      <c r="N288" s="291"/>
      <c r="O288" s="295">
        <f>SUMIFS('7.  Persistence Report'!Q$27:Q$500,'7.  Persistence Report'!$D$27:$D$500,$B288,'7.  Persistence Report'!$J$27:$J$500,"Current year savings",'7.  Persistence Report'!$H$27:$H$500,"2016")</f>
        <v>1666</v>
      </c>
      <c r="P288" s="295">
        <f>SUMIFS('7.  Persistence Report'!R$27:R$500,'7.  Persistence Report'!$D$27:$D$500,$B288,'7.  Persistence Report'!$J$27:$J$500,"Current year savings",'7.  Persistence Report'!$H$27:$H$500,"2016")</f>
        <v>1666</v>
      </c>
      <c r="Q288" s="295">
        <f>SUMIFS('7.  Persistence Report'!S$27:S$500,'7.  Persistence Report'!$D$27:$D$500,$B288,'7.  Persistence Report'!$J$27:$J$500,"Current year savings",'7.  Persistence Report'!$H$27:$H$500,"2016")</f>
        <v>1666</v>
      </c>
      <c r="R288" s="295">
        <f>SUMIFS('7.  Persistence Report'!T$27:T$500,'7.  Persistence Report'!$D$27:$D$500,$B288,'7.  Persistence Report'!$J$27:$J$500,"Current year savings",'7.  Persistence Report'!$H$27:$H$500,"2016")</f>
        <v>1666</v>
      </c>
      <c r="S288" s="295">
        <f>SUMIFS('7.  Persistence Report'!U$27:U$500,'7.  Persistence Report'!$D$27:$D$500,$B288,'7.  Persistence Report'!$J$27:$J$500,"Current year savings",'7.  Persistence Report'!$H$27:$H$500,"2016")</f>
        <v>1666</v>
      </c>
      <c r="T288" s="295">
        <f>SUMIFS('7.  Persistence Report'!V$27:V$500,'7.  Persistence Report'!$D$27:$D$500,$B288,'7.  Persistence Report'!$J$27:$J$500,"Current year savings",'7.  Persistence Report'!$H$27:$H$500,"2016")</f>
        <v>1666</v>
      </c>
      <c r="U288" s="295">
        <f>SUMIFS('7.  Persistence Report'!W$27:W$500,'7.  Persistence Report'!$D$27:$D$500,$B288,'7.  Persistence Report'!$J$27:$J$500,"Current year savings",'7.  Persistence Report'!$H$27:$H$500,"2016")</f>
        <v>1666</v>
      </c>
      <c r="V288" s="295">
        <f>SUMIFS('7.  Persistence Report'!X$27:X$500,'7.  Persistence Report'!$D$27:$D$500,$B288,'7.  Persistence Report'!$J$27:$J$500,"Current year savings",'7.  Persistence Report'!$H$27:$H$500,"2016")</f>
        <v>1666</v>
      </c>
      <c r="W288" s="295">
        <f>SUMIFS('7.  Persistence Report'!Y$27:Y$500,'7.  Persistence Report'!$D$27:$D$500,$B288,'7.  Persistence Report'!$J$27:$J$500,"Current year savings",'7.  Persistence Report'!$H$27:$H$500,"2016")</f>
        <v>1666</v>
      </c>
      <c r="X288" s="295">
        <f>SUMIFS('7.  Persistence Report'!Z$27:Z$500,'7.  Persistence Report'!$D$27:$D$500,$B288,'7.  Persistence Report'!$J$27:$J$500,"Current year savings",'7.  Persistence Report'!$H$27:$H$500,"2016")</f>
        <v>1659</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f>SUMIFS('7.  Persistence Report'!AV$27:AV$500,'7.  Persistence Report'!$D$27:$D$500,$B288,'7.  Persistence Report'!$J$27:$J$500,"Adjustment",'7.  Persistence Report'!$H$27:$H$500,"2016")</f>
        <v>3013527</v>
      </c>
      <c r="E289" s="295">
        <f>SUMIFS('7.  Persistence Report'!AW$27:AW$500,'7.  Persistence Report'!$D$27:$D$500,$B288,'7.  Persistence Report'!$J$27:$J$500,"Adjustment",'7.  Persistence Report'!$H$27:$H$500,"2016")</f>
        <v>3013527</v>
      </c>
      <c r="F289" s="295">
        <f>SUMIFS('7.  Persistence Report'!AX$27:AX$500,'7.  Persistence Report'!$D$27:$D$500,$B288,'7.  Persistence Report'!$J$27:$J$500,"Adjustment",'7.  Persistence Report'!$H$27:$H$500,"2016")</f>
        <v>3013527</v>
      </c>
      <c r="G289" s="295">
        <f>SUMIFS('7.  Persistence Report'!AY$27:AY$500,'7.  Persistence Report'!$D$27:$D$500,$B288,'7.  Persistence Report'!$J$27:$J$500,"Adjustment",'7.  Persistence Report'!$H$27:$H$500,"2016")</f>
        <v>3013527</v>
      </c>
      <c r="H289" s="295">
        <f>SUMIFS('7.  Persistence Report'!AZ$27:AZ$500,'7.  Persistence Report'!$D$27:$D$500,$B288,'7.  Persistence Report'!$J$27:$J$500,"Adjustment",'7.  Persistence Report'!$H$27:$H$500,"2016")</f>
        <v>3013527</v>
      </c>
      <c r="I289" s="295">
        <f>SUMIFS('7.  Persistence Report'!BA$27:BA$500,'7.  Persistence Report'!$D$27:$D$500,$B288,'7.  Persistence Report'!$J$27:$J$500,"Adjustment",'7.  Persistence Report'!$H$27:$H$500,"2016")</f>
        <v>3013527</v>
      </c>
      <c r="J289" s="295">
        <f>SUMIFS('7.  Persistence Report'!BB$27:BB$500,'7.  Persistence Report'!$D$27:$D$500,$B288,'7.  Persistence Report'!$J$27:$J$500,"Adjustment",'7.  Persistence Report'!$H$27:$H$500,"2016")</f>
        <v>3013527</v>
      </c>
      <c r="K289" s="295">
        <f>SUMIFS('7.  Persistence Report'!BC$27:BC$500,'7.  Persistence Report'!$D$27:$D$500,$B288,'7.  Persistence Report'!$J$27:$J$500,"Adjustment",'7.  Persistence Report'!$H$27:$H$500,"2016")</f>
        <v>3012980</v>
      </c>
      <c r="L289" s="295">
        <f>SUMIFS('7.  Persistence Report'!BD$27:BD$500,'7.  Persistence Report'!$D$27:$D$500,$B288,'7.  Persistence Report'!$J$27:$J$500,"Adjustment",'7.  Persistence Report'!$H$27:$H$500,"2016")</f>
        <v>3012980</v>
      </c>
      <c r="M289" s="295">
        <f>SUMIFS('7.  Persistence Report'!BE$27:BE$500,'7.  Persistence Report'!$D$27:$D$500,$B288,'7.  Persistence Report'!$J$27:$J$500,"Adjustment",'7.  Persistence Report'!$H$27:$H$500,"2016")</f>
        <v>3016579</v>
      </c>
      <c r="N289" s="291"/>
      <c r="O289" s="295">
        <f>SUMIFS('7.  Persistence Report'!Q$27:Q$500,'7.  Persistence Report'!$D$27:$D$500,$B288,'7.  Persistence Report'!$J$27:$J$500,"Adjustment",'7.  Persistence Report'!$H$27:$H$500,"2016")</f>
        <v>191</v>
      </c>
      <c r="P289" s="295">
        <f>SUMIFS('7.  Persistence Report'!R$27:R$500,'7.  Persistence Report'!$D$27:$D$500,$B288,'7.  Persistence Report'!$J$27:$J$500,"Adjustment",'7.  Persistence Report'!$H$27:$H$500,"2016")</f>
        <v>191</v>
      </c>
      <c r="Q289" s="295">
        <f>SUMIFS('7.  Persistence Report'!S$27:S$500,'7.  Persistence Report'!$D$27:$D$500,$B288,'7.  Persistence Report'!$J$27:$J$500,"Adjustment",'7.  Persistence Report'!$H$27:$H$500,"2016")</f>
        <v>191</v>
      </c>
      <c r="R289" s="295">
        <f>SUMIFS('7.  Persistence Report'!T$27:T$500,'7.  Persistence Report'!$D$27:$D$500,$B288,'7.  Persistence Report'!$J$27:$J$500,"Adjustment",'7.  Persistence Report'!$H$27:$H$500,"2016")</f>
        <v>191</v>
      </c>
      <c r="S289" s="295">
        <f>SUMIFS('7.  Persistence Report'!U$27:U$500,'7.  Persistence Report'!$D$27:$D$500,$B288,'7.  Persistence Report'!$J$27:$J$500,"Adjustment",'7.  Persistence Report'!$H$27:$H$500,"2016")</f>
        <v>191</v>
      </c>
      <c r="T289" s="295">
        <f>SUMIFS('7.  Persistence Report'!V$27:V$500,'7.  Persistence Report'!$D$27:$D$500,$B288,'7.  Persistence Report'!$J$27:$J$500,"Adjustment",'7.  Persistence Report'!$H$27:$H$500,"2016")</f>
        <v>191</v>
      </c>
      <c r="U289" s="295">
        <f>SUMIFS('7.  Persistence Report'!W$27:W$500,'7.  Persistence Report'!$D$27:$D$500,$B288,'7.  Persistence Report'!$J$27:$J$500,"Adjustment",'7.  Persistence Report'!$H$27:$H$500,"2016")</f>
        <v>191</v>
      </c>
      <c r="V289" s="295">
        <f>SUMIFS('7.  Persistence Report'!X$27:X$500,'7.  Persistence Report'!$D$27:$D$500,$B288,'7.  Persistence Report'!$J$27:$J$500,"Adjustment",'7.  Persistence Report'!$H$27:$H$500,"2016")</f>
        <v>191</v>
      </c>
      <c r="W289" s="295">
        <f>SUMIFS('7.  Persistence Report'!Y$27:Y$500,'7.  Persistence Report'!$D$27:$D$500,$B288,'7.  Persistence Report'!$J$27:$J$500,"Adjustment",'7.  Persistence Report'!$H$27:$H$500,"2016")</f>
        <v>191</v>
      </c>
      <c r="X289" s="295">
        <f>SUMIFS('7.  Persistence Report'!Z$27:Z$500,'7.  Persistence Report'!$D$27:$D$500,$B288,'7.  Persistence Report'!$J$27:$J$500,"Adjustment",'7.  Persistence Report'!$H$27:$H$500,"2016")</f>
        <v>192</v>
      </c>
      <c r="Y289" s="411">
        <f>Y288</f>
        <v>1</v>
      </c>
      <c r="Z289" s="411">
        <f t="shared" ref="Z289" si="745">Z288</f>
        <v>0</v>
      </c>
      <c r="AA289" s="411">
        <f t="shared" ref="AA289" si="746">AA288</f>
        <v>0</v>
      </c>
      <c r="AB289" s="411">
        <f t="shared" ref="AB289" si="747">AB288</f>
        <v>0</v>
      </c>
      <c r="AC289" s="411">
        <f t="shared" ref="AC289" si="748">AC288</f>
        <v>0</v>
      </c>
      <c r="AD289" s="411">
        <f t="shared" ref="AD289" si="749">AD288</f>
        <v>0</v>
      </c>
      <c r="AE289" s="411">
        <f t="shared" ref="AE289" si="750">AE288</f>
        <v>0</v>
      </c>
      <c r="AF289" s="411">
        <f t="shared" ref="AF289" si="751">AF288</f>
        <v>0</v>
      </c>
      <c r="AG289" s="411">
        <f t="shared" ref="AG289" si="752">AG288</f>
        <v>0</v>
      </c>
      <c r="AH289" s="411">
        <f t="shared" ref="AH289" si="753">AH288</f>
        <v>0</v>
      </c>
      <c r="AI289" s="411">
        <f t="shared" ref="AI289" si="754">AI288</f>
        <v>0</v>
      </c>
      <c r="AJ289" s="411">
        <f t="shared" ref="AJ289" si="755">AJ288</f>
        <v>0</v>
      </c>
      <c r="AK289" s="411">
        <f t="shared" ref="AK289" si="756">AK288</f>
        <v>0</v>
      </c>
      <c r="AL289" s="411">
        <f t="shared" ref="AL289" si="757">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f>SUMIFS('7.  Persistence Report'!AV$27:AV$500,'7.  Persistence Report'!$D$27:$D$500,$B291,'7.  Persistence Report'!$J$27:$J$500,"Current year savings",'7.  Persistence Report'!$H$27:$H$500,"2016")</f>
        <v>4899966</v>
      </c>
      <c r="E291" s="295">
        <f>SUMIFS('7.  Persistence Report'!AW$27:AW$500,'7.  Persistence Report'!$D$27:$D$500,$B291,'7.  Persistence Report'!$J$27:$J$500,"Current year savings",'7.  Persistence Report'!$H$27:$H$500,"2016")</f>
        <v>4899966</v>
      </c>
      <c r="F291" s="295">
        <f>SUMIFS('7.  Persistence Report'!AX$27:AX$500,'7.  Persistence Report'!$D$27:$D$500,$B291,'7.  Persistence Report'!$J$27:$J$500,"Current year savings",'7.  Persistence Report'!$H$27:$H$500,"2016")</f>
        <v>4899966</v>
      </c>
      <c r="G291" s="295">
        <f>SUMIFS('7.  Persistence Report'!AY$27:AY$500,'7.  Persistence Report'!$D$27:$D$500,$B291,'7.  Persistence Report'!$J$27:$J$500,"Current year savings",'7.  Persistence Report'!$H$27:$H$500,"2016")</f>
        <v>4899966</v>
      </c>
      <c r="H291" s="295">
        <f>SUMIFS('7.  Persistence Report'!AZ$27:AZ$500,'7.  Persistence Report'!$D$27:$D$500,$B291,'7.  Persistence Report'!$J$27:$J$500,"Current year savings",'7.  Persistence Report'!$H$27:$H$500,"2016")</f>
        <v>4899966</v>
      </c>
      <c r="I291" s="295">
        <f>SUMIFS('7.  Persistence Report'!BA$27:BA$500,'7.  Persistence Report'!$D$27:$D$500,$B291,'7.  Persistence Report'!$J$27:$J$500,"Current year savings",'7.  Persistence Report'!$H$27:$H$500,"2016")</f>
        <v>4899966</v>
      </c>
      <c r="J291" s="295">
        <f>SUMIFS('7.  Persistence Report'!BB$27:BB$500,'7.  Persistence Report'!$D$27:$D$500,$B291,'7.  Persistence Report'!$J$27:$J$500,"Current year savings",'7.  Persistence Report'!$H$27:$H$500,"2016")</f>
        <v>4899966</v>
      </c>
      <c r="K291" s="295">
        <f>SUMIFS('7.  Persistence Report'!BC$27:BC$500,'7.  Persistence Report'!$D$27:$D$500,$B291,'7.  Persistence Report'!$J$27:$J$500,"Current year savings",'7.  Persistence Report'!$H$27:$H$500,"2016")</f>
        <v>4899966</v>
      </c>
      <c r="L291" s="295">
        <f>SUMIFS('7.  Persistence Report'!BD$27:BD$500,'7.  Persistence Report'!$D$27:$D$500,$B291,'7.  Persistence Report'!$J$27:$J$500,"Current year savings",'7.  Persistence Report'!$H$27:$H$500,"2016")</f>
        <v>4899966</v>
      </c>
      <c r="M291" s="295">
        <f>SUMIFS('7.  Persistence Report'!BE$27:BE$500,'7.  Persistence Report'!$D$27:$D$500,$B291,'7.  Persistence Report'!$J$27:$J$500,"Current year savings",'7.  Persistence Report'!$H$27:$H$500,"2016")</f>
        <v>4899966</v>
      </c>
      <c r="N291" s="291"/>
      <c r="O291" s="295">
        <f>SUMIFS('7.  Persistence Report'!Q$27:Q$500,'7.  Persistence Report'!$D$27:$D$500,$B291,'7.  Persistence Report'!$J$27:$J$500,"Current year savings",'7.  Persistence Report'!$H$27:$H$500,"2016")</f>
        <v>1424</v>
      </c>
      <c r="P291" s="295">
        <f>SUMIFS('7.  Persistence Report'!R$27:R$500,'7.  Persistence Report'!$D$27:$D$500,$B291,'7.  Persistence Report'!$J$27:$J$500,"Current year savings",'7.  Persistence Report'!$H$27:$H$500,"2016")</f>
        <v>1424</v>
      </c>
      <c r="Q291" s="295">
        <f>SUMIFS('7.  Persistence Report'!S$27:S$500,'7.  Persistence Report'!$D$27:$D$500,$B291,'7.  Persistence Report'!$J$27:$J$500,"Current year savings",'7.  Persistence Report'!$H$27:$H$500,"2016")</f>
        <v>1424</v>
      </c>
      <c r="R291" s="295">
        <f>SUMIFS('7.  Persistence Report'!T$27:T$500,'7.  Persistence Report'!$D$27:$D$500,$B291,'7.  Persistence Report'!$J$27:$J$500,"Current year savings",'7.  Persistence Report'!$H$27:$H$500,"2016")</f>
        <v>1424</v>
      </c>
      <c r="S291" s="295">
        <f>SUMIFS('7.  Persistence Report'!U$27:U$500,'7.  Persistence Report'!$D$27:$D$500,$B291,'7.  Persistence Report'!$J$27:$J$500,"Current year savings",'7.  Persistence Report'!$H$27:$H$500,"2016")</f>
        <v>1424</v>
      </c>
      <c r="T291" s="295">
        <f>SUMIFS('7.  Persistence Report'!V$27:V$500,'7.  Persistence Report'!$D$27:$D$500,$B291,'7.  Persistence Report'!$J$27:$J$500,"Current year savings",'7.  Persistence Report'!$H$27:$H$500,"2016")</f>
        <v>1424</v>
      </c>
      <c r="U291" s="295">
        <f>SUMIFS('7.  Persistence Report'!W$27:W$500,'7.  Persistence Report'!$D$27:$D$500,$B291,'7.  Persistence Report'!$J$27:$J$500,"Current year savings",'7.  Persistence Report'!$H$27:$H$500,"2016")</f>
        <v>1424</v>
      </c>
      <c r="V291" s="295">
        <f>SUMIFS('7.  Persistence Report'!X$27:X$500,'7.  Persistence Report'!$D$27:$D$500,$B291,'7.  Persistence Report'!$J$27:$J$500,"Current year savings",'7.  Persistence Report'!$H$27:$H$500,"2016")</f>
        <v>1424</v>
      </c>
      <c r="W291" s="295">
        <f>SUMIFS('7.  Persistence Report'!Y$27:Y$500,'7.  Persistence Report'!$D$27:$D$500,$B291,'7.  Persistence Report'!$J$27:$J$500,"Current year savings",'7.  Persistence Report'!$H$27:$H$500,"2016")</f>
        <v>1424</v>
      </c>
      <c r="X291" s="295">
        <f>SUMIFS('7.  Persistence Report'!Z$27:Z$500,'7.  Persistence Report'!$D$27:$D$500,$B291,'7.  Persistence Report'!$J$27:$J$500,"Current year savings",'7.  Persistence Report'!$H$27:$H$500,"2016")</f>
        <v>1424</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f>SUMIFS('7.  Persistence Report'!AV$27:AV$500,'7.  Persistence Report'!$D$27:$D$500,$B291,'7.  Persistence Report'!$J$27:$J$500,"Adjustment",'7.  Persistence Report'!$H$27:$H$500,"2016")</f>
        <v>54937.467666706303</v>
      </c>
      <c r="E292" s="295">
        <f>SUMIFS('7.  Persistence Report'!AW$27:AW$500,'7.  Persistence Report'!$D$27:$D$500,$B291,'7.  Persistence Report'!$J$27:$J$500,"Adjustment",'7.  Persistence Report'!$H$27:$H$500,"2016")</f>
        <v>54937.467666706303</v>
      </c>
      <c r="F292" s="295">
        <f>SUMIFS('7.  Persistence Report'!AX$27:AX$500,'7.  Persistence Report'!$D$27:$D$500,$B291,'7.  Persistence Report'!$J$27:$J$500,"Adjustment",'7.  Persistence Report'!$H$27:$H$500,"2016")</f>
        <v>54937.467666706303</v>
      </c>
      <c r="G292" s="295">
        <f>SUMIFS('7.  Persistence Report'!AY$27:AY$500,'7.  Persistence Report'!$D$27:$D$500,$B291,'7.  Persistence Report'!$J$27:$J$500,"Adjustment",'7.  Persistence Report'!$H$27:$H$500,"2016")</f>
        <v>54937.467666706303</v>
      </c>
      <c r="H292" s="295">
        <f>SUMIFS('7.  Persistence Report'!AZ$27:AZ$500,'7.  Persistence Report'!$D$27:$D$500,$B291,'7.  Persistence Report'!$J$27:$J$500,"Adjustment",'7.  Persistence Report'!$H$27:$H$500,"2016")</f>
        <v>52333</v>
      </c>
      <c r="I292" s="295">
        <f>SUMIFS('7.  Persistence Report'!BA$27:BA$500,'7.  Persistence Report'!$D$27:$D$500,$B291,'7.  Persistence Report'!$J$27:$J$500,"Adjustment",'7.  Persistence Report'!$H$27:$H$500,"2016")</f>
        <v>52333</v>
      </c>
      <c r="J292" s="295">
        <f>SUMIFS('7.  Persistence Report'!BB$27:BB$500,'7.  Persistence Report'!$D$27:$D$500,$B291,'7.  Persistence Report'!$J$27:$J$500,"Adjustment",'7.  Persistence Report'!$H$27:$H$500,"2016")</f>
        <v>52333</v>
      </c>
      <c r="K292" s="295">
        <f>SUMIFS('7.  Persistence Report'!BC$27:BC$500,'7.  Persistence Report'!$D$27:$D$500,$B291,'7.  Persistence Report'!$J$27:$J$500,"Adjustment",'7.  Persistence Report'!$H$27:$H$500,"2016")</f>
        <v>52333</v>
      </c>
      <c r="L292" s="295">
        <f>SUMIFS('7.  Persistence Report'!BD$27:BD$500,'7.  Persistence Report'!$D$27:$D$500,$B291,'7.  Persistence Report'!$J$27:$J$500,"Adjustment",'7.  Persistence Report'!$H$27:$H$500,"2016")</f>
        <v>52333</v>
      </c>
      <c r="M292" s="295">
        <f>SUMIFS('7.  Persistence Report'!BE$27:BE$500,'7.  Persistence Report'!$D$27:$D$500,$B291,'7.  Persistence Report'!$J$27:$J$500,"Adjustment",'7.  Persistence Report'!$H$27:$H$500,"2016")</f>
        <v>52333</v>
      </c>
      <c r="N292" s="291"/>
      <c r="O292" s="295">
        <f>SUMIFS('7.  Persistence Report'!Q$27:Q$500,'7.  Persistence Report'!$D$27:$D$500,$B291,'7.  Persistence Report'!$J$27:$J$500,"Adjustment",'7.  Persistence Report'!$H$27:$H$500,"2016")</f>
        <v>15</v>
      </c>
      <c r="P292" s="295">
        <f>SUMIFS('7.  Persistence Report'!R$27:R$500,'7.  Persistence Report'!$D$27:$D$500,$B291,'7.  Persistence Report'!$J$27:$J$500,"Adjustment",'7.  Persistence Report'!$H$27:$H$500,"2016")</f>
        <v>15</v>
      </c>
      <c r="Q292" s="295">
        <f>SUMIFS('7.  Persistence Report'!S$27:S$500,'7.  Persistence Report'!$D$27:$D$500,$B291,'7.  Persistence Report'!$J$27:$J$500,"Adjustment",'7.  Persistence Report'!$H$27:$H$500,"2016")</f>
        <v>15</v>
      </c>
      <c r="R292" s="295">
        <f>SUMIFS('7.  Persistence Report'!T$27:T$500,'7.  Persistence Report'!$D$27:$D$500,$B291,'7.  Persistence Report'!$J$27:$J$500,"Adjustment",'7.  Persistence Report'!$H$27:$H$500,"2016")</f>
        <v>15</v>
      </c>
      <c r="S292" s="295">
        <f>SUMIFS('7.  Persistence Report'!U$27:U$500,'7.  Persistence Report'!$D$27:$D$500,$B291,'7.  Persistence Report'!$J$27:$J$500,"Adjustment",'7.  Persistence Report'!$H$27:$H$500,"2016")</f>
        <v>15</v>
      </c>
      <c r="T292" s="295">
        <f>SUMIFS('7.  Persistence Report'!V$27:V$500,'7.  Persistence Report'!$D$27:$D$500,$B291,'7.  Persistence Report'!$J$27:$J$500,"Adjustment",'7.  Persistence Report'!$H$27:$H$500,"2016")</f>
        <v>15</v>
      </c>
      <c r="U292" s="295">
        <f>SUMIFS('7.  Persistence Report'!W$27:W$500,'7.  Persistence Report'!$D$27:$D$500,$B291,'7.  Persistence Report'!$J$27:$J$500,"Adjustment",'7.  Persistence Report'!$H$27:$H$500,"2016")</f>
        <v>15</v>
      </c>
      <c r="V292" s="295">
        <f>SUMIFS('7.  Persistence Report'!X$27:X$500,'7.  Persistence Report'!$D$27:$D$500,$B291,'7.  Persistence Report'!$J$27:$J$500,"Adjustment",'7.  Persistence Report'!$H$27:$H$500,"2016")</f>
        <v>15</v>
      </c>
      <c r="W292" s="295">
        <f>SUMIFS('7.  Persistence Report'!Y$27:Y$500,'7.  Persistence Report'!$D$27:$D$500,$B291,'7.  Persistence Report'!$J$27:$J$500,"Adjustment",'7.  Persistence Report'!$H$27:$H$500,"2016")</f>
        <v>15</v>
      </c>
      <c r="X292" s="295">
        <f>SUMIFS('7.  Persistence Report'!Z$27:Z$500,'7.  Persistence Report'!$D$27:$D$500,$B291,'7.  Persistence Report'!$J$27:$J$500,"Adjustment",'7.  Persistence Report'!$H$27:$H$500,"2016")</f>
        <v>15</v>
      </c>
      <c r="Y292" s="411">
        <f>Y291</f>
        <v>1</v>
      </c>
      <c r="Z292" s="411">
        <f t="shared" ref="Z292" si="758">Z291</f>
        <v>0</v>
      </c>
      <c r="AA292" s="411">
        <f t="shared" ref="AA292" si="759">AA291</f>
        <v>0</v>
      </c>
      <c r="AB292" s="411">
        <f t="shared" ref="AB292" si="760">AB291</f>
        <v>0</v>
      </c>
      <c r="AC292" s="411">
        <f t="shared" ref="AC292" si="761">AC291</f>
        <v>0</v>
      </c>
      <c r="AD292" s="411">
        <f t="shared" ref="AD292" si="762">AD291</f>
        <v>0</v>
      </c>
      <c r="AE292" s="411">
        <f t="shared" ref="AE292" si="763">AE291</f>
        <v>0</v>
      </c>
      <c r="AF292" s="411">
        <f t="shared" ref="AF292" si="764">AF291</f>
        <v>0</v>
      </c>
      <c r="AG292" s="411">
        <f t="shared" ref="AG292" si="765">AG291</f>
        <v>0</v>
      </c>
      <c r="AH292" s="411">
        <f t="shared" ref="AH292" si="766">AH291</f>
        <v>0</v>
      </c>
      <c r="AI292" s="411">
        <f t="shared" ref="AI292" si="767">AI291</f>
        <v>0</v>
      </c>
      <c r="AJ292" s="411">
        <f t="shared" ref="AJ292" si="768">AJ291</f>
        <v>0</v>
      </c>
      <c r="AK292" s="411">
        <f t="shared" ref="AK292" si="769">AK291</f>
        <v>0</v>
      </c>
      <c r="AL292" s="411">
        <f t="shared" ref="AL292" si="770">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f>SUMIFS('7.  Persistence Report'!AV$27:AV$500,'7.  Persistence Report'!$D$27:$D$500,$B294,'7.  Persistence Report'!$J$27:$J$500,"Current year savings",'7.  Persistence Report'!$H$27:$H$500,"2016")</f>
        <v>0</v>
      </c>
      <c r="E294" s="295">
        <f>SUMIFS('7.  Persistence Report'!AW$27:AW$500,'7.  Persistence Report'!$D$27:$D$500,$B294,'7.  Persistence Report'!$J$27:$J$500,"Current year savings",'7.  Persistence Report'!$H$27:$H$500,"2016")</f>
        <v>0</v>
      </c>
      <c r="F294" s="295">
        <f>SUMIFS('7.  Persistence Report'!AX$27:AX$500,'7.  Persistence Report'!$D$27:$D$500,$B294,'7.  Persistence Report'!$J$27:$J$500,"Current year savings",'7.  Persistence Report'!$H$27:$H$500,"2016")</f>
        <v>0</v>
      </c>
      <c r="G294" s="295">
        <f>SUMIFS('7.  Persistence Report'!AY$27:AY$500,'7.  Persistence Report'!$D$27:$D$500,$B294,'7.  Persistence Report'!$J$27:$J$500,"Current year savings",'7.  Persistence Report'!$H$27:$H$500,"2016")</f>
        <v>0</v>
      </c>
      <c r="H294" s="295">
        <f>SUMIFS('7.  Persistence Report'!AZ$27:AZ$500,'7.  Persistence Report'!$D$27:$D$500,$B294,'7.  Persistence Report'!$J$27:$J$500,"Current year savings",'7.  Persistence Report'!$H$27:$H$500,"2016")</f>
        <v>0</v>
      </c>
      <c r="I294" s="295">
        <f>SUMIFS('7.  Persistence Report'!BA$27:BA$500,'7.  Persistence Report'!$D$27:$D$500,$B294,'7.  Persistence Report'!$J$27:$J$500,"Current year savings",'7.  Persistence Report'!$H$27:$H$500,"2016")</f>
        <v>0</v>
      </c>
      <c r="J294" s="295">
        <f>SUMIFS('7.  Persistence Report'!BB$27:BB$500,'7.  Persistence Report'!$D$27:$D$500,$B294,'7.  Persistence Report'!$J$27:$J$500,"Current year savings",'7.  Persistence Report'!$H$27:$H$500,"2016")</f>
        <v>0</v>
      </c>
      <c r="K294" s="295">
        <f>SUMIFS('7.  Persistence Report'!BC$27:BC$500,'7.  Persistence Report'!$D$27:$D$500,$B294,'7.  Persistence Report'!$J$27:$J$500,"Current year savings",'7.  Persistence Report'!$H$27:$H$500,"2016")</f>
        <v>0</v>
      </c>
      <c r="L294" s="295">
        <f>SUMIFS('7.  Persistence Report'!BD$27:BD$500,'7.  Persistence Report'!$D$27:$D$500,$B294,'7.  Persistence Report'!$J$27:$J$500,"Current year savings",'7.  Persistence Report'!$H$27:$H$500,"2016")</f>
        <v>0</v>
      </c>
      <c r="M294" s="295">
        <f>SUMIFS('7.  Persistence Report'!BE$27:BE$500,'7.  Persistence Report'!$D$27:$D$500,$B294,'7.  Persistence Report'!$J$27:$J$500,"Current year savings",'7.  Persistence Report'!$H$27:$H$500,"2016")</f>
        <v>0</v>
      </c>
      <c r="N294" s="291"/>
      <c r="O294" s="295">
        <f>SUMIFS('7.  Persistence Report'!Q$27:Q$500,'7.  Persistence Report'!$D$27:$D$500,$B294,'7.  Persistence Report'!$J$27:$J$500,"Current year savings",'7.  Persistence Report'!$H$27:$H$500,"2016")</f>
        <v>0</v>
      </c>
      <c r="P294" s="295">
        <f>SUMIFS('7.  Persistence Report'!R$27:R$500,'7.  Persistence Report'!$D$27:$D$500,$B294,'7.  Persistence Report'!$J$27:$J$500,"Current year savings",'7.  Persistence Report'!$H$27:$H$500,"2016")</f>
        <v>0</v>
      </c>
      <c r="Q294" s="295">
        <f>SUMIFS('7.  Persistence Report'!S$27:S$500,'7.  Persistence Report'!$D$27:$D$500,$B294,'7.  Persistence Report'!$J$27:$J$500,"Current year savings",'7.  Persistence Report'!$H$27:$H$500,"2016")</f>
        <v>0</v>
      </c>
      <c r="R294" s="295">
        <f>SUMIFS('7.  Persistence Report'!T$27:T$500,'7.  Persistence Report'!$D$27:$D$500,$B294,'7.  Persistence Report'!$J$27:$J$500,"Current year savings",'7.  Persistence Report'!$H$27:$H$500,"2016")</f>
        <v>0</v>
      </c>
      <c r="S294" s="295">
        <f>SUMIFS('7.  Persistence Report'!U$27:U$500,'7.  Persistence Report'!$D$27:$D$500,$B294,'7.  Persistence Report'!$J$27:$J$500,"Current year savings",'7.  Persistence Report'!$H$27:$H$500,"2016")</f>
        <v>0</v>
      </c>
      <c r="T294" s="295">
        <f>SUMIFS('7.  Persistence Report'!V$27:V$500,'7.  Persistence Report'!$D$27:$D$500,$B294,'7.  Persistence Report'!$J$27:$J$500,"Current year savings",'7.  Persistence Report'!$H$27:$H$500,"2016")</f>
        <v>0</v>
      </c>
      <c r="U294" s="295">
        <f>SUMIFS('7.  Persistence Report'!W$27:W$500,'7.  Persistence Report'!$D$27:$D$500,$B294,'7.  Persistence Report'!$J$27:$J$500,"Current year savings",'7.  Persistence Report'!$H$27:$H$500,"2016")</f>
        <v>0</v>
      </c>
      <c r="V294" s="295">
        <f>SUMIFS('7.  Persistence Report'!X$27:X$500,'7.  Persistence Report'!$D$27:$D$500,$B294,'7.  Persistence Report'!$J$27:$J$500,"Current year savings",'7.  Persistence Report'!$H$27:$H$500,"2016")</f>
        <v>0</v>
      </c>
      <c r="W294" s="295">
        <f>SUMIFS('7.  Persistence Report'!Y$27:Y$500,'7.  Persistence Report'!$D$27:$D$500,$B294,'7.  Persistence Report'!$J$27:$J$500,"Current year savings",'7.  Persistence Report'!$H$27:$H$500,"2016")</f>
        <v>0</v>
      </c>
      <c r="X294" s="295">
        <f>SUMIFS('7.  Persistence Report'!Z$27:Z$500,'7.  Persistence Report'!$D$27:$D$500,$B294,'7.  Persistence Report'!$J$27:$J$500,"Current year savings",'7.  Persistence Report'!$H$27:$H$500,"2016")</f>
        <v>0</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f>SUMIFS('7.  Persistence Report'!AV$27:AV$500,'7.  Persistence Report'!$D$27:$D$500,$B294,'7.  Persistence Report'!$J$27:$J$500,"Adjustment",'7.  Persistence Report'!$H$27:$H$500,"2016")</f>
        <v>0</v>
      </c>
      <c r="E295" s="295">
        <f>SUMIFS('7.  Persistence Report'!AW$27:AW$500,'7.  Persistence Report'!$D$27:$D$500,$B294,'7.  Persistence Report'!$J$27:$J$500,"Adjustment",'7.  Persistence Report'!$H$27:$H$500,"2016")</f>
        <v>0</v>
      </c>
      <c r="F295" s="295">
        <f>SUMIFS('7.  Persistence Report'!AX$27:AX$500,'7.  Persistence Report'!$D$27:$D$500,$B294,'7.  Persistence Report'!$J$27:$J$500,"Adjustment",'7.  Persistence Report'!$H$27:$H$500,"2016")</f>
        <v>0</v>
      </c>
      <c r="G295" s="295">
        <f>SUMIFS('7.  Persistence Report'!AY$27:AY$500,'7.  Persistence Report'!$D$27:$D$500,$B294,'7.  Persistence Report'!$J$27:$J$500,"Adjustment",'7.  Persistence Report'!$H$27:$H$500,"2016")</f>
        <v>0</v>
      </c>
      <c r="H295" s="295">
        <f>SUMIFS('7.  Persistence Report'!AZ$27:AZ$500,'7.  Persistence Report'!$D$27:$D$500,$B294,'7.  Persistence Report'!$J$27:$J$500,"Adjustment",'7.  Persistence Report'!$H$27:$H$500,"2016")</f>
        <v>0</v>
      </c>
      <c r="I295" s="295">
        <f>SUMIFS('7.  Persistence Report'!BA$27:BA$500,'7.  Persistence Report'!$D$27:$D$500,$B294,'7.  Persistence Report'!$J$27:$J$500,"Adjustment",'7.  Persistence Report'!$H$27:$H$500,"2016")</f>
        <v>0</v>
      </c>
      <c r="J295" s="295">
        <f>SUMIFS('7.  Persistence Report'!BB$27:BB$500,'7.  Persistence Report'!$D$27:$D$500,$B294,'7.  Persistence Report'!$J$27:$J$500,"Adjustment",'7.  Persistence Report'!$H$27:$H$500,"2016")</f>
        <v>0</v>
      </c>
      <c r="K295" s="295">
        <f>SUMIFS('7.  Persistence Report'!BC$27:BC$500,'7.  Persistence Report'!$D$27:$D$500,$B294,'7.  Persistence Report'!$J$27:$J$500,"Adjustment",'7.  Persistence Report'!$H$27:$H$500,"2016")</f>
        <v>0</v>
      </c>
      <c r="L295" s="295">
        <f>SUMIFS('7.  Persistence Report'!BD$27:BD$500,'7.  Persistence Report'!$D$27:$D$500,$B294,'7.  Persistence Report'!$J$27:$J$500,"Adjustment",'7.  Persistence Report'!$H$27:$H$500,"2016")</f>
        <v>0</v>
      </c>
      <c r="M295" s="295">
        <f>SUMIFS('7.  Persistence Report'!BE$27:BE$500,'7.  Persistence Report'!$D$27:$D$500,$B294,'7.  Persistence Report'!$J$27:$J$500,"Adjustment",'7.  Persistence Report'!$H$27:$H$500,"2016")</f>
        <v>0</v>
      </c>
      <c r="N295" s="291"/>
      <c r="O295" s="295">
        <f>SUMIFS('7.  Persistence Report'!Q$27:Q$500,'7.  Persistence Report'!$D$27:$D$500,$B294,'7.  Persistence Report'!$J$27:$J$500,"Adjustment",'7.  Persistence Report'!$H$27:$H$500,"2016")</f>
        <v>0</v>
      </c>
      <c r="P295" s="295">
        <f>SUMIFS('7.  Persistence Report'!R$27:R$500,'7.  Persistence Report'!$D$27:$D$500,$B294,'7.  Persistence Report'!$J$27:$J$500,"Adjustment",'7.  Persistence Report'!$H$27:$H$500,"2016")</f>
        <v>0</v>
      </c>
      <c r="Q295" s="295">
        <f>SUMIFS('7.  Persistence Report'!S$27:S$500,'7.  Persistence Report'!$D$27:$D$500,$B294,'7.  Persistence Report'!$J$27:$J$500,"Adjustment",'7.  Persistence Report'!$H$27:$H$500,"2016")</f>
        <v>0</v>
      </c>
      <c r="R295" s="295">
        <f>SUMIFS('7.  Persistence Report'!T$27:T$500,'7.  Persistence Report'!$D$27:$D$500,$B294,'7.  Persistence Report'!$J$27:$J$500,"Adjustment",'7.  Persistence Report'!$H$27:$H$500,"2016")</f>
        <v>0</v>
      </c>
      <c r="S295" s="295">
        <f>SUMIFS('7.  Persistence Report'!U$27:U$500,'7.  Persistence Report'!$D$27:$D$500,$B294,'7.  Persistence Report'!$J$27:$J$500,"Adjustment",'7.  Persistence Report'!$H$27:$H$500,"2016")</f>
        <v>0</v>
      </c>
      <c r="T295" s="295">
        <f>SUMIFS('7.  Persistence Report'!V$27:V$500,'7.  Persistence Report'!$D$27:$D$500,$B294,'7.  Persistence Report'!$J$27:$J$500,"Adjustment",'7.  Persistence Report'!$H$27:$H$500,"2016")</f>
        <v>0</v>
      </c>
      <c r="U295" s="295">
        <f>SUMIFS('7.  Persistence Report'!W$27:W$500,'7.  Persistence Report'!$D$27:$D$500,$B294,'7.  Persistence Report'!$J$27:$J$500,"Adjustment",'7.  Persistence Report'!$H$27:$H$500,"2016")</f>
        <v>0</v>
      </c>
      <c r="V295" s="295">
        <f>SUMIFS('7.  Persistence Report'!X$27:X$500,'7.  Persistence Report'!$D$27:$D$500,$B294,'7.  Persistence Report'!$J$27:$J$500,"Adjustment",'7.  Persistence Report'!$H$27:$H$500,"2016")</f>
        <v>0</v>
      </c>
      <c r="W295" s="295">
        <f>SUMIFS('7.  Persistence Report'!Y$27:Y$500,'7.  Persistence Report'!$D$27:$D$500,$B294,'7.  Persistence Report'!$J$27:$J$500,"Adjustment",'7.  Persistence Report'!$H$27:$H$500,"2016")</f>
        <v>0</v>
      </c>
      <c r="X295" s="295">
        <f>SUMIFS('7.  Persistence Report'!Z$27:Z$500,'7.  Persistence Report'!$D$27:$D$500,$B294,'7.  Persistence Report'!$J$27:$J$500,"Adjustment",'7.  Persistence Report'!$H$27:$H$500,"2016")</f>
        <v>0</v>
      </c>
      <c r="Y295" s="411">
        <f>Y294</f>
        <v>1</v>
      </c>
      <c r="Z295" s="411">
        <f t="shared" ref="Z295" si="771">Z294</f>
        <v>0</v>
      </c>
      <c r="AA295" s="411">
        <f t="shared" ref="AA295" si="772">AA294</f>
        <v>0</v>
      </c>
      <c r="AB295" s="411">
        <f t="shared" ref="AB295" si="773">AB294</f>
        <v>0</v>
      </c>
      <c r="AC295" s="411">
        <f t="shared" ref="AC295" si="774">AC294</f>
        <v>0</v>
      </c>
      <c r="AD295" s="411">
        <f t="shared" ref="AD295" si="775">AD294</f>
        <v>0</v>
      </c>
      <c r="AE295" s="411">
        <f t="shared" ref="AE295" si="776">AE294</f>
        <v>0</v>
      </c>
      <c r="AF295" s="411">
        <f t="shared" ref="AF295" si="777">AF294</f>
        <v>0</v>
      </c>
      <c r="AG295" s="411">
        <f t="shared" ref="AG295" si="778">AG294</f>
        <v>0</v>
      </c>
      <c r="AH295" s="411">
        <f t="shared" ref="AH295" si="779">AH294</f>
        <v>0</v>
      </c>
      <c r="AI295" s="411">
        <f t="shared" ref="AI295" si="780">AI294</f>
        <v>0</v>
      </c>
      <c r="AJ295" s="411">
        <f t="shared" ref="AJ295" si="781">AJ294</f>
        <v>0</v>
      </c>
      <c r="AK295" s="411">
        <f t="shared" ref="AK295" si="782">AK294</f>
        <v>0</v>
      </c>
      <c r="AL295" s="411">
        <f t="shared" ref="AL295" si="783">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f>SUMIFS('7.  Persistence Report'!AV$27:AV$500,'7.  Persistence Report'!$D$27:$D$500,$B297,'7.  Persistence Report'!$J$27:$J$500,"Current year savings",'7.  Persistence Report'!$H$27:$H$500,"2016")</f>
        <v>0</v>
      </c>
      <c r="E297" s="295">
        <f>SUMIFS('7.  Persistence Report'!AW$27:AW$500,'7.  Persistence Report'!$D$27:$D$500,$B297,'7.  Persistence Report'!$J$27:$J$500,"Current year savings",'7.  Persistence Report'!$H$27:$H$500,"2016")</f>
        <v>0</v>
      </c>
      <c r="F297" s="295">
        <f>SUMIFS('7.  Persistence Report'!AX$27:AX$500,'7.  Persistence Report'!$D$27:$D$500,$B297,'7.  Persistence Report'!$J$27:$J$500,"Current year savings",'7.  Persistence Report'!$H$27:$H$500,"2016")</f>
        <v>0</v>
      </c>
      <c r="G297" s="295">
        <f>SUMIFS('7.  Persistence Report'!AY$27:AY$500,'7.  Persistence Report'!$D$27:$D$500,$B297,'7.  Persistence Report'!$J$27:$J$500,"Current year savings",'7.  Persistence Report'!$H$27:$H$500,"2016")</f>
        <v>0</v>
      </c>
      <c r="H297" s="295">
        <f>SUMIFS('7.  Persistence Report'!AZ$27:AZ$500,'7.  Persistence Report'!$D$27:$D$500,$B297,'7.  Persistence Report'!$J$27:$J$500,"Current year savings",'7.  Persistence Report'!$H$27:$H$500,"2016")</f>
        <v>0</v>
      </c>
      <c r="I297" s="295">
        <f>SUMIFS('7.  Persistence Report'!BA$27:BA$500,'7.  Persistence Report'!$D$27:$D$500,$B297,'7.  Persistence Report'!$J$27:$J$500,"Current year savings",'7.  Persistence Report'!$H$27:$H$500,"2016")</f>
        <v>0</v>
      </c>
      <c r="J297" s="295">
        <f>SUMIFS('7.  Persistence Report'!BB$27:BB$500,'7.  Persistence Report'!$D$27:$D$500,$B297,'7.  Persistence Report'!$J$27:$J$500,"Current year savings",'7.  Persistence Report'!$H$27:$H$500,"2016")</f>
        <v>0</v>
      </c>
      <c r="K297" s="295">
        <f>SUMIFS('7.  Persistence Report'!BC$27:BC$500,'7.  Persistence Report'!$D$27:$D$500,$B297,'7.  Persistence Report'!$J$27:$J$500,"Current year savings",'7.  Persistence Report'!$H$27:$H$500,"2016")</f>
        <v>0</v>
      </c>
      <c r="L297" s="295">
        <f>SUMIFS('7.  Persistence Report'!BD$27:BD$500,'7.  Persistence Report'!$D$27:$D$500,$B297,'7.  Persistence Report'!$J$27:$J$500,"Current year savings",'7.  Persistence Report'!$H$27:$H$500,"2016")</f>
        <v>0</v>
      </c>
      <c r="M297" s="295">
        <f>SUMIFS('7.  Persistence Report'!BE$27:BE$500,'7.  Persistence Report'!$D$27:$D$500,$B297,'7.  Persistence Report'!$J$27:$J$500,"Current year savings",'7.  Persistence Report'!$H$27:$H$500,"2016")</f>
        <v>0</v>
      </c>
      <c r="N297" s="291"/>
      <c r="O297" s="295">
        <f>SUMIFS('7.  Persistence Report'!Q$27:Q$500,'7.  Persistence Report'!$D$27:$D$500,$B297,'7.  Persistence Report'!$J$27:$J$500,"Current year savings",'7.  Persistence Report'!$H$27:$H$500,"2016")</f>
        <v>0</v>
      </c>
      <c r="P297" s="295">
        <f>SUMIFS('7.  Persistence Report'!R$27:R$500,'7.  Persistence Report'!$D$27:$D$500,$B297,'7.  Persistence Report'!$J$27:$J$500,"Current year savings",'7.  Persistence Report'!$H$27:$H$500,"2016")</f>
        <v>0</v>
      </c>
      <c r="Q297" s="295">
        <f>SUMIFS('7.  Persistence Report'!S$27:S$500,'7.  Persistence Report'!$D$27:$D$500,$B297,'7.  Persistence Report'!$J$27:$J$500,"Current year savings",'7.  Persistence Report'!$H$27:$H$500,"2016")</f>
        <v>0</v>
      </c>
      <c r="R297" s="295">
        <f>SUMIFS('7.  Persistence Report'!T$27:T$500,'7.  Persistence Report'!$D$27:$D$500,$B297,'7.  Persistence Report'!$J$27:$J$500,"Current year savings",'7.  Persistence Report'!$H$27:$H$500,"2016")</f>
        <v>0</v>
      </c>
      <c r="S297" s="295">
        <f>SUMIFS('7.  Persistence Report'!U$27:U$500,'7.  Persistence Report'!$D$27:$D$500,$B297,'7.  Persistence Report'!$J$27:$J$500,"Current year savings",'7.  Persistence Report'!$H$27:$H$500,"2016")</f>
        <v>0</v>
      </c>
      <c r="T297" s="295">
        <f>SUMIFS('7.  Persistence Report'!V$27:V$500,'7.  Persistence Report'!$D$27:$D$500,$B297,'7.  Persistence Report'!$J$27:$J$500,"Current year savings",'7.  Persistence Report'!$H$27:$H$500,"2016")</f>
        <v>0</v>
      </c>
      <c r="U297" s="295">
        <f>SUMIFS('7.  Persistence Report'!W$27:W$500,'7.  Persistence Report'!$D$27:$D$500,$B297,'7.  Persistence Report'!$J$27:$J$500,"Current year savings",'7.  Persistence Report'!$H$27:$H$500,"2016")</f>
        <v>0</v>
      </c>
      <c r="V297" s="295">
        <f>SUMIFS('7.  Persistence Report'!X$27:X$500,'7.  Persistence Report'!$D$27:$D$500,$B297,'7.  Persistence Report'!$J$27:$J$500,"Current year savings",'7.  Persistence Report'!$H$27:$H$500,"2016")</f>
        <v>0</v>
      </c>
      <c r="W297" s="295">
        <f>SUMIFS('7.  Persistence Report'!Y$27:Y$500,'7.  Persistence Report'!$D$27:$D$500,$B297,'7.  Persistence Report'!$J$27:$J$500,"Current year savings",'7.  Persistence Report'!$H$27:$H$500,"2016")</f>
        <v>0</v>
      </c>
      <c r="X297" s="295">
        <f>SUMIFS('7.  Persistence Report'!Z$27:Z$500,'7.  Persistence Report'!$D$27:$D$500,$B297,'7.  Persistence Report'!$J$27:$J$500,"Current year savings",'7.  Persistence Report'!$H$27:$H$500,"2016")</f>
        <v>0</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f>SUMIFS('7.  Persistence Report'!AV$27:AV$500,'7.  Persistence Report'!$D$27:$D$500,$B297,'7.  Persistence Report'!$J$27:$J$500,"Adjustment",'7.  Persistence Report'!$H$27:$H$500,"2016")</f>
        <v>1255575.8284485959</v>
      </c>
      <c r="E298" s="295">
        <f>SUMIFS('7.  Persistence Report'!AW$27:AW$500,'7.  Persistence Report'!$D$27:$D$500,$B297,'7.  Persistence Report'!$J$27:$J$500,"Adjustment",'7.  Persistence Report'!$H$27:$H$500,"2016")</f>
        <v>1255575.8284485959</v>
      </c>
      <c r="F298" s="295">
        <f>SUMIFS('7.  Persistence Report'!AX$27:AX$500,'7.  Persistence Report'!$D$27:$D$500,$B297,'7.  Persistence Report'!$J$27:$J$500,"Adjustment",'7.  Persistence Report'!$H$27:$H$500,"2016")</f>
        <v>1255575.8284485959</v>
      </c>
      <c r="G298" s="295">
        <f>SUMIFS('7.  Persistence Report'!AY$27:AY$500,'7.  Persistence Report'!$D$27:$D$500,$B297,'7.  Persistence Report'!$J$27:$J$500,"Adjustment",'7.  Persistence Report'!$H$27:$H$500,"2016")</f>
        <v>1255575.8284485959</v>
      </c>
      <c r="H298" s="295">
        <f>SUMIFS('7.  Persistence Report'!AZ$27:AZ$500,'7.  Persistence Report'!$D$27:$D$500,$B297,'7.  Persistence Report'!$J$27:$J$500,"Adjustment",'7.  Persistence Report'!$H$27:$H$500,"2016")</f>
        <v>1258571</v>
      </c>
      <c r="I298" s="295">
        <f>SUMIFS('7.  Persistence Report'!BA$27:BA$500,'7.  Persistence Report'!$D$27:$D$500,$B297,'7.  Persistence Report'!$J$27:$J$500,"Adjustment",'7.  Persistence Report'!$H$27:$H$500,"2016")</f>
        <v>1256815</v>
      </c>
      <c r="J298" s="295">
        <f>SUMIFS('7.  Persistence Report'!BB$27:BB$500,'7.  Persistence Report'!$D$27:$D$500,$B297,'7.  Persistence Report'!$J$27:$J$500,"Adjustment",'7.  Persistence Report'!$H$27:$H$500,"2016")</f>
        <v>1256815</v>
      </c>
      <c r="K298" s="295">
        <f>SUMIFS('7.  Persistence Report'!BC$27:BC$500,'7.  Persistence Report'!$D$27:$D$500,$B297,'7.  Persistence Report'!$J$27:$J$500,"Adjustment",'7.  Persistence Report'!$H$27:$H$500,"2016")</f>
        <v>1256815</v>
      </c>
      <c r="L298" s="295">
        <f>SUMIFS('7.  Persistence Report'!BD$27:BD$500,'7.  Persistence Report'!$D$27:$D$500,$B297,'7.  Persistence Report'!$J$27:$J$500,"Adjustment",'7.  Persistence Report'!$H$27:$H$500,"2016")</f>
        <v>1256815</v>
      </c>
      <c r="M298" s="295">
        <f>SUMIFS('7.  Persistence Report'!BE$27:BE$500,'7.  Persistence Report'!$D$27:$D$500,$B297,'7.  Persistence Report'!$J$27:$J$500,"Adjustment",'7.  Persistence Report'!$H$27:$H$500,"2016")</f>
        <v>1078723</v>
      </c>
      <c r="N298" s="291"/>
      <c r="O298" s="295">
        <f>SUMIFS('7.  Persistence Report'!Q$27:Q$500,'7.  Persistence Report'!$D$27:$D$500,$B297,'7.  Persistence Report'!$J$27:$J$500,"Adjustment",'7.  Persistence Report'!$H$27:$H$500,"2016")</f>
        <v>98</v>
      </c>
      <c r="P298" s="295">
        <f>SUMIFS('7.  Persistence Report'!R$27:R$500,'7.  Persistence Report'!$D$27:$D$500,$B297,'7.  Persistence Report'!$J$27:$J$500,"Adjustment",'7.  Persistence Report'!$H$27:$H$500,"2016")</f>
        <v>98</v>
      </c>
      <c r="Q298" s="295">
        <f>SUMIFS('7.  Persistence Report'!S$27:S$500,'7.  Persistence Report'!$D$27:$D$500,$B297,'7.  Persistence Report'!$J$27:$J$500,"Adjustment",'7.  Persistence Report'!$H$27:$H$500,"2016")</f>
        <v>98</v>
      </c>
      <c r="R298" s="295">
        <f>SUMIFS('7.  Persistence Report'!T$27:T$500,'7.  Persistence Report'!$D$27:$D$500,$B297,'7.  Persistence Report'!$J$27:$J$500,"Adjustment",'7.  Persistence Report'!$H$27:$H$500,"2016")</f>
        <v>98</v>
      </c>
      <c r="S298" s="295">
        <f>SUMIFS('7.  Persistence Report'!U$27:U$500,'7.  Persistence Report'!$D$27:$D$500,$B297,'7.  Persistence Report'!$J$27:$J$500,"Adjustment",'7.  Persistence Report'!$H$27:$H$500,"2016")</f>
        <v>98</v>
      </c>
      <c r="T298" s="295">
        <f>SUMIFS('7.  Persistence Report'!V$27:V$500,'7.  Persistence Report'!$D$27:$D$500,$B297,'7.  Persistence Report'!$J$27:$J$500,"Adjustment",'7.  Persistence Report'!$H$27:$H$500,"2016")</f>
        <v>97</v>
      </c>
      <c r="U298" s="295">
        <f>SUMIFS('7.  Persistence Report'!W$27:W$500,'7.  Persistence Report'!$D$27:$D$500,$B297,'7.  Persistence Report'!$J$27:$J$500,"Adjustment",'7.  Persistence Report'!$H$27:$H$500,"2016")</f>
        <v>97</v>
      </c>
      <c r="V298" s="295">
        <f>SUMIFS('7.  Persistence Report'!X$27:X$500,'7.  Persistence Report'!$D$27:$D$500,$B297,'7.  Persistence Report'!$J$27:$J$500,"Adjustment",'7.  Persistence Report'!$H$27:$H$500,"2016")</f>
        <v>97</v>
      </c>
      <c r="W298" s="295">
        <f>SUMIFS('7.  Persistence Report'!Y$27:Y$500,'7.  Persistence Report'!$D$27:$D$500,$B297,'7.  Persistence Report'!$J$27:$J$500,"Adjustment",'7.  Persistence Report'!$H$27:$H$500,"2016")</f>
        <v>97</v>
      </c>
      <c r="X298" s="295">
        <f>SUMIFS('7.  Persistence Report'!Z$27:Z$500,'7.  Persistence Report'!$D$27:$D$500,$B297,'7.  Persistence Report'!$J$27:$J$500,"Adjustment",'7.  Persistence Report'!$H$27:$H$500,"2016")</f>
        <v>74</v>
      </c>
      <c r="Y298" s="411">
        <f>Y297</f>
        <v>1</v>
      </c>
      <c r="Z298" s="411">
        <f t="shared" ref="Z298" si="784">Z297</f>
        <v>0</v>
      </c>
      <c r="AA298" s="411">
        <f t="shared" ref="AA298" si="785">AA297</f>
        <v>0</v>
      </c>
      <c r="AB298" s="411">
        <f t="shared" ref="AB298" si="786">AB297</f>
        <v>0</v>
      </c>
      <c r="AC298" s="411">
        <f t="shared" ref="AC298" si="787">AC297</f>
        <v>0</v>
      </c>
      <c r="AD298" s="411">
        <f t="shared" ref="AD298" si="788">AD297</f>
        <v>0</v>
      </c>
      <c r="AE298" s="411">
        <f t="shared" ref="AE298" si="789">AE297</f>
        <v>0</v>
      </c>
      <c r="AF298" s="411">
        <f t="shared" ref="AF298" si="790">AF297</f>
        <v>0</v>
      </c>
      <c r="AG298" s="411">
        <f t="shared" ref="AG298" si="791">AG297</f>
        <v>0</v>
      </c>
      <c r="AH298" s="411">
        <f t="shared" ref="AH298" si="792">AH297</f>
        <v>0</v>
      </c>
      <c r="AI298" s="411">
        <f t="shared" ref="AI298" si="793">AI297</f>
        <v>0</v>
      </c>
      <c r="AJ298" s="411">
        <f t="shared" ref="AJ298" si="794">AJ297</f>
        <v>0</v>
      </c>
      <c r="AK298" s="411">
        <f t="shared" ref="AK298" si="795">AK297</f>
        <v>0</v>
      </c>
      <c r="AL298" s="411">
        <f t="shared" ref="AL298" si="796">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f>SUMIFS('7.  Persistence Report'!AV$27:AV$500,'7.  Persistence Report'!$D$27:$D$500,$B301,'7.  Persistence Report'!$J$27:$J$500,"Current year savings",'7.  Persistence Report'!$H$27:$H$500,"2016")</f>
        <v>210282</v>
      </c>
      <c r="E301" s="295">
        <f>SUMIFS('7.  Persistence Report'!AW$27:AW$500,'7.  Persistence Report'!$D$27:$D$500,$B301,'7.  Persistence Report'!$J$27:$J$500,"Current year savings",'7.  Persistence Report'!$H$27:$H$500,"2016")</f>
        <v>210282</v>
      </c>
      <c r="F301" s="295">
        <f>SUMIFS('7.  Persistence Report'!AX$27:AX$500,'7.  Persistence Report'!$D$27:$D$500,$B301,'7.  Persistence Report'!$J$27:$J$500,"Current year savings",'7.  Persistence Report'!$H$27:$H$500,"2016")</f>
        <v>210282</v>
      </c>
      <c r="G301" s="295">
        <f>SUMIFS('7.  Persistence Report'!AY$27:AY$500,'7.  Persistence Report'!$D$27:$D$500,$B301,'7.  Persistence Report'!$J$27:$J$500,"Current year savings",'7.  Persistence Report'!$H$27:$H$500,"2016")</f>
        <v>210282</v>
      </c>
      <c r="H301" s="295">
        <f>SUMIFS('7.  Persistence Report'!AZ$27:AZ$500,'7.  Persistence Report'!$D$27:$D$500,$B301,'7.  Persistence Report'!$J$27:$J$500,"Current year savings",'7.  Persistence Report'!$H$27:$H$500,"2016")</f>
        <v>210282</v>
      </c>
      <c r="I301" s="295">
        <f>SUMIFS('7.  Persistence Report'!BA$27:BA$500,'7.  Persistence Report'!$D$27:$D$500,$B301,'7.  Persistence Report'!$J$27:$J$500,"Current year savings",'7.  Persistence Report'!$H$27:$H$500,"2016")</f>
        <v>210282</v>
      </c>
      <c r="J301" s="295">
        <f>SUMIFS('7.  Persistence Report'!BB$27:BB$500,'7.  Persistence Report'!$D$27:$D$500,$B301,'7.  Persistence Report'!$J$27:$J$500,"Current year savings",'7.  Persistence Report'!$H$27:$H$500,"2016")</f>
        <v>210282</v>
      </c>
      <c r="K301" s="295">
        <f>SUMIFS('7.  Persistence Report'!BC$27:BC$500,'7.  Persistence Report'!$D$27:$D$500,$B301,'7.  Persistence Report'!$J$27:$J$500,"Current year savings",'7.  Persistence Report'!$H$27:$H$500,"2016")</f>
        <v>210282</v>
      </c>
      <c r="L301" s="295">
        <f>SUMIFS('7.  Persistence Report'!BD$27:BD$500,'7.  Persistence Report'!$D$27:$D$500,$B301,'7.  Persistence Report'!$J$27:$J$500,"Current year savings",'7.  Persistence Report'!$H$27:$H$500,"2016")</f>
        <v>210282</v>
      </c>
      <c r="M301" s="295">
        <f>SUMIFS('7.  Persistence Report'!BE$27:BE$500,'7.  Persistence Report'!$D$27:$D$500,$B301,'7.  Persistence Report'!$J$27:$J$500,"Current year savings",'7.  Persistence Report'!$H$27:$H$500,"2016")</f>
        <v>210282</v>
      </c>
      <c r="N301" s="295">
        <v>12</v>
      </c>
      <c r="O301" s="295">
        <f>SUMIFS('7.  Persistence Report'!Q$27:Q$500,'7.  Persistence Report'!$D$27:$D$500,$B301,'7.  Persistence Report'!$J$27:$J$500,"Current year savings",'7.  Persistence Report'!$H$27:$H$500,"2016")</f>
        <v>27</v>
      </c>
      <c r="P301" s="295">
        <f>SUMIFS('7.  Persistence Report'!R$27:R$500,'7.  Persistence Report'!$D$27:$D$500,$B301,'7.  Persistence Report'!$J$27:$J$500,"Current year savings",'7.  Persistence Report'!$H$27:$H$500,"2016")</f>
        <v>27</v>
      </c>
      <c r="Q301" s="295">
        <f>SUMIFS('7.  Persistence Report'!S$27:S$500,'7.  Persistence Report'!$D$27:$D$500,$B301,'7.  Persistence Report'!$J$27:$J$500,"Current year savings",'7.  Persistence Report'!$H$27:$H$500,"2016")</f>
        <v>27</v>
      </c>
      <c r="R301" s="295">
        <f>SUMIFS('7.  Persistence Report'!T$27:T$500,'7.  Persistence Report'!$D$27:$D$500,$B301,'7.  Persistence Report'!$J$27:$J$500,"Current year savings",'7.  Persistence Report'!$H$27:$H$500,"2016")</f>
        <v>27</v>
      </c>
      <c r="S301" s="295">
        <f>SUMIFS('7.  Persistence Report'!U$27:U$500,'7.  Persistence Report'!$D$27:$D$500,$B301,'7.  Persistence Report'!$J$27:$J$500,"Current year savings",'7.  Persistence Report'!$H$27:$H$500,"2016")</f>
        <v>27</v>
      </c>
      <c r="T301" s="295">
        <f>SUMIFS('7.  Persistence Report'!V$27:V$500,'7.  Persistence Report'!$D$27:$D$500,$B301,'7.  Persistence Report'!$J$27:$J$500,"Current year savings",'7.  Persistence Report'!$H$27:$H$500,"2016")</f>
        <v>27</v>
      </c>
      <c r="U301" s="295">
        <f>SUMIFS('7.  Persistence Report'!W$27:W$500,'7.  Persistence Report'!$D$27:$D$500,$B301,'7.  Persistence Report'!$J$27:$J$500,"Current year savings",'7.  Persistence Report'!$H$27:$H$500,"2016")</f>
        <v>27</v>
      </c>
      <c r="V301" s="295">
        <f>SUMIFS('7.  Persistence Report'!X$27:X$500,'7.  Persistence Report'!$D$27:$D$500,$B301,'7.  Persistence Report'!$J$27:$J$500,"Current year savings",'7.  Persistence Report'!$H$27:$H$500,"2016")</f>
        <v>27</v>
      </c>
      <c r="W301" s="295">
        <f>SUMIFS('7.  Persistence Report'!Y$27:Y$500,'7.  Persistence Report'!$D$27:$D$500,$B301,'7.  Persistence Report'!$J$27:$J$500,"Current year savings",'7.  Persistence Report'!$H$27:$H$500,"2016")</f>
        <v>27</v>
      </c>
      <c r="X301" s="295">
        <f>SUMIFS('7.  Persistence Report'!Z$27:Z$500,'7.  Persistence Report'!$D$27:$D$500,$B301,'7.  Persistence Report'!$J$27:$J$500,"Current year savings",'7.  Persistence Report'!$H$27:$H$500,"2016")</f>
        <v>27</v>
      </c>
      <c r="Y301" s="426"/>
      <c r="Z301" s="410">
        <v>0.03</v>
      </c>
      <c r="AA301" s="410">
        <v>0.62</v>
      </c>
      <c r="AB301" s="410">
        <v>0.3</v>
      </c>
      <c r="AC301" s="410">
        <v>0.05</v>
      </c>
      <c r="AD301" s="410"/>
      <c r="AE301" s="410"/>
      <c r="AF301" s="410"/>
      <c r="AG301" s="415"/>
      <c r="AH301" s="415"/>
      <c r="AI301" s="415"/>
      <c r="AJ301" s="415"/>
      <c r="AK301" s="415"/>
      <c r="AL301" s="415"/>
      <c r="AM301" s="296">
        <f>SUM(Y301:AL301)</f>
        <v>1</v>
      </c>
    </row>
    <row r="302" spans="1:39" outlineLevel="1">
      <c r="B302" s="294" t="s">
        <v>289</v>
      </c>
      <c r="C302" s="291" t="s">
        <v>163</v>
      </c>
      <c r="D302" s="295">
        <f>SUMIFS('7.  Persistence Report'!AV$27:AV$500,'7.  Persistence Report'!$D$27:$D$500,$B301,'7.  Persistence Report'!$J$27:$J$500,"Adjustment",'7.  Persistence Report'!$H$27:$H$500,"2016")</f>
        <v>157712</v>
      </c>
      <c r="E302" s="295">
        <f>SUMIFS('7.  Persistence Report'!AW$27:AW$500,'7.  Persistence Report'!$D$27:$D$500,$B301,'7.  Persistence Report'!$J$27:$J$500,"Adjustment",'7.  Persistence Report'!$H$27:$H$500,"2016")</f>
        <v>157712</v>
      </c>
      <c r="F302" s="295">
        <f>SUMIFS('7.  Persistence Report'!AX$27:AX$500,'7.  Persistence Report'!$D$27:$D$500,$B301,'7.  Persistence Report'!$J$27:$J$500,"Adjustment",'7.  Persistence Report'!$H$27:$H$500,"2016")</f>
        <v>157712</v>
      </c>
      <c r="G302" s="295">
        <f>SUMIFS('7.  Persistence Report'!AY$27:AY$500,'7.  Persistence Report'!$D$27:$D$500,$B301,'7.  Persistence Report'!$J$27:$J$500,"Adjustment",'7.  Persistence Report'!$H$27:$H$500,"2016")</f>
        <v>157712</v>
      </c>
      <c r="H302" s="295">
        <f>SUMIFS('7.  Persistence Report'!AZ$27:AZ$500,'7.  Persistence Report'!$D$27:$D$500,$B301,'7.  Persistence Report'!$J$27:$J$500,"Adjustment",'7.  Persistence Report'!$H$27:$H$500,"2016")</f>
        <v>157712</v>
      </c>
      <c r="I302" s="295">
        <f>SUMIFS('7.  Persistence Report'!BA$27:BA$500,'7.  Persistence Report'!$D$27:$D$500,$B301,'7.  Persistence Report'!$J$27:$J$500,"Adjustment",'7.  Persistence Report'!$H$27:$H$500,"2016")</f>
        <v>157712</v>
      </c>
      <c r="J302" s="295">
        <f>SUMIFS('7.  Persistence Report'!BB$27:BB$500,'7.  Persistence Report'!$D$27:$D$500,$B301,'7.  Persistence Report'!$J$27:$J$500,"Adjustment",'7.  Persistence Report'!$H$27:$H$500,"2016")</f>
        <v>157712</v>
      </c>
      <c r="K302" s="295">
        <f>SUMIFS('7.  Persistence Report'!BC$27:BC$500,'7.  Persistence Report'!$D$27:$D$500,$B301,'7.  Persistence Report'!$J$27:$J$500,"Adjustment",'7.  Persistence Report'!$H$27:$H$500,"2016")</f>
        <v>157712</v>
      </c>
      <c r="L302" s="295">
        <f>SUMIFS('7.  Persistence Report'!BD$27:BD$500,'7.  Persistence Report'!$D$27:$D$500,$B301,'7.  Persistence Report'!$J$27:$J$500,"Adjustment",'7.  Persistence Report'!$H$27:$H$500,"2016")</f>
        <v>157712</v>
      </c>
      <c r="M302" s="295">
        <f>SUMIFS('7.  Persistence Report'!BE$27:BE$500,'7.  Persistence Report'!$D$27:$D$500,$B301,'7.  Persistence Report'!$J$27:$J$500,"Adjustment",'7.  Persistence Report'!$H$27:$H$500,"2016")</f>
        <v>157712</v>
      </c>
      <c r="N302" s="295">
        <f>N301</f>
        <v>12</v>
      </c>
      <c r="O302" s="295">
        <f>SUMIFS('7.  Persistence Report'!Q$27:Q$500,'7.  Persistence Report'!$D$27:$D$500,$B301,'7.  Persistence Report'!$J$27:$J$500,"Adjustment",'7.  Persistence Report'!$H$27:$H$500,"2016")</f>
        <v>21</v>
      </c>
      <c r="P302" s="295">
        <f>SUMIFS('7.  Persistence Report'!R$27:R$500,'7.  Persistence Report'!$D$27:$D$500,$B301,'7.  Persistence Report'!$J$27:$J$500,"Adjustment",'7.  Persistence Report'!$H$27:$H$500,"2016")</f>
        <v>21</v>
      </c>
      <c r="Q302" s="295">
        <f>SUMIFS('7.  Persistence Report'!S$27:S$500,'7.  Persistence Report'!$D$27:$D$500,$B301,'7.  Persistence Report'!$J$27:$J$500,"Adjustment",'7.  Persistence Report'!$H$27:$H$500,"2016")</f>
        <v>21</v>
      </c>
      <c r="R302" s="295">
        <f>SUMIFS('7.  Persistence Report'!T$27:T$500,'7.  Persistence Report'!$D$27:$D$500,$B301,'7.  Persistence Report'!$J$27:$J$500,"Adjustment",'7.  Persistence Report'!$H$27:$H$500,"2016")</f>
        <v>21</v>
      </c>
      <c r="S302" s="295">
        <f>SUMIFS('7.  Persistence Report'!U$27:U$500,'7.  Persistence Report'!$D$27:$D$500,$B301,'7.  Persistence Report'!$J$27:$J$500,"Adjustment",'7.  Persistence Report'!$H$27:$H$500,"2016")</f>
        <v>21</v>
      </c>
      <c r="T302" s="295">
        <f>SUMIFS('7.  Persistence Report'!V$27:V$500,'7.  Persistence Report'!$D$27:$D$500,$B301,'7.  Persistence Report'!$J$27:$J$500,"Adjustment",'7.  Persistence Report'!$H$27:$H$500,"2016")</f>
        <v>21</v>
      </c>
      <c r="U302" s="295">
        <f>SUMIFS('7.  Persistence Report'!W$27:W$500,'7.  Persistence Report'!$D$27:$D$500,$B301,'7.  Persistence Report'!$J$27:$J$500,"Adjustment",'7.  Persistence Report'!$H$27:$H$500,"2016")</f>
        <v>21</v>
      </c>
      <c r="V302" s="295">
        <f>SUMIFS('7.  Persistence Report'!X$27:X$500,'7.  Persistence Report'!$D$27:$D$500,$B301,'7.  Persistence Report'!$J$27:$J$500,"Adjustment",'7.  Persistence Report'!$H$27:$H$500,"2016")</f>
        <v>21</v>
      </c>
      <c r="W302" s="295">
        <f>SUMIFS('7.  Persistence Report'!Y$27:Y$500,'7.  Persistence Report'!$D$27:$D$500,$B301,'7.  Persistence Report'!$J$27:$J$500,"Adjustment",'7.  Persistence Report'!$H$27:$H$500,"2016")</f>
        <v>21</v>
      </c>
      <c r="X302" s="295">
        <f>SUMIFS('7.  Persistence Report'!Z$27:Z$500,'7.  Persistence Report'!$D$27:$D$500,$B301,'7.  Persistence Report'!$J$27:$J$500,"Adjustment",'7.  Persistence Report'!$H$27:$H$500,"2016")</f>
        <v>21</v>
      </c>
      <c r="Y302" s="411">
        <f>Y301</f>
        <v>0</v>
      </c>
      <c r="Z302" s="411">
        <f t="shared" ref="Z302" si="797">Z301</f>
        <v>0.03</v>
      </c>
      <c r="AA302" s="411">
        <f t="shared" ref="AA302" si="798">AA301</f>
        <v>0.62</v>
      </c>
      <c r="AB302" s="411">
        <f t="shared" ref="AB302" si="799">AB301</f>
        <v>0.3</v>
      </c>
      <c r="AC302" s="411">
        <f t="shared" ref="AC302" si="800">AC301</f>
        <v>0.05</v>
      </c>
      <c r="AD302" s="411">
        <f t="shared" ref="AD302" si="801">AD301</f>
        <v>0</v>
      </c>
      <c r="AE302" s="411">
        <f t="shared" ref="AE302" si="802">AE301</f>
        <v>0</v>
      </c>
      <c r="AF302" s="411">
        <f t="shared" ref="AF302" si="803">AF301</f>
        <v>0</v>
      </c>
      <c r="AG302" s="411">
        <f t="shared" ref="AG302" si="804">AG301</f>
        <v>0</v>
      </c>
      <c r="AH302" s="411">
        <f t="shared" ref="AH302" si="805">AH301</f>
        <v>0</v>
      </c>
      <c r="AI302" s="411">
        <f t="shared" ref="AI302" si="806">AI301</f>
        <v>0</v>
      </c>
      <c r="AJ302" s="411">
        <f t="shared" ref="AJ302" si="807">AJ301</f>
        <v>0</v>
      </c>
      <c r="AK302" s="411">
        <f t="shared" ref="AK302" si="808">AK301</f>
        <v>0</v>
      </c>
      <c r="AL302" s="411">
        <f t="shared" ref="AL302" si="809">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f>SUMIFS('7.  Persistence Report'!AV$27:AV$500,'7.  Persistence Report'!$D$27:$D$500,$B304,'7.  Persistence Report'!$J$27:$J$500,"Current year savings",'7.  Persistence Report'!$H$27:$H$500,"2016")</f>
        <v>28358787</v>
      </c>
      <c r="E304" s="295">
        <f>SUMIFS('7.  Persistence Report'!AW$27:AW$500,'7.  Persistence Report'!$D$27:$D$500,$B304,'7.  Persistence Report'!$J$27:$J$500,"Current year savings",'7.  Persistence Report'!$H$27:$H$500,"2016")</f>
        <v>27731898</v>
      </c>
      <c r="F304" s="295">
        <f>SUMIFS('7.  Persistence Report'!AX$27:AX$500,'7.  Persistence Report'!$D$27:$D$500,$B304,'7.  Persistence Report'!$J$27:$J$500,"Current year savings",'7.  Persistence Report'!$H$27:$H$500,"2016")</f>
        <v>27731898</v>
      </c>
      <c r="G304" s="295">
        <f>SUMIFS('7.  Persistence Report'!AY$27:AY$500,'7.  Persistence Report'!$D$27:$D$500,$B304,'7.  Persistence Report'!$J$27:$J$500,"Current year savings",'7.  Persistence Report'!$H$27:$H$500,"2016")</f>
        <v>27698765</v>
      </c>
      <c r="H304" s="295">
        <f>SUMIFS('7.  Persistence Report'!AZ$27:AZ$500,'7.  Persistence Report'!$D$27:$D$500,$B304,'7.  Persistence Report'!$J$27:$J$500,"Current year savings",'7.  Persistence Report'!$H$27:$H$500,"2016")</f>
        <v>27698765</v>
      </c>
      <c r="I304" s="295">
        <f>SUMIFS('7.  Persistence Report'!BA$27:BA$500,'7.  Persistence Report'!$D$27:$D$500,$B304,'7.  Persistence Report'!$J$27:$J$500,"Current year savings",'7.  Persistence Report'!$H$27:$H$500,"2016")</f>
        <v>27003416</v>
      </c>
      <c r="J304" s="295">
        <f>SUMIFS('7.  Persistence Report'!BB$27:BB$500,'7.  Persistence Report'!$D$27:$D$500,$B304,'7.  Persistence Report'!$J$27:$J$500,"Current year savings",'7.  Persistence Report'!$H$27:$H$500,"2016")</f>
        <v>27003416</v>
      </c>
      <c r="K304" s="295">
        <f>SUMIFS('7.  Persistence Report'!BC$27:BC$500,'7.  Persistence Report'!$D$27:$D$500,$B304,'7.  Persistence Report'!$J$27:$J$500,"Current year savings",'7.  Persistence Report'!$H$27:$H$500,"2016")</f>
        <v>27003416</v>
      </c>
      <c r="L304" s="295">
        <f>SUMIFS('7.  Persistence Report'!BD$27:BD$500,'7.  Persistence Report'!$D$27:$D$500,$B304,'7.  Persistence Report'!$J$27:$J$500,"Current year savings",'7.  Persistence Report'!$H$27:$H$500,"2016")</f>
        <v>26861972</v>
      </c>
      <c r="M304" s="295">
        <f>SUMIFS('7.  Persistence Report'!BE$27:BE$500,'7.  Persistence Report'!$D$27:$D$500,$B304,'7.  Persistence Report'!$J$27:$J$500,"Current year savings",'7.  Persistence Report'!$H$27:$H$500,"2016")</f>
        <v>26861972</v>
      </c>
      <c r="N304" s="295">
        <v>12</v>
      </c>
      <c r="O304" s="295">
        <f>SUMIFS('7.  Persistence Report'!Q$27:Q$500,'7.  Persistence Report'!$D$27:$D$500,$B304,'7.  Persistence Report'!$J$27:$J$500,"Current year savings",'7.  Persistence Report'!$H$27:$H$500,"2016")</f>
        <v>3999</v>
      </c>
      <c r="P304" s="295">
        <f>SUMIFS('7.  Persistence Report'!R$27:R$500,'7.  Persistence Report'!$D$27:$D$500,$B304,'7.  Persistence Report'!$J$27:$J$500,"Current year savings",'7.  Persistence Report'!$H$27:$H$500,"2016")</f>
        <v>3899</v>
      </c>
      <c r="Q304" s="295">
        <f>SUMIFS('7.  Persistence Report'!S$27:S$500,'7.  Persistence Report'!$D$27:$D$500,$B304,'7.  Persistence Report'!$J$27:$J$500,"Current year savings",'7.  Persistence Report'!$H$27:$H$500,"2016")</f>
        <v>3899</v>
      </c>
      <c r="R304" s="295">
        <f>SUMIFS('7.  Persistence Report'!T$27:T$500,'7.  Persistence Report'!$D$27:$D$500,$B304,'7.  Persistence Report'!$J$27:$J$500,"Current year savings",'7.  Persistence Report'!$H$27:$H$500,"2016")</f>
        <v>3889</v>
      </c>
      <c r="S304" s="295">
        <f>SUMIFS('7.  Persistence Report'!U$27:U$500,'7.  Persistence Report'!$D$27:$D$500,$B304,'7.  Persistence Report'!$J$27:$J$500,"Current year savings",'7.  Persistence Report'!$H$27:$H$500,"2016")</f>
        <v>3889</v>
      </c>
      <c r="T304" s="295">
        <f>SUMIFS('7.  Persistence Report'!V$27:V$500,'7.  Persistence Report'!$D$27:$D$500,$B304,'7.  Persistence Report'!$J$27:$J$500,"Current year savings",'7.  Persistence Report'!$H$27:$H$500,"2016")</f>
        <v>3784</v>
      </c>
      <c r="U304" s="295">
        <f>SUMIFS('7.  Persistence Report'!W$27:W$500,'7.  Persistence Report'!$D$27:$D$500,$B304,'7.  Persistence Report'!$J$27:$J$500,"Current year savings",'7.  Persistence Report'!$H$27:$H$500,"2016")</f>
        <v>3784</v>
      </c>
      <c r="V304" s="295">
        <f>SUMIFS('7.  Persistence Report'!X$27:X$500,'7.  Persistence Report'!$D$27:$D$500,$B304,'7.  Persistence Report'!$J$27:$J$500,"Current year savings",'7.  Persistence Report'!$H$27:$H$500,"2016")</f>
        <v>3784</v>
      </c>
      <c r="W304" s="295">
        <f>SUMIFS('7.  Persistence Report'!Y$27:Y$500,'7.  Persistence Report'!$D$27:$D$500,$B304,'7.  Persistence Report'!$J$27:$J$500,"Current year savings",'7.  Persistence Report'!$H$27:$H$500,"2016")</f>
        <v>3779</v>
      </c>
      <c r="X304" s="295">
        <f>SUMIFS('7.  Persistence Report'!Z$27:Z$500,'7.  Persistence Report'!$D$27:$D$500,$B304,'7.  Persistence Report'!$J$27:$J$500,"Current year savings",'7.  Persistence Report'!$H$27:$H$500,"2016")</f>
        <v>3779</v>
      </c>
      <c r="Y304" s="426"/>
      <c r="Z304" s="410">
        <v>0.15</v>
      </c>
      <c r="AA304" s="410">
        <v>0.45</v>
      </c>
      <c r="AB304" s="410">
        <v>7.0000000000000007E-2</v>
      </c>
      <c r="AC304" s="410">
        <v>0.33</v>
      </c>
      <c r="AD304" s="410"/>
      <c r="AE304" s="410"/>
      <c r="AF304" s="410"/>
      <c r="AG304" s="415"/>
      <c r="AH304" s="415"/>
      <c r="AI304" s="415"/>
      <c r="AJ304" s="415"/>
      <c r="AK304" s="415"/>
      <c r="AL304" s="415"/>
      <c r="AM304" s="296">
        <f>SUM(Y304:AL304)</f>
        <v>1</v>
      </c>
    </row>
    <row r="305" spans="1:39" outlineLevel="1">
      <c r="B305" s="294" t="s">
        <v>289</v>
      </c>
      <c r="C305" s="291" t="s">
        <v>163</v>
      </c>
      <c r="D305" s="295">
        <f>SUMIFS('7.  Persistence Report'!AV$27:AV$500,'7.  Persistence Report'!$D$27:$D$500,$B304,'7.  Persistence Report'!$J$27:$J$500,"Adjustment",'7.  Persistence Report'!$H$27:$H$500,"2016")</f>
        <v>21925832.748767242</v>
      </c>
      <c r="E305" s="295">
        <f>SUMIFS('7.  Persistence Report'!AW$27:AW$500,'7.  Persistence Report'!$D$27:$D$500,$B304,'7.  Persistence Report'!$J$27:$J$500,"Adjustment",'7.  Persistence Report'!$H$27:$H$500,"2016")</f>
        <v>22586376.468464345</v>
      </c>
      <c r="F305" s="295">
        <f>SUMIFS('7.  Persistence Report'!AX$27:AX$500,'7.  Persistence Report'!$D$27:$D$500,$B304,'7.  Persistence Report'!$J$27:$J$500,"Adjustment",'7.  Persistence Report'!$H$27:$H$500,"2016")</f>
        <v>22649463.468464345</v>
      </c>
      <c r="G305" s="295">
        <f>SUMIFS('7.  Persistence Report'!AY$27:AY$500,'7.  Persistence Report'!$D$27:$D$500,$B304,'7.  Persistence Report'!$J$27:$J$500,"Adjustment",'7.  Persistence Report'!$H$27:$H$500,"2016")</f>
        <v>22665409.468464345</v>
      </c>
      <c r="H305" s="295">
        <f>SUMIFS('7.  Persistence Report'!AZ$27:AZ$500,'7.  Persistence Report'!$D$27:$D$500,$B304,'7.  Persistence Report'!$J$27:$J$500,"Adjustment",'7.  Persistence Report'!$H$27:$H$500,"2016")</f>
        <v>21514633</v>
      </c>
      <c r="I305" s="295">
        <f>SUMIFS('7.  Persistence Report'!BA$27:BA$500,'7.  Persistence Report'!$D$27:$D$500,$B304,'7.  Persistence Report'!$J$27:$J$500,"Adjustment",'7.  Persistence Report'!$H$27:$H$500,"2016")</f>
        <v>21278855</v>
      </c>
      <c r="J305" s="295">
        <f>SUMIFS('7.  Persistence Report'!BB$27:BB$500,'7.  Persistence Report'!$D$27:$D$500,$B304,'7.  Persistence Report'!$J$27:$J$500,"Adjustment",'7.  Persistence Report'!$H$27:$H$500,"2016")</f>
        <v>21278855</v>
      </c>
      <c r="K305" s="295">
        <f>SUMIFS('7.  Persistence Report'!BC$27:BC$500,'7.  Persistence Report'!$D$27:$D$500,$B304,'7.  Persistence Report'!$J$27:$J$500,"Adjustment",'7.  Persistence Report'!$H$27:$H$500,"2016")</f>
        <v>21278855</v>
      </c>
      <c r="L305" s="295">
        <f>SUMIFS('7.  Persistence Report'!BD$27:BD$500,'7.  Persistence Report'!$D$27:$D$500,$B304,'7.  Persistence Report'!$J$27:$J$500,"Adjustment",'7.  Persistence Report'!$H$27:$H$500,"2016")</f>
        <v>21126497</v>
      </c>
      <c r="M305" s="295">
        <f>SUMIFS('7.  Persistence Report'!BE$27:BE$500,'7.  Persistence Report'!$D$27:$D$500,$B304,'7.  Persistence Report'!$J$27:$J$500,"Adjustment",'7.  Persistence Report'!$H$27:$H$500,"2016")</f>
        <v>21126497</v>
      </c>
      <c r="N305" s="295">
        <f>N304</f>
        <v>12</v>
      </c>
      <c r="O305" s="295">
        <f>SUMIFS('7.  Persistence Report'!Q$27:Q$500,'7.  Persistence Report'!$D$27:$D$500,$B304,'7.  Persistence Report'!$J$27:$J$500,"Adjustment",'7.  Persistence Report'!$H$27:$H$500,"2016")</f>
        <v>2948.3952293809025</v>
      </c>
      <c r="P305" s="295">
        <f>SUMIFS('7.  Persistence Report'!R$27:R$500,'7.  Persistence Report'!$D$27:$D$500,$B304,'7.  Persistence Report'!$J$27:$J$500,"Adjustment",'7.  Persistence Report'!$H$27:$H$500,"2016")</f>
        <v>3062.7970419692501</v>
      </c>
      <c r="Q305" s="295">
        <f>SUMIFS('7.  Persistence Report'!S$27:S$500,'7.  Persistence Report'!$D$27:$D$500,$B304,'7.  Persistence Report'!$J$27:$J$500,"Adjustment",'7.  Persistence Report'!$H$27:$H$500,"2016")</f>
        <v>3072.7970419692501</v>
      </c>
      <c r="R305" s="295">
        <f>SUMIFS('7.  Persistence Report'!T$27:T$500,'7.  Persistence Report'!$D$27:$D$500,$B304,'7.  Persistence Report'!$J$27:$J$500,"Adjustment",'7.  Persistence Report'!$H$27:$H$500,"2016")</f>
        <v>3076.7970419692501</v>
      </c>
      <c r="S305" s="295">
        <f>SUMIFS('7.  Persistence Report'!U$27:U$500,'7.  Persistence Report'!$D$27:$D$500,$B304,'7.  Persistence Report'!$J$27:$J$500,"Adjustment",'7.  Persistence Report'!$H$27:$H$500,"2016")</f>
        <v>2718</v>
      </c>
      <c r="T305" s="295">
        <f>SUMIFS('7.  Persistence Report'!V$27:V$500,'7.  Persistence Report'!$D$27:$D$500,$B304,'7.  Persistence Report'!$J$27:$J$500,"Adjustment",'7.  Persistence Report'!$H$27:$H$500,"2016")</f>
        <v>2685</v>
      </c>
      <c r="U305" s="295">
        <f>SUMIFS('7.  Persistence Report'!W$27:W$500,'7.  Persistence Report'!$D$27:$D$500,$B304,'7.  Persistence Report'!$J$27:$J$500,"Adjustment",'7.  Persistence Report'!$H$27:$H$500,"2016")</f>
        <v>2685</v>
      </c>
      <c r="V305" s="295">
        <f>SUMIFS('7.  Persistence Report'!X$27:X$500,'7.  Persistence Report'!$D$27:$D$500,$B304,'7.  Persistence Report'!$J$27:$J$500,"Adjustment",'7.  Persistence Report'!$H$27:$H$500,"2016")</f>
        <v>2685</v>
      </c>
      <c r="W305" s="295">
        <f>SUMIFS('7.  Persistence Report'!Y$27:Y$500,'7.  Persistence Report'!$D$27:$D$500,$B304,'7.  Persistence Report'!$J$27:$J$500,"Adjustment",'7.  Persistence Report'!$H$27:$H$500,"2016")</f>
        <v>2683</v>
      </c>
      <c r="X305" s="295">
        <f>SUMIFS('7.  Persistence Report'!Z$27:Z$500,'7.  Persistence Report'!$D$27:$D$500,$B304,'7.  Persistence Report'!$J$27:$J$500,"Adjustment",'7.  Persistence Report'!$H$27:$H$500,"2016")</f>
        <v>2683</v>
      </c>
      <c r="Y305" s="411">
        <f>Y304</f>
        <v>0</v>
      </c>
      <c r="Z305" s="411">
        <f t="shared" ref="Z305" si="810">Z304</f>
        <v>0.15</v>
      </c>
      <c r="AA305" s="411">
        <f t="shared" ref="AA305" si="811">AA304</f>
        <v>0.45</v>
      </c>
      <c r="AB305" s="411">
        <f t="shared" ref="AB305" si="812">AB304</f>
        <v>7.0000000000000007E-2</v>
      </c>
      <c r="AC305" s="411">
        <f t="shared" ref="AC305" si="813">AC304</f>
        <v>0.33</v>
      </c>
      <c r="AD305" s="411">
        <f t="shared" ref="AD305" si="814">AD304</f>
        <v>0</v>
      </c>
      <c r="AE305" s="411">
        <f t="shared" ref="AE305" si="815">AE304</f>
        <v>0</v>
      </c>
      <c r="AF305" s="411">
        <f t="shared" ref="AF305" si="816">AF304</f>
        <v>0</v>
      </c>
      <c r="AG305" s="411">
        <f t="shared" ref="AG305" si="817">AG304</f>
        <v>0</v>
      </c>
      <c r="AH305" s="411">
        <f t="shared" ref="AH305" si="818">AH304</f>
        <v>0</v>
      </c>
      <c r="AI305" s="411">
        <f t="shared" ref="AI305" si="819">AI304</f>
        <v>0</v>
      </c>
      <c r="AJ305" s="411">
        <f t="shared" ref="AJ305" si="820">AJ304</f>
        <v>0</v>
      </c>
      <c r="AK305" s="411">
        <f t="shared" ref="AK305" si="821">AK304</f>
        <v>0</v>
      </c>
      <c r="AL305" s="411">
        <f t="shared" ref="AL305" si="822">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f>SUMIFS('7.  Persistence Report'!AV$27:AV$500,'7.  Persistence Report'!$D$27:$D$500,$B307,'7.  Persistence Report'!$J$27:$J$500,"Current year savings",'7.  Persistence Report'!$H$27:$H$500,"2016")</f>
        <v>0</v>
      </c>
      <c r="E307" s="295">
        <f>SUMIFS('7.  Persistence Report'!AW$27:AW$500,'7.  Persistence Report'!$D$27:$D$500,$B307,'7.  Persistence Report'!$J$27:$J$500,"Current year savings",'7.  Persistence Report'!$H$27:$H$500,"2016")</f>
        <v>0</v>
      </c>
      <c r="F307" s="295">
        <f>SUMIFS('7.  Persistence Report'!AX$27:AX$500,'7.  Persistence Report'!$D$27:$D$500,$B307,'7.  Persistence Report'!$J$27:$J$500,"Current year savings",'7.  Persistence Report'!$H$27:$H$500,"2016")</f>
        <v>0</v>
      </c>
      <c r="G307" s="295">
        <f>SUMIFS('7.  Persistence Report'!AY$27:AY$500,'7.  Persistence Report'!$D$27:$D$500,$B307,'7.  Persistence Report'!$J$27:$J$500,"Current year savings",'7.  Persistence Report'!$H$27:$H$500,"2016")</f>
        <v>0</v>
      </c>
      <c r="H307" s="295">
        <f>SUMIFS('7.  Persistence Report'!AZ$27:AZ$500,'7.  Persistence Report'!$D$27:$D$500,$B307,'7.  Persistence Report'!$J$27:$J$500,"Current year savings",'7.  Persistence Report'!$H$27:$H$500,"2016")</f>
        <v>0</v>
      </c>
      <c r="I307" s="295">
        <f>SUMIFS('7.  Persistence Report'!BA$27:BA$500,'7.  Persistence Report'!$D$27:$D$500,$B307,'7.  Persistence Report'!$J$27:$J$500,"Current year savings",'7.  Persistence Report'!$H$27:$H$500,"2016")</f>
        <v>0</v>
      </c>
      <c r="J307" s="295">
        <f>SUMIFS('7.  Persistence Report'!BB$27:BB$500,'7.  Persistence Report'!$D$27:$D$500,$B307,'7.  Persistence Report'!$J$27:$J$500,"Current year savings",'7.  Persistence Report'!$H$27:$H$500,"2016")</f>
        <v>0</v>
      </c>
      <c r="K307" s="295">
        <f>SUMIFS('7.  Persistence Report'!BC$27:BC$500,'7.  Persistence Report'!$D$27:$D$500,$B307,'7.  Persistence Report'!$J$27:$J$500,"Current year savings",'7.  Persistence Report'!$H$27:$H$500,"2016")</f>
        <v>0</v>
      </c>
      <c r="L307" s="295">
        <f>SUMIFS('7.  Persistence Report'!BD$27:BD$500,'7.  Persistence Report'!$D$27:$D$500,$B307,'7.  Persistence Report'!$J$27:$J$500,"Current year savings",'7.  Persistence Report'!$H$27:$H$500,"2016")</f>
        <v>0</v>
      </c>
      <c r="M307" s="295">
        <f>SUMIFS('7.  Persistence Report'!BE$27:BE$500,'7.  Persistence Report'!$D$27:$D$500,$B307,'7.  Persistence Report'!$J$27:$J$500,"Current year savings",'7.  Persistence Report'!$H$27:$H$500,"2016")</f>
        <v>0</v>
      </c>
      <c r="N307" s="295">
        <v>12</v>
      </c>
      <c r="O307" s="295">
        <f>SUMIFS('7.  Persistence Report'!Q$27:Q$500,'7.  Persistence Report'!$D$27:$D$500,$B307,'7.  Persistence Report'!$J$27:$J$500,"Current year savings",'7.  Persistence Report'!$H$27:$H$500,"2016")</f>
        <v>0</v>
      </c>
      <c r="P307" s="295">
        <f>SUMIFS('7.  Persistence Report'!R$27:R$500,'7.  Persistence Report'!$D$27:$D$500,$B307,'7.  Persistence Report'!$J$27:$J$500,"Current year savings",'7.  Persistence Report'!$H$27:$H$500,"2016")</f>
        <v>0</v>
      </c>
      <c r="Q307" s="295">
        <f>SUMIFS('7.  Persistence Report'!S$27:S$500,'7.  Persistence Report'!$D$27:$D$500,$B307,'7.  Persistence Report'!$J$27:$J$500,"Current year savings",'7.  Persistence Report'!$H$27:$H$500,"2016")</f>
        <v>0</v>
      </c>
      <c r="R307" s="295">
        <f>SUMIFS('7.  Persistence Report'!T$27:T$500,'7.  Persistence Report'!$D$27:$D$500,$B307,'7.  Persistence Report'!$J$27:$J$500,"Current year savings",'7.  Persistence Report'!$H$27:$H$500,"2016")</f>
        <v>0</v>
      </c>
      <c r="S307" s="295">
        <f>SUMIFS('7.  Persistence Report'!U$27:U$500,'7.  Persistence Report'!$D$27:$D$500,$B307,'7.  Persistence Report'!$J$27:$J$500,"Current year savings",'7.  Persistence Report'!$H$27:$H$500,"2016")</f>
        <v>0</v>
      </c>
      <c r="T307" s="295">
        <f>SUMIFS('7.  Persistence Report'!V$27:V$500,'7.  Persistence Report'!$D$27:$D$500,$B307,'7.  Persistence Report'!$J$27:$J$500,"Current year savings",'7.  Persistence Report'!$H$27:$H$500,"2016")</f>
        <v>0</v>
      </c>
      <c r="U307" s="295">
        <f>SUMIFS('7.  Persistence Report'!W$27:W$500,'7.  Persistence Report'!$D$27:$D$500,$B307,'7.  Persistence Report'!$J$27:$J$500,"Current year savings",'7.  Persistence Report'!$H$27:$H$500,"2016")</f>
        <v>0</v>
      </c>
      <c r="V307" s="295">
        <f>SUMIFS('7.  Persistence Report'!X$27:X$500,'7.  Persistence Report'!$D$27:$D$500,$B307,'7.  Persistence Report'!$J$27:$J$500,"Current year savings",'7.  Persistence Report'!$H$27:$H$500,"2016")</f>
        <v>0</v>
      </c>
      <c r="W307" s="295">
        <f>SUMIFS('7.  Persistence Report'!Y$27:Y$500,'7.  Persistence Report'!$D$27:$D$500,$B307,'7.  Persistence Report'!$J$27:$J$500,"Current year savings",'7.  Persistence Report'!$H$27:$H$500,"2016")</f>
        <v>0</v>
      </c>
      <c r="X307" s="295">
        <f>SUMIFS('7.  Persistence Report'!Z$27:Z$500,'7.  Persistence Report'!$D$27:$D$500,$B307,'7.  Persistence Report'!$J$27:$J$500,"Current year savings",'7.  Persistence Report'!$H$27:$H$500,"2016")</f>
        <v>0</v>
      </c>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f>SUMIFS('7.  Persistence Report'!AV$27:AV$500,'7.  Persistence Report'!$D$27:$D$500,$B307,'7.  Persistence Report'!$J$27:$J$500,"Adjustment",'7.  Persistence Report'!$H$27:$H$500,"2016")</f>
        <v>0</v>
      </c>
      <c r="E308" s="295">
        <f>SUMIFS('7.  Persistence Report'!AW$27:AW$500,'7.  Persistence Report'!$D$27:$D$500,$B307,'7.  Persistence Report'!$J$27:$J$500,"Adjustment",'7.  Persistence Report'!$H$27:$H$500,"2016")</f>
        <v>0</v>
      </c>
      <c r="F308" s="295">
        <f>SUMIFS('7.  Persistence Report'!AX$27:AX$500,'7.  Persistence Report'!$D$27:$D$500,$B307,'7.  Persistence Report'!$J$27:$J$500,"Adjustment",'7.  Persistence Report'!$H$27:$H$500,"2016")</f>
        <v>0</v>
      </c>
      <c r="G308" s="295">
        <f>SUMIFS('7.  Persistence Report'!AY$27:AY$500,'7.  Persistence Report'!$D$27:$D$500,$B307,'7.  Persistence Report'!$J$27:$J$500,"Adjustment",'7.  Persistence Report'!$H$27:$H$500,"2016")</f>
        <v>0</v>
      </c>
      <c r="H308" s="295">
        <f>SUMIFS('7.  Persistence Report'!AZ$27:AZ$500,'7.  Persistence Report'!$D$27:$D$500,$B307,'7.  Persistence Report'!$J$27:$J$500,"Adjustment",'7.  Persistence Report'!$H$27:$H$500,"2016")</f>
        <v>0</v>
      </c>
      <c r="I308" s="295">
        <f>SUMIFS('7.  Persistence Report'!BA$27:BA$500,'7.  Persistence Report'!$D$27:$D$500,$B307,'7.  Persistence Report'!$J$27:$J$500,"Adjustment",'7.  Persistence Report'!$H$27:$H$500,"2016")</f>
        <v>0</v>
      </c>
      <c r="J308" s="295">
        <f>SUMIFS('7.  Persistence Report'!BB$27:BB$500,'7.  Persistence Report'!$D$27:$D$500,$B307,'7.  Persistence Report'!$J$27:$J$500,"Adjustment",'7.  Persistence Report'!$H$27:$H$500,"2016")</f>
        <v>0</v>
      </c>
      <c r="K308" s="295">
        <f>SUMIFS('7.  Persistence Report'!BC$27:BC$500,'7.  Persistence Report'!$D$27:$D$500,$B307,'7.  Persistence Report'!$J$27:$J$500,"Adjustment",'7.  Persistence Report'!$H$27:$H$500,"2016")</f>
        <v>0</v>
      </c>
      <c r="L308" s="295">
        <f>SUMIFS('7.  Persistence Report'!BD$27:BD$500,'7.  Persistence Report'!$D$27:$D$500,$B307,'7.  Persistence Report'!$J$27:$J$500,"Adjustment",'7.  Persistence Report'!$H$27:$H$500,"2016")</f>
        <v>0</v>
      </c>
      <c r="M308" s="295">
        <f>SUMIFS('7.  Persistence Report'!BE$27:BE$500,'7.  Persistence Report'!$D$27:$D$500,$B307,'7.  Persistence Report'!$J$27:$J$500,"Adjustment",'7.  Persistence Report'!$H$27:$H$500,"2016")</f>
        <v>0</v>
      </c>
      <c r="N308" s="295">
        <f>N307</f>
        <v>12</v>
      </c>
      <c r="O308" s="295">
        <f>SUMIFS('7.  Persistence Report'!Q$27:Q$500,'7.  Persistence Report'!$D$27:$D$500,$B307,'7.  Persistence Report'!$J$27:$J$500,"Adjustment",'7.  Persistence Report'!$H$27:$H$500,"2016")</f>
        <v>0</v>
      </c>
      <c r="P308" s="295">
        <f>SUMIFS('7.  Persistence Report'!R$27:R$500,'7.  Persistence Report'!$D$27:$D$500,$B307,'7.  Persistence Report'!$J$27:$J$500,"Adjustment",'7.  Persistence Report'!$H$27:$H$500,"2016")</f>
        <v>0</v>
      </c>
      <c r="Q308" s="295">
        <f>SUMIFS('7.  Persistence Report'!S$27:S$500,'7.  Persistence Report'!$D$27:$D$500,$B307,'7.  Persistence Report'!$J$27:$J$500,"Adjustment",'7.  Persistence Report'!$H$27:$H$500,"2016")</f>
        <v>0</v>
      </c>
      <c r="R308" s="295">
        <f>SUMIFS('7.  Persistence Report'!T$27:T$500,'7.  Persistence Report'!$D$27:$D$500,$B307,'7.  Persistence Report'!$J$27:$J$500,"Adjustment",'7.  Persistence Report'!$H$27:$H$500,"2016")</f>
        <v>0</v>
      </c>
      <c r="S308" s="295">
        <f>SUMIFS('7.  Persistence Report'!U$27:U$500,'7.  Persistence Report'!$D$27:$D$500,$B307,'7.  Persistence Report'!$J$27:$J$500,"Adjustment",'7.  Persistence Report'!$H$27:$H$500,"2016")</f>
        <v>0</v>
      </c>
      <c r="T308" s="295">
        <f>SUMIFS('7.  Persistence Report'!V$27:V$500,'7.  Persistence Report'!$D$27:$D$500,$B307,'7.  Persistence Report'!$J$27:$J$500,"Adjustment",'7.  Persistence Report'!$H$27:$H$500,"2016")</f>
        <v>0</v>
      </c>
      <c r="U308" s="295">
        <f>SUMIFS('7.  Persistence Report'!W$27:W$500,'7.  Persistence Report'!$D$27:$D$500,$B307,'7.  Persistence Report'!$J$27:$J$500,"Adjustment",'7.  Persistence Report'!$H$27:$H$500,"2016")</f>
        <v>0</v>
      </c>
      <c r="V308" s="295">
        <f>SUMIFS('7.  Persistence Report'!X$27:X$500,'7.  Persistence Report'!$D$27:$D$500,$B307,'7.  Persistence Report'!$J$27:$J$500,"Adjustment",'7.  Persistence Report'!$H$27:$H$500,"2016")</f>
        <v>0</v>
      </c>
      <c r="W308" s="295">
        <f>SUMIFS('7.  Persistence Report'!Y$27:Y$500,'7.  Persistence Report'!$D$27:$D$500,$B307,'7.  Persistence Report'!$J$27:$J$500,"Adjustment",'7.  Persistence Report'!$H$27:$H$500,"2016")</f>
        <v>0</v>
      </c>
      <c r="X308" s="295">
        <f>SUMIFS('7.  Persistence Report'!Z$27:Z$500,'7.  Persistence Report'!$D$27:$D$500,$B307,'7.  Persistence Report'!$J$27:$J$500,"Adjustment",'7.  Persistence Report'!$H$27:$H$500,"2016")</f>
        <v>0</v>
      </c>
      <c r="Y308" s="411">
        <f>Y307</f>
        <v>0</v>
      </c>
      <c r="Z308" s="411">
        <f t="shared" ref="Z308" si="823">Z307</f>
        <v>0</v>
      </c>
      <c r="AA308" s="411">
        <f t="shared" ref="AA308" si="824">AA307</f>
        <v>0</v>
      </c>
      <c r="AB308" s="411">
        <f t="shared" ref="AB308" si="825">AB307</f>
        <v>0</v>
      </c>
      <c r="AC308" s="411">
        <f t="shared" ref="AC308" si="826">AC307</f>
        <v>0</v>
      </c>
      <c r="AD308" s="411">
        <f t="shared" ref="AD308" si="827">AD307</f>
        <v>0</v>
      </c>
      <c r="AE308" s="411">
        <f t="shared" ref="AE308" si="828">AE307</f>
        <v>0</v>
      </c>
      <c r="AF308" s="411">
        <f t="shared" ref="AF308" si="829">AF307</f>
        <v>0</v>
      </c>
      <c r="AG308" s="411">
        <f t="shared" ref="AG308" si="830">AG307</f>
        <v>0</v>
      </c>
      <c r="AH308" s="411">
        <f t="shared" ref="AH308" si="831">AH307</f>
        <v>0</v>
      </c>
      <c r="AI308" s="411">
        <f t="shared" ref="AI308" si="832">AI307</f>
        <v>0</v>
      </c>
      <c r="AJ308" s="411">
        <f t="shared" ref="AJ308" si="833">AJ307</f>
        <v>0</v>
      </c>
      <c r="AK308" s="411">
        <f t="shared" ref="AK308" si="834">AK307</f>
        <v>0</v>
      </c>
      <c r="AL308" s="411">
        <f t="shared" ref="AL308" si="835">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f>SUMIFS('7.  Persistence Report'!AV$27:AV$500,'7.  Persistence Report'!$D$27:$D$500,$B310,'7.  Persistence Report'!$J$27:$J$500,"Current year savings",'7.  Persistence Report'!$H$27:$H$500,"2016")</f>
        <v>509159</v>
      </c>
      <c r="E310" s="295">
        <f>SUMIFS('7.  Persistence Report'!AW$27:AW$500,'7.  Persistence Report'!$D$27:$D$500,$B310,'7.  Persistence Report'!$J$27:$J$500,"Current year savings",'7.  Persistence Report'!$H$27:$H$500,"2016")</f>
        <v>509159</v>
      </c>
      <c r="F310" s="295">
        <f>SUMIFS('7.  Persistence Report'!AX$27:AX$500,'7.  Persistence Report'!$D$27:$D$500,$B310,'7.  Persistence Report'!$J$27:$J$500,"Current year savings",'7.  Persistence Report'!$H$27:$H$500,"2016")</f>
        <v>509159</v>
      </c>
      <c r="G310" s="295">
        <f>SUMIFS('7.  Persistence Report'!AY$27:AY$500,'7.  Persistence Report'!$D$27:$D$500,$B310,'7.  Persistence Report'!$J$27:$J$500,"Current year savings",'7.  Persistence Report'!$H$27:$H$500,"2016")</f>
        <v>509159</v>
      </c>
      <c r="H310" s="295">
        <f>SUMIFS('7.  Persistence Report'!AZ$27:AZ$500,'7.  Persistence Report'!$D$27:$D$500,$B310,'7.  Persistence Report'!$J$27:$J$500,"Current year savings",'7.  Persistence Report'!$H$27:$H$500,"2016")</f>
        <v>509159</v>
      </c>
      <c r="I310" s="295">
        <f>SUMIFS('7.  Persistence Report'!BA$27:BA$500,'7.  Persistence Report'!$D$27:$D$500,$B310,'7.  Persistence Report'!$J$27:$J$500,"Current year savings",'7.  Persistence Report'!$H$27:$H$500,"2016")</f>
        <v>509159</v>
      </c>
      <c r="J310" s="295">
        <f>SUMIFS('7.  Persistence Report'!BB$27:BB$500,'7.  Persistence Report'!$D$27:$D$500,$B310,'7.  Persistence Report'!$J$27:$J$500,"Current year savings",'7.  Persistence Report'!$H$27:$H$500,"2016")</f>
        <v>509159</v>
      </c>
      <c r="K310" s="295">
        <f>SUMIFS('7.  Persistence Report'!BC$27:BC$500,'7.  Persistence Report'!$D$27:$D$500,$B310,'7.  Persistence Report'!$J$27:$J$500,"Current year savings",'7.  Persistence Report'!$H$27:$H$500,"2016")</f>
        <v>509159</v>
      </c>
      <c r="L310" s="295">
        <f>SUMIFS('7.  Persistence Report'!BD$27:BD$500,'7.  Persistence Report'!$D$27:$D$500,$B310,'7.  Persistence Report'!$J$27:$J$500,"Current year savings",'7.  Persistence Report'!$H$27:$H$500,"2016")</f>
        <v>509159</v>
      </c>
      <c r="M310" s="295">
        <f>SUMIFS('7.  Persistence Report'!BE$27:BE$500,'7.  Persistence Report'!$D$27:$D$500,$B310,'7.  Persistence Report'!$J$27:$J$500,"Current year savings",'7.  Persistence Report'!$H$27:$H$500,"2016")</f>
        <v>509159</v>
      </c>
      <c r="N310" s="295">
        <v>12</v>
      </c>
      <c r="O310" s="295">
        <f>SUMIFS('7.  Persistence Report'!Q$27:Q$500,'7.  Persistence Report'!$D$27:$D$500,$B310,'7.  Persistence Report'!$J$27:$J$500,"Current year savings",'7.  Persistence Report'!$H$27:$H$500,"2016")</f>
        <v>94</v>
      </c>
      <c r="P310" s="295">
        <f>SUMIFS('7.  Persistence Report'!R$27:R$500,'7.  Persistence Report'!$D$27:$D$500,$B310,'7.  Persistence Report'!$J$27:$J$500,"Current year savings",'7.  Persistence Report'!$H$27:$H$500,"2016")</f>
        <v>94</v>
      </c>
      <c r="Q310" s="295">
        <f>SUMIFS('7.  Persistence Report'!S$27:S$500,'7.  Persistence Report'!$D$27:$D$500,$B310,'7.  Persistence Report'!$J$27:$J$500,"Current year savings",'7.  Persistence Report'!$H$27:$H$500,"2016")</f>
        <v>94</v>
      </c>
      <c r="R310" s="295">
        <f>SUMIFS('7.  Persistence Report'!T$27:T$500,'7.  Persistence Report'!$D$27:$D$500,$B310,'7.  Persistence Report'!$J$27:$J$500,"Current year savings",'7.  Persistence Report'!$H$27:$H$500,"2016")</f>
        <v>94</v>
      </c>
      <c r="S310" s="295">
        <f>SUMIFS('7.  Persistence Report'!U$27:U$500,'7.  Persistence Report'!$D$27:$D$500,$B310,'7.  Persistence Report'!$J$27:$J$500,"Current year savings",'7.  Persistence Report'!$H$27:$H$500,"2016")</f>
        <v>94</v>
      </c>
      <c r="T310" s="295">
        <f>SUMIFS('7.  Persistence Report'!V$27:V$500,'7.  Persistence Report'!$D$27:$D$500,$B310,'7.  Persistence Report'!$J$27:$J$500,"Current year savings",'7.  Persistence Report'!$H$27:$H$500,"2016")</f>
        <v>94</v>
      </c>
      <c r="U310" s="295">
        <f>SUMIFS('7.  Persistence Report'!W$27:W$500,'7.  Persistence Report'!$D$27:$D$500,$B310,'7.  Persistence Report'!$J$27:$J$500,"Current year savings",'7.  Persistence Report'!$H$27:$H$500,"2016")</f>
        <v>94</v>
      </c>
      <c r="V310" s="295">
        <f>SUMIFS('7.  Persistence Report'!X$27:X$500,'7.  Persistence Report'!$D$27:$D$500,$B310,'7.  Persistence Report'!$J$27:$J$500,"Current year savings",'7.  Persistence Report'!$H$27:$H$500,"2016")</f>
        <v>94</v>
      </c>
      <c r="W310" s="295">
        <f>SUMIFS('7.  Persistence Report'!Y$27:Y$500,'7.  Persistence Report'!$D$27:$D$500,$B310,'7.  Persistence Report'!$J$27:$J$500,"Current year savings",'7.  Persistence Report'!$H$27:$H$500,"2016")</f>
        <v>94</v>
      </c>
      <c r="X310" s="295">
        <f>SUMIFS('7.  Persistence Report'!Z$27:Z$500,'7.  Persistence Report'!$D$27:$D$500,$B310,'7.  Persistence Report'!$J$27:$J$500,"Current year savings",'7.  Persistence Report'!$H$27:$H$500,"2016")</f>
        <v>94</v>
      </c>
      <c r="Y310" s="426"/>
      <c r="Z310" s="410">
        <v>0.05</v>
      </c>
      <c r="AA310" s="410">
        <v>0.95</v>
      </c>
      <c r="AB310" s="410"/>
      <c r="AC310" s="410"/>
      <c r="AD310" s="410"/>
      <c r="AE310" s="410"/>
      <c r="AF310" s="410"/>
      <c r="AG310" s="415"/>
      <c r="AH310" s="415"/>
      <c r="AI310" s="415"/>
      <c r="AJ310" s="415"/>
      <c r="AK310" s="415"/>
      <c r="AL310" s="415"/>
      <c r="AM310" s="296">
        <f>SUM(Y310:AL310)</f>
        <v>1</v>
      </c>
    </row>
    <row r="311" spans="1:39" outlineLevel="1">
      <c r="B311" s="294" t="s">
        <v>289</v>
      </c>
      <c r="C311" s="291" t="s">
        <v>163</v>
      </c>
      <c r="D311" s="295">
        <f>SUMIFS('7.  Persistence Report'!AV$27:AV$500,'7.  Persistence Report'!$D$27:$D$500,$B310,'7.  Persistence Report'!$J$27:$J$500,"Adjustment",'7.  Persistence Report'!$H$27:$H$500,"2016")</f>
        <v>814782.89362008765</v>
      </c>
      <c r="E311" s="295">
        <f>SUMIFS('7.  Persistence Report'!AW$27:AW$500,'7.  Persistence Report'!$D$27:$D$500,$B310,'7.  Persistence Report'!$J$27:$J$500,"Adjustment",'7.  Persistence Report'!$H$27:$H$500,"2016")</f>
        <v>814782.89362008765</v>
      </c>
      <c r="F311" s="295">
        <f>SUMIFS('7.  Persistence Report'!AX$27:AX$500,'7.  Persistence Report'!$D$27:$D$500,$B310,'7.  Persistence Report'!$J$27:$J$500,"Adjustment",'7.  Persistence Report'!$H$27:$H$500,"2016")</f>
        <v>814782.89362008765</v>
      </c>
      <c r="G311" s="295">
        <f>SUMIFS('7.  Persistence Report'!AY$27:AY$500,'7.  Persistence Report'!$D$27:$D$500,$B310,'7.  Persistence Report'!$J$27:$J$500,"Adjustment",'7.  Persistence Report'!$H$27:$H$500,"2016")</f>
        <v>814782.89362008765</v>
      </c>
      <c r="H311" s="295">
        <f>SUMIFS('7.  Persistence Report'!AZ$27:AZ$500,'7.  Persistence Report'!$D$27:$D$500,$B310,'7.  Persistence Report'!$J$27:$J$500,"Adjustment",'7.  Persistence Report'!$H$27:$H$500,"2016")</f>
        <v>-95739</v>
      </c>
      <c r="I311" s="295">
        <f>SUMIFS('7.  Persistence Report'!BA$27:BA$500,'7.  Persistence Report'!$D$27:$D$500,$B310,'7.  Persistence Report'!$J$27:$J$500,"Adjustment",'7.  Persistence Report'!$H$27:$H$500,"2016")</f>
        <v>-95739</v>
      </c>
      <c r="J311" s="295">
        <f>SUMIFS('7.  Persistence Report'!BB$27:BB$500,'7.  Persistence Report'!$D$27:$D$500,$B310,'7.  Persistence Report'!$J$27:$J$500,"Adjustment",'7.  Persistence Report'!$H$27:$H$500,"2016")</f>
        <v>-95739</v>
      </c>
      <c r="K311" s="295">
        <f>SUMIFS('7.  Persistence Report'!BC$27:BC$500,'7.  Persistence Report'!$D$27:$D$500,$B310,'7.  Persistence Report'!$J$27:$J$500,"Adjustment",'7.  Persistence Report'!$H$27:$H$500,"2016")</f>
        <v>-95739</v>
      </c>
      <c r="L311" s="295">
        <f>SUMIFS('7.  Persistence Report'!BD$27:BD$500,'7.  Persistence Report'!$D$27:$D$500,$B310,'7.  Persistence Report'!$J$27:$J$500,"Adjustment",'7.  Persistence Report'!$H$27:$H$500,"2016")</f>
        <v>-95739</v>
      </c>
      <c r="M311" s="295">
        <f>SUMIFS('7.  Persistence Report'!BE$27:BE$500,'7.  Persistence Report'!$D$27:$D$500,$B310,'7.  Persistence Report'!$J$27:$J$500,"Adjustment",'7.  Persistence Report'!$H$27:$H$500,"2016")</f>
        <v>-95739</v>
      </c>
      <c r="N311" s="295">
        <f>N310</f>
        <v>12</v>
      </c>
      <c r="O311" s="295">
        <f>SUMIFS('7.  Persistence Report'!Q$27:Q$500,'7.  Persistence Report'!$D$27:$D$500,$B310,'7.  Persistence Report'!$J$27:$J$500,"Adjustment",'7.  Persistence Report'!$H$27:$H$500,"2016")</f>
        <v>271.96883216783215</v>
      </c>
      <c r="P311" s="295">
        <f>SUMIFS('7.  Persistence Report'!R$27:R$500,'7.  Persistence Report'!$D$27:$D$500,$B310,'7.  Persistence Report'!$J$27:$J$500,"Adjustment",'7.  Persistence Report'!$H$27:$H$500,"2016")</f>
        <v>271.96883216783215</v>
      </c>
      <c r="Q311" s="295">
        <f>SUMIFS('7.  Persistence Report'!S$27:S$500,'7.  Persistence Report'!$D$27:$D$500,$B310,'7.  Persistence Report'!$J$27:$J$500,"Adjustment",'7.  Persistence Report'!$H$27:$H$500,"2016")</f>
        <v>271.96883216783215</v>
      </c>
      <c r="R311" s="295">
        <f>SUMIFS('7.  Persistence Report'!T$27:T$500,'7.  Persistence Report'!$D$27:$D$500,$B310,'7.  Persistence Report'!$J$27:$J$500,"Adjustment",'7.  Persistence Report'!$H$27:$H$500,"2016")</f>
        <v>271.96883216783215</v>
      </c>
      <c r="S311" s="295">
        <f>SUMIFS('7.  Persistence Report'!U$27:U$500,'7.  Persistence Report'!$D$27:$D$500,$B310,'7.  Persistence Report'!$J$27:$J$500,"Adjustment",'7.  Persistence Report'!$H$27:$H$500,"2016")</f>
        <v>22</v>
      </c>
      <c r="T311" s="295">
        <f>SUMIFS('7.  Persistence Report'!V$27:V$500,'7.  Persistence Report'!$D$27:$D$500,$B310,'7.  Persistence Report'!$J$27:$J$500,"Adjustment",'7.  Persistence Report'!$H$27:$H$500,"2016")</f>
        <v>22</v>
      </c>
      <c r="U311" s="295">
        <f>SUMIFS('7.  Persistence Report'!W$27:W$500,'7.  Persistence Report'!$D$27:$D$500,$B310,'7.  Persistence Report'!$J$27:$J$500,"Adjustment",'7.  Persistence Report'!$H$27:$H$500,"2016")</f>
        <v>22</v>
      </c>
      <c r="V311" s="295">
        <f>SUMIFS('7.  Persistence Report'!X$27:X$500,'7.  Persistence Report'!$D$27:$D$500,$B310,'7.  Persistence Report'!$J$27:$J$500,"Adjustment",'7.  Persistence Report'!$H$27:$H$500,"2016")</f>
        <v>22</v>
      </c>
      <c r="W311" s="295">
        <f>SUMIFS('7.  Persistence Report'!Y$27:Y$500,'7.  Persistence Report'!$D$27:$D$500,$B310,'7.  Persistence Report'!$J$27:$J$500,"Adjustment",'7.  Persistence Report'!$H$27:$H$500,"2016")</f>
        <v>22</v>
      </c>
      <c r="X311" s="295">
        <f>SUMIFS('7.  Persistence Report'!Z$27:Z$500,'7.  Persistence Report'!$D$27:$D$500,$B310,'7.  Persistence Report'!$J$27:$J$500,"Adjustment",'7.  Persistence Report'!$H$27:$H$500,"2016")</f>
        <v>22</v>
      </c>
      <c r="Y311" s="411">
        <f>Y310</f>
        <v>0</v>
      </c>
      <c r="Z311" s="411">
        <f t="shared" ref="Z311" si="836">Z310</f>
        <v>0.05</v>
      </c>
      <c r="AA311" s="411">
        <f t="shared" ref="AA311" si="837">AA310</f>
        <v>0.95</v>
      </c>
      <c r="AB311" s="411">
        <f t="shared" ref="AB311" si="838">AB310</f>
        <v>0</v>
      </c>
      <c r="AC311" s="411">
        <f t="shared" ref="AC311" si="839">AC310</f>
        <v>0</v>
      </c>
      <c r="AD311" s="411">
        <f t="shared" ref="AD311" si="840">AD310</f>
        <v>0</v>
      </c>
      <c r="AE311" s="411">
        <f t="shared" ref="AE311" si="841">AE310</f>
        <v>0</v>
      </c>
      <c r="AF311" s="411">
        <f t="shared" ref="AF311" si="842">AF310</f>
        <v>0</v>
      </c>
      <c r="AG311" s="411">
        <f t="shared" ref="AG311" si="843">AG310</f>
        <v>0</v>
      </c>
      <c r="AH311" s="411">
        <f t="shared" ref="AH311" si="844">AH310</f>
        <v>0</v>
      </c>
      <c r="AI311" s="411">
        <f t="shared" ref="AI311" si="845">AI310</f>
        <v>0</v>
      </c>
      <c r="AJ311" s="411">
        <f t="shared" ref="AJ311" si="846">AJ310</f>
        <v>0</v>
      </c>
      <c r="AK311" s="411">
        <f t="shared" ref="AK311" si="847">AK310</f>
        <v>0</v>
      </c>
      <c r="AL311" s="411">
        <f t="shared" ref="AL311" si="848">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f>SUMIFS('7.  Persistence Report'!AV$27:AV$500,'7.  Persistence Report'!$D$27:$D$500,$B313,'7.  Persistence Report'!$J$27:$J$500,"Current year savings",'7.  Persistence Report'!$H$27:$H$500,"2016")</f>
        <v>0</v>
      </c>
      <c r="E313" s="295">
        <f>SUMIFS('7.  Persistence Report'!AW$27:AW$500,'7.  Persistence Report'!$D$27:$D$500,$B313,'7.  Persistence Report'!$J$27:$J$500,"Current year savings",'7.  Persistence Report'!$H$27:$H$500,"2016")</f>
        <v>0</v>
      </c>
      <c r="F313" s="295">
        <f>SUMIFS('7.  Persistence Report'!AX$27:AX$500,'7.  Persistence Report'!$D$27:$D$500,$B313,'7.  Persistence Report'!$J$27:$J$500,"Current year savings",'7.  Persistence Report'!$H$27:$H$500,"2016")</f>
        <v>0</v>
      </c>
      <c r="G313" s="295">
        <f>SUMIFS('7.  Persistence Report'!AY$27:AY$500,'7.  Persistence Report'!$D$27:$D$500,$B313,'7.  Persistence Report'!$J$27:$J$500,"Current year savings",'7.  Persistence Report'!$H$27:$H$500,"2016")</f>
        <v>0</v>
      </c>
      <c r="H313" s="295">
        <f>SUMIFS('7.  Persistence Report'!AZ$27:AZ$500,'7.  Persistence Report'!$D$27:$D$500,$B313,'7.  Persistence Report'!$J$27:$J$500,"Current year savings",'7.  Persistence Report'!$H$27:$H$500,"2016")</f>
        <v>0</v>
      </c>
      <c r="I313" s="295">
        <f>SUMIFS('7.  Persistence Report'!BA$27:BA$500,'7.  Persistence Report'!$D$27:$D$500,$B313,'7.  Persistence Report'!$J$27:$J$500,"Current year savings",'7.  Persistence Report'!$H$27:$H$500,"2016")</f>
        <v>0</v>
      </c>
      <c r="J313" s="295">
        <f>SUMIFS('7.  Persistence Report'!BB$27:BB$500,'7.  Persistence Report'!$D$27:$D$500,$B313,'7.  Persistence Report'!$J$27:$J$500,"Current year savings",'7.  Persistence Report'!$H$27:$H$500,"2016")</f>
        <v>0</v>
      </c>
      <c r="K313" s="295">
        <f>SUMIFS('7.  Persistence Report'!BC$27:BC$500,'7.  Persistence Report'!$D$27:$D$500,$B313,'7.  Persistence Report'!$J$27:$J$500,"Current year savings",'7.  Persistence Report'!$H$27:$H$500,"2016")</f>
        <v>0</v>
      </c>
      <c r="L313" s="295">
        <f>SUMIFS('7.  Persistence Report'!BD$27:BD$500,'7.  Persistence Report'!$D$27:$D$500,$B313,'7.  Persistence Report'!$J$27:$J$500,"Current year savings",'7.  Persistence Report'!$H$27:$H$500,"2016")</f>
        <v>0</v>
      </c>
      <c r="M313" s="295">
        <f>SUMIFS('7.  Persistence Report'!BE$27:BE$500,'7.  Persistence Report'!$D$27:$D$500,$B313,'7.  Persistence Report'!$J$27:$J$500,"Current year savings",'7.  Persistence Report'!$H$27:$H$500,"2016")</f>
        <v>0</v>
      </c>
      <c r="N313" s="295">
        <v>3</v>
      </c>
      <c r="O313" s="295">
        <f>SUMIFS('7.  Persistence Report'!Q$27:Q$500,'7.  Persistence Report'!$D$27:$D$500,$B313,'7.  Persistence Report'!$J$27:$J$500,"Current year savings",'7.  Persistence Report'!$H$27:$H$500,"2016")</f>
        <v>0</v>
      </c>
      <c r="P313" s="295">
        <f>SUMIFS('7.  Persistence Report'!R$27:R$500,'7.  Persistence Report'!$D$27:$D$500,$B313,'7.  Persistence Report'!$J$27:$J$500,"Current year savings",'7.  Persistence Report'!$H$27:$H$500,"2016")</f>
        <v>0</v>
      </c>
      <c r="Q313" s="295">
        <f>SUMIFS('7.  Persistence Report'!S$27:S$500,'7.  Persistence Report'!$D$27:$D$500,$B313,'7.  Persistence Report'!$J$27:$J$500,"Current year savings",'7.  Persistence Report'!$H$27:$H$500,"2016")</f>
        <v>0</v>
      </c>
      <c r="R313" s="295">
        <f>SUMIFS('7.  Persistence Report'!T$27:T$500,'7.  Persistence Report'!$D$27:$D$500,$B313,'7.  Persistence Report'!$J$27:$J$500,"Current year savings",'7.  Persistence Report'!$H$27:$H$500,"2016")</f>
        <v>0</v>
      </c>
      <c r="S313" s="295">
        <f>SUMIFS('7.  Persistence Report'!U$27:U$500,'7.  Persistence Report'!$D$27:$D$500,$B313,'7.  Persistence Report'!$J$27:$J$500,"Current year savings",'7.  Persistence Report'!$H$27:$H$500,"2016")</f>
        <v>0</v>
      </c>
      <c r="T313" s="295">
        <f>SUMIFS('7.  Persistence Report'!V$27:V$500,'7.  Persistence Report'!$D$27:$D$500,$B313,'7.  Persistence Report'!$J$27:$J$500,"Current year savings",'7.  Persistence Report'!$H$27:$H$500,"2016")</f>
        <v>0</v>
      </c>
      <c r="U313" s="295">
        <f>SUMIFS('7.  Persistence Report'!W$27:W$500,'7.  Persistence Report'!$D$27:$D$500,$B313,'7.  Persistence Report'!$J$27:$J$500,"Current year savings",'7.  Persistence Report'!$H$27:$H$500,"2016")</f>
        <v>0</v>
      </c>
      <c r="V313" s="295">
        <f>SUMIFS('7.  Persistence Report'!X$27:X$500,'7.  Persistence Report'!$D$27:$D$500,$B313,'7.  Persistence Report'!$J$27:$J$500,"Current year savings",'7.  Persistence Report'!$H$27:$H$500,"2016")</f>
        <v>0</v>
      </c>
      <c r="W313" s="295">
        <f>SUMIFS('7.  Persistence Report'!Y$27:Y$500,'7.  Persistence Report'!$D$27:$D$500,$B313,'7.  Persistence Report'!$J$27:$J$500,"Current year savings",'7.  Persistence Report'!$H$27:$H$500,"2016")</f>
        <v>0</v>
      </c>
      <c r="X313" s="295">
        <f>SUMIFS('7.  Persistence Report'!Z$27:Z$500,'7.  Persistence Report'!$D$27:$D$500,$B313,'7.  Persistence Report'!$J$27:$J$500,"Current year savings",'7.  Persistence Report'!$H$27:$H$500,"2016")</f>
        <v>0</v>
      </c>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f>SUMIFS('7.  Persistence Report'!AV$27:AV$500,'7.  Persistence Report'!$D$27:$D$500,$B313,'7.  Persistence Report'!$J$27:$J$500,"Adjustment",'7.  Persistence Report'!$H$27:$H$500,"2016")</f>
        <v>0</v>
      </c>
      <c r="E314" s="295">
        <f>SUMIFS('7.  Persistence Report'!AW$27:AW$500,'7.  Persistence Report'!$D$27:$D$500,$B313,'7.  Persistence Report'!$J$27:$J$500,"Adjustment",'7.  Persistence Report'!$H$27:$H$500,"2016")</f>
        <v>0</v>
      </c>
      <c r="F314" s="295">
        <f>SUMIFS('7.  Persistence Report'!AX$27:AX$500,'7.  Persistence Report'!$D$27:$D$500,$B313,'7.  Persistence Report'!$J$27:$J$500,"Adjustment",'7.  Persistence Report'!$H$27:$H$500,"2016")</f>
        <v>0</v>
      </c>
      <c r="G314" s="295">
        <f>SUMIFS('7.  Persistence Report'!AY$27:AY$500,'7.  Persistence Report'!$D$27:$D$500,$B313,'7.  Persistence Report'!$J$27:$J$500,"Adjustment",'7.  Persistence Report'!$H$27:$H$500,"2016")</f>
        <v>0</v>
      </c>
      <c r="H314" s="295">
        <f>SUMIFS('7.  Persistence Report'!AZ$27:AZ$500,'7.  Persistence Report'!$D$27:$D$500,$B313,'7.  Persistence Report'!$J$27:$J$500,"Adjustment",'7.  Persistence Report'!$H$27:$H$500,"2016")</f>
        <v>0</v>
      </c>
      <c r="I314" s="295">
        <f>SUMIFS('7.  Persistence Report'!BA$27:BA$500,'7.  Persistence Report'!$D$27:$D$500,$B313,'7.  Persistence Report'!$J$27:$J$500,"Adjustment",'7.  Persistence Report'!$H$27:$H$500,"2016")</f>
        <v>0</v>
      </c>
      <c r="J314" s="295">
        <f>SUMIFS('7.  Persistence Report'!BB$27:BB$500,'7.  Persistence Report'!$D$27:$D$500,$B313,'7.  Persistence Report'!$J$27:$J$500,"Adjustment",'7.  Persistence Report'!$H$27:$H$500,"2016")</f>
        <v>0</v>
      </c>
      <c r="K314" s="295">
        <f>SUMIFS('7.  Persistence Report'!BC$27:BC$500,'7.  Persistence Report'!$D$27:$D$500,$B313,'7.  Persistence Report'!$J$27:$J$500,"Adjustment",'7.  Persistence Report'!$H$27:$H$500,"2016")</f>
        <v>0</v>
      </c>
      <c r="L314" s="295">
        <f>SUMIFS('7.  Persistence Report'!BD$27:BD$500,'7.  Persistence Report'!$D$27:$D$500,$B313,'7.  Persistence Report'!$J$27:$J$500,"Adjustment",'7.  Persistence Report'!$H$27:$H$500,"2016")</f>
        <v>0</v>
      </c>
      <c r="M314" s="295">
        <f>SUMIFS('7.  Persistence Report'!BE$27:BE$500,'7.  Persistence Report'!$D$27:$D$500,$B313,'7.  Persistence Report'!$J$27:$J$500,"Adjustment",'7.  Persistence Report'!$H$27:$H$500,"2016")</f>
        <v>0</v>
      </c>
      <c r="N314" s="295">
        <f>N313</f>
        <v>3</v>
      </c>
      <c r="O314" s="295">
        <f>SUMIFS('7.  Persistence Report'!Q$27:Q$500,'7.  Persistence Report'!$D$27:$D$500,$B313,'7.  Persistence Report'!$J$27:$J$500,"Adjustment",'7.  Persistence Report'!$H$27:$H$500,"2016")</f>
        <v>0</v>
      </c>
      <c r="P314" s="295">
        <f>SUMIFS('7.  Persistence Report'!R$27:R$500,'7.  Persistence Report'!$D$27:$D$500,$B313,'7.  Persistence Report'!$J$27:$J$500,"Adjustment",'7.  Persistence Report'!$H$27:$H$500,"2016")</f>
        <v>0</v>
      </c>
      <c r="Q314" s="295">
        <f>SUMIFS('7.  Persistence Report'!S$27:S$500,'7.  Persistence Report'!$D$27:$D$500,$B313,'7.  Persistence Report'!$J$27:$J$500,"Adjustment",'7.  Persistence Report'!$H$27:$H$500,"2016")</f>
        <v>0</v>
      </c>
      <c r="R314" s="295">
        <f>SUMIFS('7.  Persistence Report'!T$27:T$500,'7.  Persistence Report'!$D$27:$D$500,$B313,'7.  Persistence Report'!$J$27:$J$500,"Adjustment",'7.  Persistence Report'!$H$27:$H$500,"2016")</f>
        <v>0</v>
      </c>
      <c r="S314" s="295">
        <f>SUMIFS('7.  Persistence Report'!U$27:U$500,'7.  Persistence Report'!$D$27:$D$500,$B313,'7.  Persistence Report'!$J$27:$J$500,"Adjustment",'7.  Persistence Report'!$H$27:$H$500,"2016")</f>
        <v>0</v>
      </c>
      <c r="T314" s="295">
        <f>SUMIFS('7.  Persistence Report'!V$27:V$500,'7.  Persistence Report'!$D$27:$D$500,$B313,'7.  Persistence Report'!$J$27:$J$500,"Adjustment",'7.  Persistence Report'!$H$27:$H$500,"2016")</f>
        <v>0</v>
      </c>
      <c r="U314" s="295">
        <f>SUMIFS('7.  Persistence Report'!W$27:W$500,'7.  Persistence Report'!$D$27:$D$500,$B313,'7.  Persistence Report'!$J$27:$J$500,"Adjustment",'7.  Persistence Report'!$H$27:$H$500,"2016")</f>
        <v>0</v>
      </c>
      <c r="V314" s="295">
        <f>SUMIFS('7.  Persistence Report'!X$27:X$500,'7.  Persistence Report'!$D$27:$D$500,$B313,'7.  Persistence Report'!$J$27:$J$500,"Adjustment",'7.  Persistence Report'!$H$27:$H$500,"2016")</f>
        <v>0</v>
      </c>
      <c r="W314" s="295">
        <f>SUMIFS('7.  Persistence Report'!Y$27:Y$500,'7.  Persistence Report'!$D$27:$D$500,$B313,'7.  Persistence Report'!$J$27:$J$500,"Adjustment",'7.  Persistence Report'!$H$27:$H$500,"2016")</f>
        <v>0</v>
      </c>
      <c r="X314" s="295">
        <f>SUMIFS('7.  Persistence Report'!Z$27:Z$500,'7.  Persistence Report'!$D$27:$D$500,$B313,'7.  Persistence Report'!$J$27:$J$500,"Adjustment",'7.  Persistence Report'!$H$27:$H$500,"2016")</f>
        <v>0</v>
      </c>
      <c r="Y314" s="411">
        <f>Y313</f>
        <v>0</v>
      </c>
      <c r="Z314" s="411">
        <f t="shared" ref="Z314" si="849">Z313</f>
        <v>0</v>
      </c>
      <c r="AA314" s="411">
        <f t="shared" ref="AA314" si="850">AA313</f>
        <v>0</v>
      </c>
      <c r="AB314" s="411">
        <f t="shared" ref="AB314" si="851">AB313</f>
        <v>0</v>
      </c>
      <c r="AC314" s="411">
        <f t="shared" ref="AC314" si="852">AC313</f>
        <v>0</v>
      </c>
      <c r="AD314" s="411">
        <f t="shared" ref="AD314" si="853">AD313</f>
        <v>0</v>
      </c>
      <c r="AE314" s="411">
        <f t="shared" ref="AE314" si="854">AE313</f>
        <v>0</v>
      </c>
      <c r="AF314" s="411">
        <f t="shared" ref="AF314" si="855">AF313</f>
        <v>0</v>
      </c>
      <c r="AG314" s="411">
        <f t="shared" ref="AG314" si="856">AG313</f>
        <v>0</v>
      </c>
      <c r="AH314" s="411">
        <f t="shared" ref="AH314" si="857">AH313</f>
        <v>0</v>
      </c>
      <c r="AI314" s="411">
        <f t="shared" ref="AI314" si="858">AI313</f>
        <v>0</v>
      </c>
      <c r="AJ314" s="411">
        <f t="shared" ref="AJ314" si="859">AJ313</f>
        <v>0</v>
      </c>
      <c r="AK314" s="411">
        <f t="shared" ref="AK314" si="860">AK313</f>
        <v>0</v>
      </c>
      <c r="AL314" s="411">
        <f t="shared" ref="AL314" si="861">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f>SUMIFS('7.  Persistence Report'!AV$27:AV$500,'7.  Persistence Report'!$D$27:$D$500,$B316,'7.  Persistence Report'!$J$27:$J$500,"Current year savings",'7.  Persistence Report'!$H$27:$H$500,"2016")</f>
        <v>0</v>
      </c>
      <c r="E316" s="295">
        <f>SUMIFS('7.  Persistence Report'!AW$27:AW$500,'7.  Persistence Report'!$D$27:$D$500,$B316,'7.  Persistence Report'!$J$27:$J$500,"Current year savings",'7.  Persistence Report'!$H$27:$H$500,"2016")</f>
        <v>0</v>
      </c>
      <c r="F316" s="295">
        <f>SUMIFS('7.  Persistence Report'!AX$27:AX$500,'7.  Persistence Report'!$D$27:$D$500,$B316,'7.  Persistence Report'!$J$27:$J$500,"Current year savings",'7.  Persistence Report'!$H$27:$H$500,"2016")</f>
        <v>0</v>
      </c>
      <c r="G316" s="295">
        <f>SUMIFS('7.  Persistence Report'!AY$27:AY$500,'7.  Persistence Report'!$D$27:$D$500,$B316,'7.  Persistence Report'!$J$27:$J$500,"Current year savings",'7.  Persistence Report'!$H$27:$H$500,"2016")</f>
        <v>0</v>
      </c>
      <c r="H316" s="295">
        <f>SUMIFS('7.  Persistence Report'!AZ$27:AZ$500,'7.  Persistence Report'!$D$27:$D$500,$B316,'7.  Persistence Report'!$J$27:$J$500,"Current year savings",'7.  Persistence Report'!$H$27:$H$500,"2016")</f>
        <v>0</v>
      </c>
      <c r="I316" s="295">
        <f>SUMIFS('7.  Persistence Report'!BA$27:BA$500,'7.  Persistence Report'!$D$27:$D$500,$B316,'7.  Persistence Report'!$J$27:$J$500,"Current year savings",'7.  Persistence Report'!$H$27:$H$500,"2016")</f>
        <v>0</v>
      </c>
      <c r="J316" s="295">
        <f>SUMIFS('7.  Persistence Report'!BB$27:BB$500,'7.  Persistence Report'!$D$27:$D$500,$B316,'7.  Persistence Report'!$J$27:$J$500,"Current year savings",'7.  Persistence Report'!$H$27:$H$500,"2016")</f>
        <v>0</v>
      </c>
      <c r="K316" s="295">
        <f>SUMIFS('7.  Persistence Report'!BC$27:BC$500,'7.  Persistence Report'!$D$27:$D$500,$B316,'7.  Persistence Report'!$J$27:$J$500,"Current year savings",'7.  Persistence Report'!$H$27:$H$500,"2016")</f>
        <v>0</v>
      </c>
      <c r="L316" s="295">
        <f>SUMIFS('7.  Persistence Report'!BD$27:BD$500,'7.  Persistence Report'!$D$27:$D$500,$B316,'7.  Persistence Report'!$J$27:$J$500,"Current year savings",'7.  Persistence Report'!$H$27:$H$500,"2016")</f>
        <v>0</v>
      </c>
      <c r="M316" s="295">
        <f>SUMIFS('7.  Persistence Report'!BE$27:BE$500,'7.  Persistence Report'!$D$27:$D$500,$B316,'7.  Persistence Report'!$J$27:$J$500,"Current year savings",'7.  Persistence Report'!$H$27:$H$500,"2016")</f>
        <v>0</v>
      </c>
      <c r="N316" s="295">
        <v>12</v>
      </c>
      <c r="O316" s="295">
        <f>SUMIFS('7.  Persistence Report'!Q$27:Q$500,'7.  Persistence Report'!$D$27:$D$500,$B316,'7.  Persistence Report'!$J$27:$J$500,"Current year savings",'7.  Persistence Report'!$H$27:$H$500,"2016")</f>
        <v>0</v>
      </c>
      <c r="P316" s="295">
        <f>SUMIFS('7.  Persistence Report'!R$27:R$500,'7.  Persistence Report'!$D$27:$D$500,$B316,'7.  Persistence Report'!$J$27:$J$500,"Current year savings",'7.  Persistence Report'!$H$27:$H$500,"2016")</f>
        <v>0</v>
      </c>
      <c r="Q316" s="295">
        <f>SUMIFS('7.  Persistence Report'!S$27:S$500,'7.  Persistence Report'!$D$27:$D$500,$B316,'7.  Persistence Report'!$J$27:$J$500,"Current year savings",'7.  Persistence Report'!$H$27:$H$500,"2016")</f>
        <v>0</v>
      </c>
      <c r="R316" s="295">
        <f>SUMIFS('7.  Persistence Report'!T$27:T$500,'7.  Persistence Report'!$D$27:$D$500,$B316,'7.  Persistence Report'!$J$27:$J$500,"Current year savings",'7.  Persistence Report'!$H$27:$H$500,"2016")</f>
        <v>0</v>
      </c>
      <c r="S316" s="295">
        <f>SUMIFS('7.  Persistence Report'!U$27:U$500,'7.  Persistence Report'!$D$27:$D$500,$B316,'7.  Persistence Report'!$J$27:$J$500,"Current year savings",'7.  Persistence Report'!$H$27:$H$500,"2016")</f>
        <v>0</v>
      </c>
      <c r="T316" s="295">
        <f>SUMIFS('7.  Persistence Report'!V$27:V$500,'7.  Persistence Report'!$D$27:$D$500,$B316,'7.  Persistence Report'!$J$27:$J$500,"Current year savings",'7.  Persistence Report'!$H$27:$H$500,"2016")</f>
        <v>0</v>
      </c>
      <c r="U316" s="295">
        <f>SUMIFS('7.  Persistence Report'!W$27:W$500,'7.  Persistence Report'!$D$27:$D$500,$B316,'7.  Persistence Report'!$J$27:$J$500,"Current year savings",'7.  Persistence Report'!$H$27:$H$500,"2016")</f>
        <v>0</v>
      </c>
      <c r="V316" s="295">
        <f>SUMIFS('7.  Persistence Report'!X$27:X$500,'7.  Persistence Report'!$D$27:$D$500,$B316,'7.  Persistence Report'!$J$27:$J$500,"Current year savings",'7.  Persistence Report'!$H$27:$H$500,"2016")</f>
        <v>0</v>
      </c>
      <c r="W316" s="295">
        <f>SUMIFS('7.  Persistence Report'!Y$27:Y$500,'7.  Persistence Report'!$D$27:$D$500,$B316,'7.  Persistence Report'!$J$27:$J$500,"Current year savings",'7.  Persistence Report'!$H$27:$H$500,"2016")</f>
        <v>0</v>
      </c>
      <c r="X316" s="295">
        <f>SUMIFS('7.  Persistence Report'!Z$27:Z$500,'7.  Persistence Report'!$D$27:$D$500,$B316,'7.  Persistence Report'!$J$27:$J$500,"Current year savings",'7.  Persistence Report'!$H$27:$H$500,"2016")</f>
        <v>0</v>
      </c>
      <c r="Y316" s="426"/>
      <c r="Z316" s="410"/>
      <c r="AA316" s="410">
        <v>1</v>
      </c>
      <c r="AB316" s="410"/>
      <c r="AC316" s="410"/>
      <c r="AD316" s="410"/>
      <c r="AE316" s="410"/>
      <c r="AF316" s="410"/>
      <c r="AG316" s="415"/>
      <c r="AH316" s="415"/>
      <c r="AI316" s="415"/>
      <c r="AJ316" s="415"/>
      <c r="AK316" s="415"/>
      <c r="AL316" s="415"/>
      <c r="AM316" s="296">
        <f>SUM(Y316:AL316)</f>
        <v>1</v>
      </c>
    </row>
    <row r="317" spans="1:39" outlineLevel="1">
      <c r="B317" s="294" t="s">
        <v>289</v>
      </c>
      <c r="C317" s="291" t="s">
        <v>163</v>
      </c>
      <c r="D317" s="295">
        <f>SUMIFS('7.  Persistence Report'!AV$27:AV$500,'7.  Persistence Report'!$D$27:$D$500,$B316,'7.  Persistence Report'!$J$27:$J$500,"Adjustment",'7.  Persistence Report'!$H$27:$H$500,"2016")</f>
        <v>4463526</v>
      </c>
      <c r="E317" s="295">
        <f>SUMIFS('7.  Persistence Report'!AW$27:AW$500,'7.  Persistence Report'!$D$27:$D$500,$B316,'7.  Persistence Report'!$J$27:$J$500,"Adjustment",'7.  Persistence Report'!$H$27:$H$500,"2016")</f>
        <v>4463526</v>
      </c>
      <c r="F317" s="295">
        <f>SUMIFS('7.  Persistence Report'!AX$27:AX$500,'7.  Persistence Report'!$D$27:$D$500,$B316,'7.  Persistence Report'!$J$27:$J$500,"Adjustment",'7.  Persistence Report'!$H$27:$H$500,"2016")</f>
        <v>4463526</v>
      </c>
      <c r="G317" s="295">
        <f>SUMIFS('7.  Persistence Report'!AY$27:AY$500,'7.  Persistence Report'!$D$27:$D$500,$B316,'7.  Persistence Report'!$J$27:$J$500,"Adjustment",'7.  Persistence Report'!$H$27:$H$500,"2016")</f>
        <v>4463526</v>
      </c>
      <c r="H317" s="295">
        <f>SUMIFS('7.  Persistence Report'!AZ$27:AZ$500,'7.  Persistence Report'!$D$27:$D$500,$B316,'7.  Persistence Report'!$J$27:$J$500,"Adjustment",'7.  Persistence Report'!$H$27:$H$500,"2016")</f>
        <v>4463526</v>
      </c>
      <c r="I317" s="295">
        <f>SUMIFS('7.  Persistence Report'!BA$27:BA$500,'7.  Persistence Report'!$D$27:$D$500,$B316,'7.  Persistence Report'!$J$27:$J$500,"Adjustment",'7.  Persistence Report'!$H$27:$H$500,"2016")</f>
        <v>4463526</v>
      </c>
      <c r="J317" s="295">
        <f>SUMIFS('7.  Persistence Report'!BB$27:BB$500,'7.  Persistence Report'!$D$27:$D$500,$B316,'7.  Persistence Report'!$J$27:$J$500,"Adjustment",'7.  Persistence Report'!$H$27:$H$500,"2016")</f>
        <v>4463526</v>
      </c>
      <c r="K317" s="295">
        <f>SUMIFS('7.  Persistence Report'!BC$27:BC$500,'7.  Persistence Report'!$D$27:$D$500,$B316,'7.  Persistence Report'!$J$27:$J$500,"Adjustment",'7.  Persistence Report'!$H$27:$H$500,"2016")</f>
        <v>4463526</v>
      </c>
      <c r="L317" s="295">
        <f>SUMIFS('7.  Persistence Report'!BD$27:BD$500,'7.  Persistence Report'!$D$27:$D$500,$B316,'7.  Persistence Report'!$J$27:$J$500,"Adjustment",'7.  Persistence Report'!$H$27:$H$500,"2016")</f>
        <v>4463526</v>
      </c>
      <c r="M317" s="295">
        <f>SUMIFS('7.  Persistence Report'!BE$27:BE$500,'7.  Persistence Report'!$D$27:$D$500,$B316,'7.  Persistence Report'!$J$27:$J$500,"Adjustment",'7.  Persistence Report'!$H$27:$H$500,"2016")</f>
        <v>4463526</v>
      </c>
      <c r="N317" s="295">
        <f>N316</f>
        <v>12</v>
      </c>
      <c r="O317" s="295">
        <f>SUMIFS('7.  Persistence Report'!Q$27:Q$500,'7.  Persistence Report'!$D$27:$D$500,$B316,'7.  Persistence Report'!$J$27:$J$500,"Adjustment",'7.  Persistence Report'!$H$27:$H$500,"2016")</f>
        <v>472</v>
      </c>
      <c r="P317" s="295">
        <f>SUMIFS('7.  Persistence Report'!R$27:R$500,'7.  Persistence Report'!$D$27:$D$500,$B316,'7.  Persistence Report'!$J$27:$J$500,"Adjustment",'7.  Persistence Report'!$H$27:$H$500,"2016")</f>
        <v>472</v>
      </c>
      <c r="Q317" s="295">
        <f>SUMIFS('7.  Persistence Report'!S$27:S$500,'7.  Persistence Report'!$D$27:$D$500,$B316,'7.  Persistence Report'!$J$27:$J$500,"Adjustment",'7.  Persistence Report'!$H$27:$H$500,"2016")</f>
        <v>472</v>
      </c>
      <c r="R317" s="295">
        <f>SUMIFS('7.  Persistence Report'!T$27:T$500,'7.  Persistence Report'!$D$27:$D$500,$B316,'7.  Persistence Report'!$J$27:$J$500,"Adjustment",'7.  Persistence Report'!$H$27:$H$500,"2016")</f>
        <v>472</v>
      </c>
      <c r="S317" s="295">
        <f>SUMIFS('7.  Persistence Report'!U$27:U$500,'7.  Persistence Report'!$D$27:$D$500,$B316,'7.  Persistence Report'!$J$27:$J$500,"Adjustment",'7.  Persistence Report'!$H$27:$H$500,"2016")</f>
        <v>472</v>
      </c>
      <c r="T317" s="295">
        <f>SUMIFS('7.  Persistence Report'!V$27:V$500,'7.  Persistence Report'!$D$27:$D$500,$B316,'7.  Persistence Report'!$J$27:$J$500,"Adjustment",'7.  Persistence Report'!$H$27:$H$500,"2016")</f>
        <v>472</v>
      </c>
      <c r="U317" s="295">
        <f>SUMIFS('7.  Persistence Report'!W$27:W$500,'7.  Persistence Report'!$D$27:$D$500,$B316,'7.  Persistence Report'!$J$27:$J$500,"Adjustment",'7.  Persistence Report'!$H$27:$H$500,"2016")</f>
        <v>472</v>
      </c>
      <c r="V317" s="295">
        <f>SUMIFS('7.  Persistence Report'!X$27:X$500,'7.  Persistence Report'!$D$27:$D$500,$B316,'7.  Persistence Report'!$J$27:$J$500,"Adjustment",'7.  Persistence Report'!$H$27:$H$500,"2016")</f>
        <v>472</v>
      </c>
      <c r="W317" s="295">
        <f>SUMIFS('7.  Persistence Report'!Y$27:Y$500,'7.  Persistence Report'!$D$27:$D$500,$B316,'7.  Persistence Report'!$J$27:$J$500,"Adjustment",'7.  Persistence Report'!$H$27:$H$500,"2016")</f>
        <v>472</v>
      </c>
      <c r="X317" s="295">
        <f>SUMIFS('7.  Persistence Report'!Z$27:Z$500,'7.  Persistence Report'!$D$27:$D$500,$B316,'7.  Persistence Report'!$J$27:$J$500,"Adjustment",'7.  Persistence Report'!$H$27:$H$500,"2016")</f>
        <v>472</v>
      </c>
      <c r="Y317" s="411">
        <f>Y316</f>
        <v>0</v>
      </c>
      <c r="Z317" s="411">
        <f t="shared" ref="Z317" si="862">Z316</f>
        <v>0</v>
      </c>
      <c r="AA317" s="411">
        <f t="shared" ref="AA317" si="863">AA316</f>
        <v>1</v>
      </c>
      <c r="AB317" s="411">
        <f t="shared" ref="AB317" si="864">AB316</f>
        <v>0</v>
      </c>
      <c r="AC317" s="411">
        <f t="shared" ref="AC317" si="865">AC316</f>
        <v>0</v>
      </c>
      <c r="AD317" s="411">
        <f t="shared" ref="AD317" si="866">AD316</f>
        <v>0</v>
      </c>
      <c r="AE317" s="411">
        <f t="shared" ref="AE317" si="867">AE316</f>
        <v>0</v>
      </c>
      <c r="AF317" s="411">
        <f t="shared" ref="AF317" si="868">AF316</f>
        <v>0</v>
      </c>
      <c r="AG317" s="411">
        <f t="shared" ref="AG317" si="869">AG316</f>
        <v>0</v>
      </c>
      <c r="AH317" s="411">
        <f t="shared" ref="AH317" si="870">AH316</f>
        <v>0</v>
      </c>
      <c r="AI317" s="411">
        <f t="shared" ref="AI317" si="871">AI316</f>
        <v>0</v>
      </c>
      <c r="AJ317" s="411">
        <f t="shared" ref="AJ317" si="872">AJ316</f>
        <v>0</v>
      </c>
      <c r="AK317" s="411">
        <f t="shared" ref="AK317" si="873">AK316</f>
        <v>0</v>
      </c>
      <c r="AL317" s="411">
        <f t="shared" ref="AL317" si="874">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f>SUMIFS('7.  Persistence Report'!AV$27:AV$500,'7.  Persistence Report'!$D$27:$D$500,$B319,'7.  Persistence Report'!$J$27:$J$500,"Current year savings",'7.  Persistence Report'!$H$27:$H$500,"2016")</f>
        <v>0</v>
      </c>
      <c r="E319" s="295">
        <f>SUMIFS('7.  Persistence Report'!AW$27:AW$500,'7.  Persistence Report'!$D$27:$D$500,$B319,'7.  Persistence Report'!$J$27:$J$500,"Current year savings",'7.  Persistence Report'!$H$27:$H$500,"2016")</f>
        <v>0</v>
      </c>
      <c r="F319" s="295">
        <f>SUMIFS('7.  Persistence Report'!AX$27:AX$500,'7.  Persistence Report'!$D$27:$D$500,$B319,'7.  Persistence Report'!$J$27:$J$500,"Current year savings",'7.  Persistence Report'!$H$27:$H$500,"2016")</f>
        <v>0</v>
      </c>
      <c r="G319" s="295">
        <f>SUMIFS('7.  Persistence Report'!AY$27:AY$500,'7.  Persistence Report'!$D$27:$D$500,$B319,'7.  Persistence Report'!$J$27:$J$500,"Current year savings",'7.  Persistence Report'!$H$27:$H$500,"2016")</f>
        <v>0</v>
      </c>
      <c r="H319" s="295">
        <f>SUMIFS('7.  Persistence Report'!AZ$27:AZ$500,'7.  Persistence Report'!$D$27:$D$500,$B319,'7.  Persistence Report'!$J$27:$J$500,"Current year savings",'7.  Persistence Report'!$H$27:$H$500,"2016")</f>
        <v>0</v>
      </c>
      <c r="I319" s="295">
        <f>SUMIFS('7.  Persistence Report'!BA$27:BA$500,'7.  Persistence Report'!$D$27:$D$500,$B319,'7.  Persistence Report'!$J$27:$J$500,"Current year savings",'7.  Persistence Report'!$H$27:$H$500,"2016")</f>
        <v>0</v>
      </c>
      <c r="J319" s="295">
        <f>SUMIFS('7.  Persistence Report'!BB$27:BB$500,'7.  Persistence Report'!$D$27:$D$500,$B319,'7.  Persistence Report'!$J$27:$J$500,"Current year savings",'7.  Persistence Report'!$H$27:$H$500,"2016")</f>
        <v>0</v>
      </c>
      <c r="K319" s="295">
        <f>SUMIFS('7.  Persistence Report'!BC$27:BC$500,'7.  Persistence Report'!$D$27:$D$500,$B319,'7.  Persistence Report'!$J$27:$J$500,"Current year savings",'7.  Persistence Report'!$H$27:$H$500,"2016")</f>
        <v>0</v>
      </c>
      <c r="L319" s="295">
        <f>SUMIFS('7.  Persistence Report'!BD$27:BD$500,'7.  Persistence Report'!$D$27:$D$500,$B319,'7.  Persistence Report'!$J$27:$J$500,"Current year savings",'7.  Persistence Report'!$H$27:$H$500,"2016")</f>
        <v>0</v>
      </c>
      <c r="M319" s="295">
        <f>SUMIFS('7.  Persistence Report'!BE$27:BE$500,'7.  Persistence Report'!$D$27:$D$500,$B319,'7.  Persistence Report'!$J$27:$J$500,"Current year savings",'7.  Persistence Report'!$H$27:$H$500,"2016")</f>
        <v>0</v>
      </c>
      <c r="N319" s="295">
        <v>12</v>
      </c>
      <c r="O319" s="295">
        <f>SUMIFS('7.  Persistence Report'!Q$27:Q$500,'7.  Persistence Report'!$D$27:$D$500,$B319,'7.  Persistence Report'!$J$27:$J$500,"Current year savings",'7.  Persistence Report'!$H$27:$H$500,"2016")</f>
        <v>0</v>
      </c>
      <c r="P319" s="295">
        <f>SUMIFS('7.  Persistence Report'!R$27:R$500,'7.  Persistence Report'!$D$27:$D$500,$B319,'7.  Persistence Report'!$J$27:$J$500,"Current year savings",'7.  Persistence Report'!$H$27:$H$500,"2016")</f>
        <v>0</v>
      </c>
      <c r="Q319" s="295">
        <f>SUMIFS('7.  Persistence Report'!S$27:S$500,'7.  Persistence Report'!$D$27:$D$500,$B319,'7.  Persistence Report'!$J$27:$J$500,"Current year savings",'7.  Persistence Report'!$H$27:$H$500,"2016")</f>
        <v>0</v>
      </c>
      <c r="R319" s="295">
        <f>SUMIFS('7.  Persistence Report'!T$27:T$500,'7.  Persistence Report'!$D$27:$D$500,$B319,'7.  Persistence Report'!$J$27:$J$500,"Current year savings",'7.  Persistence Report'!$H$27:$H$500,"2016")</f>
        <v>0</v>
      </c>
      <c r="S319" s="295">
        <f>SUMIFS('7.  Persistence Report'!U$27:U$500,'7.  Persistence Report'!$D$27:$D$500,$B319,'7.  Persistence Report'!$J$27:$J$500,"Current year savings",'7.  Persistence Report'!$H$27:$H$500,"2016")</f>
        <v>0</v>
      </c>
      <c r="T319" s="295">
        <f>SUMIFS('7.  Persistence Report'!V$27:V$500,'7.  Persistence Report'!$D$27:$D$500,$B319,'7.  Persistence Report'!$J$27:$J$500,"Current year savings",'7.  Persistence Report'!$H$27:$H$500,"2016")</f>
        <v>0</v>
      </c>
      <c r="U319" s="295">
        <f>SUMIFS('7.  Persistence Report'!W$27:W$500,'7.  Persistence Report'!$D$27:$D$500,$B319,'7.  Persistence Report'!$J$27:$J$500,"Current year savings",'7.  Persistence Report'!$H$27:$H$500,"2016")</f>
        <v>0</v>
      </c>
      <c r="V319" s="295">
        <f>SUMIFS('7.  Persistence Report'!X$27:X$500,'7.  Persistence Report'!$D$27:$D$500,$B319,'7.  Persistence Report'!$J$27:$J$500,"Current year savings",'7.  Persistence Report'!$H$27:$H$500,"2016")</f>
        <v>0</v>
      </c>
      <c r="W319" s="295">
        <f>SUMIFS('7.  Persistence Report'!Y$27:Y$500,'7.  Persistence Report'!$D$27:$D$500,$B319,'7.  Persistence Report'!$J$27:$J$500,"Current year savings",'7.  Persistence Report'!$H$27:$H$500,"2016")</f>
        <v>0</v>
      </c>
      <c r="X319" s="295">
        <f>SUMIFS('7.  Persistence Report'!Z$27:Z$500,'7.  Persistence Report'!$D$27:$D$500,$B319,'7.  Persistence Report'!$J$27:$J$500,"Current year savings",'7.  Persistence Report'!$H$27:$H$500,"2016")</f>
        <v>0</v>
      </c>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f>SUMIFS('7.  Persistence Report'!AV$27:AV$500,'7.  Persistence Report'!$D$27:$D$500,$B319,'7.  Persistence Report'!$J$27:$J$500,"Adjustment",'7.  Persistence Report'!$H$27:$H$500,"2016")</f>
        <v>0</v>
      </c>
      <c r="E320" s="295">
        <f>SUMIFS('7.  Persistence Report'!AW$27:AW$500,'7.  Persistence Report'!$D$27:$D$500,$B319,'7.  Persistence Report'!$J$27:$J$500,"Adjustment",'7.  Persistence Report'!$H$27:$H$500,"2016")</f>
        <v>0</v>
      </c>
      <c r="F320" s="295">
        <f>SUMIFS('7.  Persistence Report'!AX$27:AX$500,'7.  Persistence Report'!$D$27:$D$500,$B319,'7.  Persistence Report'!$J$27:$J$500,"Adjustment",'7.  Persistence Report'!$H$27:$H$500,"2016")</f>
        <v>0</v>
      </c>
      <c r="G320" s="295">
        <f>SUMIFS('7.  Persistence Report'!AY$27:AY$500,'7.  Persistence Report'!$D$27:$D$500,$B319,'7.  Persistence Report'!$J$27:$J$500,"Adjustment",'7.  Persistence Report'!$H$27:$H$500,"2016")</f>
        <v>0</v>
      </c>
      <c r="H320" s="295">
        <f>SUMIFS('7.  Persistence Report'!AZ$27:AZ$500,'7.  Persistence Report'!$D$27:$D$500,$B319,'7.  Persistence Report'!$J$27:$J$500,"Adjustment",'7.  Persistence Report'!$H$27:$H$500,"2016")</f>
        <v>0</v>
      </c>
      <c r="I320" s="295">
        <f>SUMIFS('7.  Persistence Report'!BA$27:BA$500,'7.  Persistence Report'!$D$27:$D$500,$B319,'7.  Persistence Report'!$J$27:$J$500,"Adjustment",'7.  Persistence Report'!$H$27:$H$500,"2016")</f>
        <v>0</v>
      </c>
      <c r="J320" s="295">
        <f>SUMIFS('7.  Persistence Report'!BB$27:BB$500,'7.  Persistence Report'!$D$27:$D$500,$B319,'7.  Persistence Report'!$J$27:$J$500,"Adjustment",'7.  Persistence Report'!$H$27:$H$500,"2016")</f>
        <v>0</v>
      </c>
      <c r="K320" s="295">
        <f>SUMIFS('7.  Persistence Report'!BC$27:BC$500,'7.  Persistence Report'!$D$27:$D$500,$B319,'7.  Persistence Report'!$J$27:$J$500,"Adjustment",'7.  Persistence Report'!$H$27:$H$500,"2016")</f>
        <v>0</v>
      </c>
      <c r="L320" s="295">
        <f>SUMIFS('7.  Persistence Report'!BD$27:BD$500,'7.  Persistence Report'!$D$27:$D$500,$B319,'7.  Persistence Report'!$J$27:$J$500,"Adjustment",'7.  Persistence Report'!$H$27:$H$500,"2016")</f>
        <v>0</v>
      </c>
      <c r="M320" s="295">
        <f>SUMIFS('7.  Persistence Report'!BE$27:BE$500,'7.  Persistence Report'!$D$27:$D$500,$B319,'7.  Persistence Report'!$J$27:$J$500,"Adjustment",'7.  Persistence Report'!$H$27:$H$500,"2016")</f>
        <v>0</v>
      </c>
      <c r="N320" s="295">
        <f>N319</f>
        <v>12</v>
      </c>
      <c r="O320" s="295">
        <f>SUMIFS('7.  Persistence Report'!Q$27:Q$500,'7.  Persistence Report'!$D$27:$D$500,$B319,'7.  Persistence Report'!$J$27:$J$500,"Adjustment",'7.  Persistence Report'!$H$27:$H$500,"2016")</f>
        <v>0</v>
      </c>
      <c r="P320" s="295">
        <f>SUMIFS('7.  Persistence Report'!R$27:R$500,'7.  Persistence Report'!$D$27:$D$500,$B319,'7.  Persistence Report'!$J$27:$J$500,"Adjustment",'7.  Persistence Report'!$H$27:$H$500,"2016")</f>
        <v>0</v>
      </c>
      <c r="Q320" s="295">
        <f>SUMIFS('7.  Persistence Report'!S$27:S$500,'7.  Persistence Report'!$D$27:$D$500,$B319,'7.  Persistence Report'!$J$27:$J$500,"Adjustment",'7.  Persistence Report'!$H$27:$H$500,"2016")</f>
        <v>0</v>
      </c>
      <c r="R320" s="295">
        <f>SUMIFS('7.  Persistence Report'!T$27:T$500,'7.  Persistence Report'!$D$27:$D$500,$B319,'7.  Persistence Report'!$J$27:$J$500,"Adjustment",'7.  Persistence Report'!$H$27:$H$500,"2016")</f>
        <v>0</v>
      </c>
      <c r="S320" s="295">
        <f>SUMIFS('7.  Persistence Report'!U$27:U$500,'7.  Persistence Report'!$D$27:$D$500,$B319,'7.  Persistence Report'!$J$27:$J$500,"Adjustment",'7.  Persistence Report'!$H$27:$H$500,"2016")</f>
        <v>0</v>
      </c>
      <c r="T320" s="295">
        <f>SUMIFS('7.  Persistence Report'!V$27:V$500,'7.  Persistence Report'!$D$27:$D$500,$B319,'7.  Persistence Report'!$J$27:$J$500,"Adjustment",'7.  Persistence Report'!$H$27:$H$500,"2016")</f>
        <v>0</v>
      </c>
      <c r="U320" s="295">
        <f>SUMIFS('7.  Persistence Report'!W$27:W$500,'7.  Persistence Report'!$D$27:$D$500,$B319,'7.  Persistence Report'!$J$27:$J$500,"Adjustment",'7.  Persistence Report'!$H$27:$H$500,"2016")</f>
        <v>0</v>
      </c>
      <c r="V320" s="295">
        <f>SUMIFS('7.  Persistence Report'!X$27:X$500,'7.  Persistence Report'!$D$27:$D$500,$B319,'7.  Persistence Report'!$J$27:$J$500,"Adjustment",'7.  Persistence Report'!$H$27:$H$500,"2016")</f>
        <v>0</v>
      </c>
      <c r="W320" s="295">
        <f>SUMIFS('7.  Persistence Report'!Y$27:Y$500,'7.  Persistence Report'!$D$27:$D$500,$B319,'7.  Persistence Report'!$J$27:$J$500,"Adjustment",'7.  Persistence Report'!$H$27:$H$500,"2016")</f>
        <v>0</v>
      </c>
      <c r="X320" s="295">
        <f>SUMIFS('7.  Persistence Report'!Z$27:Z$500,'7.  Persistence Report'!$D$27:$D$500,$B319,'7.  Persistence Report'!$J$27:$J$500,"Adjustment",'7.  Persistence Report'!$H$27:$H$500,"2016")</f>
        <v>0</v>
      </c>
      <c r="Y320" s="411">
        <f>Y319</f>
        <v>0</v>
      </c>
      <c r="Z320" s="411">
        <f t="shared" ref="Z320" si="875">Z319</f>
        <v>0</v>
      </c>
      <c r="AA320" s="411">
        <f t="shared" ref="AA320" si="876">AA319</f>
        <v>0</v>
      </c>
      <c r="AB320" s="411">
        <f t="shared" ref="AB320" si="877">AB319</f>
        <v>0</v>
      </c>
      <c r="AC320" s="411">
        <f t="shared" ref="AC320" si="878">AC319</f>
        <v>0</v>
      </c>
      <c r="AD320" s="411">
        <f t="shared" ref="AD320" si="879">AD319</f>
        <v>0</v>
      </c>
      <c r="AE320" s="411">
        <f t="shared" ref="AE320" si="880">AE319</f>
        <v>0</v>
      </c>
      <c r="AF320" s="411">
        <f t="shared" ref="AF320" si="881">AF319</f>
        <v>0</v>
      </c>
      <c r="AG320" s="411">
        <f t="shared" ref="AG320" si="882">AG319</f>
        <v>0</v>
      </c>
      <c r="AH320" s="411">
        <f t="shared" ref="AH320" si="883">AH319</f>
        <v>0</v>
      </c>
      <c r="AI320" s="411">
        <f t="shared" ref="AI320" si="884">AI319</f>
        <v>0</v>
      </c>
      <c r="AJ320" s="411">
        <f t="shared" ref="AJ320" si="885">AJ319</f>
        <v>0</v>
      </c>
      <c r="AK320" s="411">
        <f t="shared" ref="AK320" si="886">AK319</f>
        <v>0</v>
      </c>
      <c r="AL320" s="411">
        <f t="shared" ref="AL320" si="887">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f>SUMIFS('7.  Persistence Report'!AV$27:AV$500,'7.  Persistence Report'!$D$27:$D$500,$B322,'7.  Persistence Report'!$J$27:$J$500,"Current year savings",'7.  Persistence Report'!$H$27:$H$500,"2016")</f>
        <v>283145</v>
      </c>
      <c r="E322" s="295">
        <f>SUMIFS('7.  Persistence Report'!AW$27:AW$500,'7.  Persistence Report'!$D$27:$D$500,$B322,'7.  Persistence Report'!$J$27:$J$500,"Current year savings",'7.  Persistence Report'!$H$27:$H$500,"2016")</f>
        <v>283145</v>
      </c>
      <c r="F322" s="295">
        <f>SUMIFS('7.  Persistence Report'!AX$27:AX$500,'7.  Persistence Report'!$D$27:$D$500,$B322,'7.  Persistence Report'!$J$27:$J$500,"Current year savings",'7.  Persistence Report'!$H$27:$H$500,"2016")</f>
        <v>283145</v>
      </c>
      <c r="G322" s="295">
        <f>SUMIFS('7.  Persistence Report'!AY$27:AY$500,'7.  Persistence Report'!$D$27:$D$500,$B322,'7.  Persistence Report'!$J$27:$J$500,"Current year savings",'7.  Persistence Report'!$H$27:$H$500,"2016")</f>
        <v>283145</v>
      </c>
      <c r="H322" s="295">
        <f>SUMIFS('7.  Persistence Report'!AZ$27:AZ$500,'7.  Persistence Report'!$D$27:$D$500,$B322,'7.  Persistence Report'!$J$27:$J$500,"Current year savings",'7.  Persistence Report'!$H$27:$H$500,"2016")</f>
        <v>283145</v>
      </c>
      <c r="I322" s="295">
        <f>SUMIFS('7.  Persistence Report'!BA$27:BA$500,'7.  Persistence Report'!$D$27:$D$500,$B322,'7.  Persistence Report'!$J$27:$J$500,"Current year savings",'7.  Persistence Report'!$H$27:$H$500,"2016")</f>
        <v>203870</v>
      </c>
      <c r="J322" s="295">
        <f>SUMIFS('7.  Persistence Report'!BB$27:BB$500,'7.  Persistence Report'!$D$27:$D$500,$B322,'7.  Persistence Report'!$J$27:$J$500,"Current year savings",'7.  Persistence Report'!$H$27:$H$500,"2016")</f>
        <v>203870</v>
      </c>
      <c r="K322" s="295">
        <f>SUMIFS('7.  Persistence Report'!BC$27:BC$500,'7.  Persistence Report'!$D$27:$D$500,$B322,'7.  Persistence Report'!$J$27:$J$500,"Current year savings",'7.  Persistence Report'!$H$27:$H$500,"2016")</f>
        <v>203870</v>
      </c>
      <c r="L322" s="295">
        <f>SUMIFS('7.  Persistence Report'!BD$27:BD$500,'7.  Persistence Report'!$D$27:$D$500,$B322,'7.  Persistence Report'!$J$27:$J$500,"Current year savings",'7.  Persistence Report'!$H$27:$H$500,"2016")</f>
        <v>203870</v>
      </c>
      <c r="M322" s="295">
        <f>SUMIFS('7.  Persistence Report'!BE$27:BE$500,'7.  Persistence Report'!$D$27:$D$500,$B322,'7.  Persistence Report'!$J$27:$J$500,"Current year savings",'7.  Persistence Report'!$H$27:$H$500,"2016")</f>
        <v>203870</v>
      </c>
      <c r="N322" s="295">
        <v>12</v>
      </c>
      <c r="O322" s="295">
        <f>SUMIFS('7.  Persistence Report'!Q$27:Q$500,'7.  Persistence Report'!$D$27:$D$500,$B322,'7.  Persistence Report'!$J$27:$J$500,"Current year savings",'7.  Persistence Report'!$H$27:$H$500,"2016")</f>
        <v>27</v>
      </c>
      <c r="P322" s="295">
        <f>SUMIFS('7.  Persistence Report'!R$27:R$500,'7.  Persistence Report'!$D$27:$D$500,$B322,'7.  Persistence Report'!$J$27:$J$500,"Current year savings",'7.  Persistence Report'!$H$27:$H$500,"2016")</f>
        <v>27</v>
      </c>
      <c r="Q322" s="295">
        <f>SUMIFS('7.  Persistence Report'!S$27:S$500,'7.  Persistence Report'!$D$27:$D$500,$B322,'7.  Persistence Report'!$J$27:$J$500,"Current year savings",'7.  Persistence Report'!$H$27:$H$500,"2016")</f>
        <v>27</v>
      </c>
      <c r="R322" s="295">
        <f>SUMIFS('7.  Persistence Report'!T$27:T$500,'7.  Persistence Report'!$D$27:$D$500,$B322,'7.  Persistence Report'!$J$27:$J$500,"Current year savings",'7.  Persistence Report'!$H$27:$H$500,"2016")</f>
        <v>27</v>
      </c>
      <c r="S322" s="295">
        <f>SUMIFS('7.  Persistence Report'!U$27:U$500,'7.  Persistence Report'!$D$27:$D$500,$B322,'7.  Persistence Report'!$J$27:$J$500,"Current year savings",'7.  Persistence Report'!$H$27:$H$500,"2016")</f>
        <v>27</v>
      </c>
      <c r="T322" s="295">
        <f>SUMIFS('7.  Persistence Report'!V$27:V$500,'7.  Persistence Report'!$D$27:$D$500,$B322,'7.  Persistence Report'!$J$27:$J$500,"Current year savings",'7.  Persistence Report'!$H$27:$H$500,"2016")</f>
        <v>18</v>
      </c>
      <c r="U322" s="295">
        <f>SUMIFS('7.  Persistence Report'!W$27:W$500,'7.  Persistence Report'!$D$27:$D$500,$B322,'7.  Persistence Report'!$J$27:$J$500,"Current year savings",'7.  Persistence Report'!$H$27:$H$500,"2016")</f>
        <v>18</v>
      </c>
      <c r="V322" s="295">
        <f>SUMIFS('7.  Persistence Report'!X$27:X$500,'7.  Persistence Report'!$D$27:$D$500,$B322,'7.  Persistence Report'!$J$27:$J$500,"Current year savings",'7.  Persistence Report'!$H$27:$H$500,"2016")</f>
        <v>18</v>
      </c>
      <c r="W322" s="295">
        <f>SUMIFS('7.  Persistence Report'!Y$27:Y$500,'7.  Persistence Report'!$D$27:$D$500,$B322,'7.  Persistence Report'!$J$27:$J$500,"Current year savings",'7.  Persistence Report'!$H$27:$H$500,"2016")</f>
        <v>18</v>
      </c>
      <c r="X322" s="295">
        <f>SUMIFS('7.  Persistence Report'!Z$27:Z$500,'7.  Persistence Report'!$D$27:$D$500,$B322,'7.  Persistence Report'!$J$27:$J$500,"Current year savings",'7.  Persistence Report'!$H$27:$H$500,"2016")</f>
        <v>18</v>
      </c>
      <c r="Y322" s="426"/>
      <c r="Z322" s="410">
        <v>0.18</v>
      </c>
      <c r="AA322" s="410">
        <v>0.5</v>
      </c>
      <c r="AB322" s="410">
        <v>0.28000000000000003</v>
      </c>
      <c r="AC322" s="410">
        <v>0.04</v>
      </c>
      <c r="AD322" s="410"/>
      <c r="AE322" s="410"/>
      <c r="AF322" s="410"/>
      <c r="AG322" s="415"/>
      <c r="AH322" s="415"/>
      <c r="AI322" s="415"/>
      <c r="AJ322" s="415"/>
      <c r="AK322" s="415"/>
      <c r="AL322" s="415"/>
      <c r="AM322" s="296">
        <f>SUM(Y322:AL322)</f>
        <v>1</v>
      </c>
    </row>
    <row r="323" spans="1:39" outlineLevel="1">
      <c r="B323" s="294" t="s">
        <v>289</v>
      </c>
      <c r="C323" s="291" t="s">
        <v>163</v>
      </c>
      <c r="D323" s="295">
        <f>SUMIFS('7.  Persistence Report'!AV$27:AV$500,'7.  Persistence Report'!$D$27:$D$500,$B322,'7.  Persistence Report'!$J$27:$J$500,"Adjustment",'7.  Persistence Report'!$H$27:$H$500,"2016")</f>
        <v>339655</v>
      </c>
      <c r="E323" s="295">
        <f>SUMIFS('7.  Persistence Report'!AW$27:AW$500,'7.  Persistence Report'!$D$27:$D$500,$B322,'7.  Persistence Report'!$J$27:$J$500,"Adjustment",'7.  Persistence Report'!$H$27:$H$500,"2016")</f>
        <v>339655</v>
      </c>
      <c r="F323" s="295">
        <f>SUMIFS('7.  Persistence Report'!AX$27:AX$500,'7.  Persistence Report'!$D$27:$D$500,$B322,'7.  Persistence Report'!$J$27:$J$500,"Adjustment",'7.  Persistence Report'!$H$27:$H$500,"2016")</f>
        <v>339655</v>
      </c>
      <c r="G323" s="295">
        <f>SUMIFS('7.  Persistence Report'!AY$27:AY$500,'7.  Persistence Report'!$D$27:$D$500,$B322,'7.  Persistence Report'!$J$27:$J$500,"Adjustment",'7.  Persistence Report'!$H$27:$H$500,"2016")</f>
        <v>338820</v>
      </c>
      <c r="H323" s="295">
        <f>SUMIFS('7.  Persistence Report'!AZ$27:AZ$500,'7.  Persistence Report'!$D$27:$D$500,$B322,'7.  Persistence Report'!$J$27:$J$500,"Adjustment",'7.  Persistence Report'!$H$27:$H$500,"2016")</f>
        <v>338820</v>
      </c>
      <c r="I323" s="295">
        <f>SUMIFS('7.  Persistence Report'!BA$27:BA$500,'7.  Persistence Report'!$D$27:$D$500,$B322,'7.  Persistence Report'!$J$27:$J$500,"Adjustment",'7.  Persistence Report'!$H$27:$H$500,"2016")</f>
        <v>259545</v>
      </c>
      <c r="J323" s="295">
        <f>SUMIFS('7.  Persistence Report'!BB$27:BB$500,'7.  Persistence Report'!$D$27:$D$500,$B322,'7.  Persistence Report'!$J$27:$J$500,"Adjustment",'7.  Persistence Report'!$H$27:$H$500,"2016")</f>
        <v>259545</v>
      </c>
      <c r="K323" s="295">
        <f>SUMIFS('7.  Persistence Report'!BC$27:BC$500,'7.  Persistence Report'!$D$27:$D$500,$B322,'7.  Persistence Report'!$J$27:$J$500,"Adjustment",'7.  Persistence Report'!$H$27:$H$500,"2016")</f>
        <v>259545</v>
      </c>
      <c r="L323" s="295">
        <f>SUMIFS('7.  Persistence Report'!BD$27:BD$500,'7.  Persistence Report'!$D$27:$D$500,$B322,'7.  Persistence Report'!$J$27:$J$500,"Adjustment",'7.  Persistence Report'!$H$27:$H$500,"2016")</f>
        <v>259545</v>
      </c>
      <c r="M323" s="295">
        <f>SUMIFS('7.  Persistence Report'!BE$27:BE$500,'7.  Persistence Report'!$D$27:$D$500,$B322,'7.  Persistence Report'!$J$27:$J$500,"Adjustment",'7.  Persistence Report'!$H$27:$H$500,"2016")</f>
        <v>259545</v>
      </c>
      <c r="N323" s="295">
        <f>N322</f>
        <v>12</v>
      </c>
      <c r="O323" s="295">
        <f>SUMIFS('7.  Persistence Report'!Q$27:Q$500,'7.  Persistence Report'!$D$27:$D$500,$B322,'7.  Persistence Report'!$J$27:$J$500,"Adjustment",'7.  Persistence Report'!$H$27:$H$500,"2016")</f>
        <v>19</v>
      </c>
      <c r="P323" s="295">
        <f>SUMIFS('7.  Persistence Report'!R$27:R$500,'7.  Persistence Report'!$D$27:$D$500,$B322,'7.  Persistence Report'!$J$27:$J$500,"Adjustment",'7.  Persistence Report'!$H$27:$H$500,"2016")</f>
        <v>19</v>
      </c>
      <c r="Q323" s="295">
        <f>SUMIFS('7.  Persistence Report'!S$27:S$500,'7.  Persistence Report'!$D$27:$D$500,$B322,'7.  Persistence Report'!$J$27:$J$500,"Adjustment",'7.  Persistence Report'!$H$27:$H$500,"2016")</f>
        <v>19</v>
      </c>
      <c r="R323" s="295">
        <f>SUMIFS('7.  Persistence Report'!T$27:T$500,'7.  Persistence Report'!$D$27:$D$500,$B322,'7.  Persistence Report'!$J$27:$J$500,"Adjustment",'7.  Persistence Report'!$H$27:$H$500,"2016")</f>
        <v>19</v>
      </c>
      <c r="S323" s="295">
        <f>SUMIFS('7.  Persistence Report'!U$27:U$500,'7.  Persistence Report'!$D$27:$D$500,$B322,'7.  Persistence Report'!$J$27:$J$500,"Adjustment",'7.  Persistence Report'!$H$27:$H$500,"2016")</f>
        <v>19</v>
      </c>
      <c r="T323" s="295">
        <f>SUMIFS('7.  Persistence Report'!V$27:V$500,'7.  Persistence Report'!$D$27:$D$500,$B322,'7.  Persistence Report'!$J$27:$J$500,"Adjustment",'7.  Persistence Report'!$H$27:$H$500,"2016")</f>
        <v>10</v>
      </c>
      <c r="U323" s="295">
        <f>SUMIFS('7.  Persistence Report'!W$27:W$500,'7.  Persistence Report'!$D$27:$D$500,$B322,'7.  Persistence Report'!$J$27:$J$500,"Adjustment",'7.  Persistence Report'!$H$27:$H$500,"2016")</f>
        <v>10</v>
      </c>
      <c r="V323" s="295">
        <f>SUMIFS('7.  Persistence Report'!X$27:X$500,'7.  Persistence Report'!$D$27:$D$500,$B322,'7.  Persistence Report'!$J$27:$J$500,"Adjustment",'7.  Persistence Report'!$H$27:$H$500,"2016")</f>
        <v>10</v>
      </c>
      <c r="W323" s="295">
        <f>SUMIFS('7.  Persistence Report'!Y$27:Y$500,'7.  Persistence Report'!$D$27:$D$500,$B322,'7.  Persistence Report'!$J$27:$J$500,"Adjustment",'7.  Persistence Report'!$H$27:$H$500,"2016")</f>
        <v>10</v>
      </c>
      <c r="X323" s="295">
        <f>SUMIFS('7.  Persistence Report'!Z$27:Z$500,'7.  Persistence Report'!$D$27:$D$500,$B322,'7.  Persistence Report'!$J$27:$J$500,"Adjustment",'7.  Persistence Report'!$H$27:$H$500,"2016")</f>
        <v>10</v>
      </c>
      <c r="Y323" s="411">
        <f>Y322</f>
        <v>0</v>
      </c>
      <c r="Z323" s="411">
        <f t="shared" ref="Z323" si="888">Z322</f>
        <v>0.18</v>
      </c>
      <c r="AA323" s="411">
        <f t="shared" ref="AA323" si="889">AA322</f>
        <v>0.5</v>
      </c>
      <c r="AB323" s="411">
        <f t="shared" ref="AB323" si="890">AB322</f>
        <v>0.28000000000000003</v>
      </c>
      <c r="AC323" s="411">
        <f t="shared" ref="AC323" si="891">AC322</f>
        <v>0.04</v>
      </c>
      <c r="AD323" s="411">
        <f t="shared" ref="AD323" si="892">AD322</f>
        <v>0</v>
      </c>
      <c r="AE323" s="411">
        <f t="shared" ref="AE323" si="893">AE322</f>
        <v>0</v>
      </c>
      <c r="AF323" s="411">
        <f t="shared" ref="AF323" si="894">AF322</f>
        <v>0</v>
      </c>
      <c r="AG323" s="411">
        <f t="shared" ref="AG323" si="895">AG322</f>
        <v>0</v>
      </c>
      <c r="AH323" s="411">
        <f t="shared" ref="AH323" si="896">AH322</f>
        <v>0</v>
      </c>
      <c r="AI323" s="411">
        <f t="shared" ref="AI323" si="897">AI322</f>
        <v>0</v>
      </c>
      <c r="AJ323" s="411">
        <f t="shared" ref="AJ323" si="898">AJ322</f>
        <v>0</v>
      </c>
      <c r="AK323" s="411">
        <f t="shared" ref="AK323" si="899">AK322</f>
        <v>0</v>
      </c>
      <c r="AL323" s="411">
        <f t="shared" ref="AL323" si="900">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f>SUMIFS('7.  Persistence Report'!AV$27:AV$500,'7.  Persistence Report'!$D$27:$D$500,$B326,'7.  Persistence Report'!$J$27:$J$500,"Current year savings",'7.  Persistence Report'!$H$27:$H$500,"2016")</f>
        <v>0</v>
      </c>
      <c r="E326" s="295">
        <f>SUMIFS('7.  Persistence Report'!AW$27:AW$500,'7.  Persistence Report'!$D$27:$D$500,$B326,'7.  Persistence Report'!$J$27:$J$500,"Current year savings",'7.  Persistence Report'!$H$27:$H$500,"2016")</f>
        <v>0</v>
      </c>
      <c r="F326" s="295">
        <f>SUMIFS('7.  Persistence Report'!AX$27:AX$500,'7.  Persistence Report'!$D$27:$D$500,$B326,'7.  Persistence Report'!$J$27:$J$500,"Current year savings",'7.  Persistence Report'!$H$27:$H$500,"2016")</f>
        <v>0</v>
      </c>
      <c r="G326" s="295">
        <f>SUMIFS('7.  Persistence Report'!AY$27:AY$500,'7.  Persistence Report'!$D$27:$D$500,$B326,'7.  Persistence Report'!$J$27:$J$500,"Current year savings",'7.  Persistence Report'!$H$27:$H$500,"2016")</f>
        <v>0</v>
      </c>
      <c r="H326" s="295">
        <f>SUMIFS('7.  Persistence Report'!AZ$27:AZ$500,'7.  Persistence Report'!$D$27:$D$500,$B326,'7.  Persistence Report'!$J$27:$J$500,"Current year savings",'7.  Persistence Report'!$H$27:$H$500,"2016")</f>
        <v>0</v>
      </c>
      <c r="I326" s="295">
        <f>SUMIFS('7.  Persistence Report'!BA$27:BA$500,'7.  Persistence Report'!$D$27:$D$500,$B326,'7.  Persistence Report'!$J$27:$J$500,"Current year savings",'7.  Persistence Report'!$H$27:$H$500,"2016")</f>
        <v>0</v>
      </c>
      <c r="J326" s="295">
        <f>SUMIFS('7.  Persistence Report'!BB$27:BB$500,'7.  Persistence Report'!$D$27:$D$500,$B326,'7.  Persistence Report'!$J$27:$J$500,"Current year savings",'7.  Persistence Report'!$H$27:$H$500,"2016")</f>
        <v>0</v>
      </c>
      <c r="K326" s="295">
        <f>SUMIFS('7.  Persistence Report'!BC$27:BC$500,'7.  Persistence Report'!$D$27:$D$500,$B326,'7.  Persistence Report'!$J$27:$J$500,"Current year savings",'7.  Persistence Report'!$H$27:$H$500,"2016")</f>
        <v>0</v>
      </c>
      <c r="L326" s="295">
        <f>SUMIFS('7.  Persistence Report'!BD$27:BD$500,'7.  Persistence Report'!$D$27:$D$500,$B326,'7.  Persistence Report'!$J$27:$J$500,"Current year savings",'7.  Persistence Report'!$H$27:$H$500,"2016")</f>
        <v>0</v>
      </c>
      <c r="M326" s="295">
        <f>SUMIFS('7.  Persistence Report'!BE$27:BE$500,'7.  Persistence Report'!$D$27:$D$500,$B326,'7.  Persistence Report'!$J$27:$J$500,"Current year savings",'7.  Persistence Report'!$H$27:$H$500,"2016")</f>
        <v>0</v>
      </c>
      <c r="N326" s="295">
        <v>0</v>
      </c>
      <c r="O326" s="295">
        <f>SUMIFS('7.  Persistence Report'!Q$27:Q$500,'7.  Persistence Report'!$D$27:$D$500,$B326,'7.  Persistence Report'!$J$27:$J$500,"Current year savings",'7.  Persistence Report'!$H$27:$H$500,"2016")</f>
        <v>0</v>
      </c>
      <c r="P326" s="295">
        <f>SUMIFS('7.  Persistence Report'!R$27:R$500,'7.  Persistence Report'!$D$27:$D$500,$B326,'7.  Persistence Report'!$J$27:$J$500,"Current year savings",'7.  Persistence Report'!$H$27:$H$500,"2016")</f>
        <v>0</v>
      </c>
      <c r="Q326" s="295">
        <f>SUMIFS('7.  Persistence Report'!S$27:S$500,'7.  Persistence Report'!$D$27:$D$500,$B326,'7.  Persistence Report'!$J$27:$J$500,"Current year savings",'7.  Persistence Report'!$H$27:$H$500,"2016")</f>
        <v>0</v>
      </c>
      <c r="R326" s="295">
        <f>SUMIFS('7.  Persistence Report'!T$27:T$500,'7.  Persistence Report'!$D$27:$D$500,$B326,'7.  Persistence Report'!$J$27:$J$500,"Current year savings",'7.  Persistence Report'!$H$27:$H$500,"2016")</f>
        <v>0</v>
      </c>
      <c r="S326" s="295">
        <f>SUMIFS('7.  Persistence Report'!U$27:U$500,'7.  Persistence Report'!$D$27:$D$500,$B326,'7.  Persistence Report'!$J$27:$J$500,"Current year savings",'7.  Persistence Report'!$H$27:$H$500,"2016")</f>
        <v>0</v>
      </c>
      <c r="T326" s="295">
        <f>SUMIFS('7.  Persistence Report'!V$27:V$500,'7.  Persistence Report'!$D$27:$D$500,$B326,'7.  Persistence Report'!$J$27:$J$500,"Current year savings",'7.  Persistence Report'!$H$27:$H$500,"2016")</f>
        <v>0</v>
      </c>
      <c r="U326" s="295">
        <f>SUMIFS('7.  Persistence Report'!W$27:W$500,'7.  Persistence Report'!$D$27:$D$500,$B326,'7.  Persistence Report'!$J$27:$J$500,"Current year savings",'7.  Persistence Report'!$H$27:$H$500,"2016")</f>
        <v>0</v>
      </c>
      <c r="V326" s="295">
        <f>SUMIFS('7.  Persistence Report'!X$27:X$500,'7.  Persistence Report'!$D$27:$D$500,$B326,'7.  Persistence Report'!$J$27:$J$500,"Current year savings",'7.  Persistence Report'!$H$27:$H$500,"2016")</f>
        <v>0</v>
      </c>
      <c r="W326" s="295">
        <f>SUMIFS('7.  Persistence Report'!Y$27:Y$500,'7.  Persistence Report'!$D$27:$D$500,$B326,'7.  Persistence Report'!$J$27:$J$500,"Current year savings",'7.  Persistence Report'!$H$27:$H$500,"2016")</f>
        <v>0</v>
      </c>
      <c r="X326" s="295">
        <f>SUMIFS('7.  Persistence Report'!Z$27:Z$500,'7.  Persistence Report'!$D$27:$D$500,$B326,'7.  Persistence Report'!$J$27:$J$500,"Current year savings",'7.  Persistence Report'!$H$27:$H$500,"2016")</f>
        <v>0</v>
      </c>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f>SUMIFS('7.  Persistence Report'!AV$27:AV$500,'7.  Persistence Report'!$D$27:$D$500,$B326,'7.  Persistence Report'!$J$27:$J$500,"Adjustment",'7.  Persistence Report'!$H$27:$H$500,"2016")</f>
        <v>0</v>
      </c>
      <c r="E327" s="295">
        <f>SUMIFS('7.  Persistence Report'!AW$27:AW$500,'7.  Persistence Report'!$D$27:$D$500,$B326,'7.  Persistence Report'!$J$27:$J$500,"Adjustment",'7.  Persistence Report'!$H$27:$H$500,"2016")</f>
        <v>0</v>
      </c>
      <c r="F327" s="295">
        <f>SUMIFS('7.  Persistence Report'!AX$27:AX$500,'7.  Persistence Report'!$D$27:$D$500,$B326,'7.  Persistence Report'!$J$27:$J$500,"Adjustment",'7.  Persistence Report'!$H$27:$H$500,"2016")</f>
        <v>0</v>
      </c>
      <c r="G327" s="295">
        <f>SUMIFS('7.  Persistence Report'!AY$27:AY$500,'7.  Persistence Report'!$D$27:$D$500,$B326,'7.  Persistence Report'!$J$27:$J$500,"Adjustment",'7.  Persistence Report'!$H$27:$H$500,"2016")</f>
        <v>0</v>
      </c>
      <c r="H327" s="295">
        <f>SUMIFS('7.  Persistence Report'!AZ$27:AZ$500,'7.  Persistence Report'!$D$27:$D$500,$B326,'7.  Persistence Report'!$J$27:$J$500,"Adjustment",'7.  Persistence Report'!$H$27:$H$500,"2016")</f>
        <v>0</v>
      </c>
      <c r="I327" s="295">
        <f>SUMIFS('7.  Persistence Report'!BA$27:BA$500,'7.  Persistence Report'!$D$27:$D$500,$B326,'7.  Persistence Report'!$J$27:$J$500,"Adjustment",'7.  Persistence Report'!$H$27:$H$500,"2016")</f>
        <v>0</v>
      </c>
      <c r="J327" s="295">
        <f>SUMIFS('7.  Persistence Report'!BB$27:BB$500,'7.  Persistence Report'!$D$27:$D$500,$B326,'7.  Persistence Report'!$J$27:$J$500,"Adjustment",'7.  Persistence Report'!$H$27:$H$500,"2016")</f>
        <v>0</v>
      </c>
      <c r="K327" s="295">
        <f>SUMIFS('7.  Persistence Report'!BC$27:BC$500,'7.  Persistence Report'!$D$27:$D$500,$B326,'7.  Persistence Report'!$J$27:$J$500,"Adjustment",'7.  Persistence Report'!$H$27:$H$500,"2016")</f>
        <v>0</v>
      </c>
      <c r="L327" s="295">
        <f>SUMIFS('7.  Persistence Report'!BD$27:BD$500,'7.  Persistence Report'!$D$27:$D$500,$B326,'7.  Persistence Report'!$J$27:$J$500,"Adjustment",'7.  Persistence Report'!$H$27:$H$500,"2016")</f>
        <v>0</v>
      </c>
      <c r="M327" s="295">
        <f>SUMIFS('7.  Persistence Report'!BE$27:BE$500,'7.  Persistence Report'!$D$27:$D$500,$B326,'7.  Persistence Report'!$J$27:$J$500,"Adjustment",'7.  Persistence Report'!$H$27:$H$500,"2016")</f>
        <v>0</v>
      </c>
      <c r="N327" s="295">
        <f>N326</f>
        <v>0</v>
      </c>
      <c r="O327" s="295">
        <f>SUMIFS('7.  Persistence Report'!Q$27:Q$500,'7.  Persistence Report'!$D$27:$D$500,$B326,'7.  Persistence Report'!$J$27:$J$500,"Adjustment",'7.  Persistence Report'!$H$27:$H$500,"2016")</f>
        <v>0</v>
      </c>
      <c r="P327" s="295">
        <f>SUMIFS('7.  Persistence Report'!R$27:R$500,'7.  Persistence Report'!$D$27:$D$500,$B326,'7.  Persistence Report'!$J$27:$J$500,"Adjustment",'7.  Persistence Report'!$H$27:$H$500,"2016")</f>
        <v>0</v>
      </c>
      <c r="Q327" s="295">
        <f>SUMIFS('7.  Persistence Report'!S$27:S$500,'7.  Persistence Report'!$D$27:$D$500,$B326,'7.  Persistence Report'!$J$27:$J$500,"Adjustment",'7.  Persistence Report'!$H$27:$H$500,"2016")</f>
        <v>0</v>
      </c>
      <c r="R327" s="295">
        <f>SUMIFS('7.  Persistence Report'!T$27:T$500,'7.  Persistence Report'!$D$27:$D$500,$B326,'7.  Persistence Report'!$J$27:$J$500,"Adjustment",'7.  Persistence Report'!$H$27:$H$500,"2016")</f>
        <v>0</v>
      </c>
      <c r="S327" s="295">
        <f>SUMIFS('7.  Persistence Report'!U$27:U$500,'7.  Persistence Report'!$D$27:$D$500,$B326,'7.  Persistence Report'!$J$27:$J$500,"Adjustment",'7.  Persistence Report'!$H$27:$H$500,"2016")</f>
        <v>0</v>
      </c>
      <c r="T327" s="295">
        <f>SUMIFS('7.  Persistence Report'!V$27:V$500,'7.  Persistence Report'!$D$27:$D$500,$B326,'7.  Persistence Report'!$J$27:$J$500,"Adjustment",'7.  Persistence Report'!$H$27:$H$500,"2016")</f>
        <v>0</v>
      </c>
      <c r="U327" s="295">
        <f>SUMIFS('7.  Persistence Report'!W$27:W$500,'7.  Persistence Report'!$D$27:$D$500,$B326,'7.  Persistence Report'!$J$27:$J$500,"Adjustment",'7.  Persistence Report'!$H$27:$H$500,"2016")</f>
        <v>0</v>
      </c>
      <c r="V327" s="295">
        <f>SUMIFS('7.  Persistence Report'!X$27:X$500,'7.  Persistence Report'!$D$27:$D$500,$B326,'7.  Persistence Report'!$J$27:$J$500,"Adjustment",'7.  Persistence Report'!$H$27:$H$500,"2016")</f>
        <v>0</v>
      </c>
      <c r="W327" s="295">
        <f>SUMIFS('7.  Persistence Report'!Y$27:Y$500,'7.  Persistence Report'!$D$27:$D$500,$B326,'7.  Persistence Report'!$J$27:$J$500,"Adjustment",'7.  Persistence Report'!$H$27:$H$500,"2016")</f>
        <v>0</v>
      </c>
      <c r="X327" s="295">
        <f>SUMIFS('7.  Persistence Report'!Z$27:Z$500,'7.  Persistence Report'!$D$27:$D$500,$B326,'7.  Persistence Report'!$J$27:$J$500,"Adjustment",'7.  Persistence Report'!$H$27:$H$500,"2016")</f>
        <v>0</v>
      </c>
      <c r="Y327" s="411">
        <f>Y326</f>
        <v>0</v>
      </c>
      <c r="Z327" s="411">
        <f t="shared" ref="Z327" si="901">Z326</f>
        <v>0</v>
      </c>
      <c r="AA327" s="411">
        <f t="shared" ref="AA327" si="902">AA326</f>
        <v>0</v>
      </c>
      <c r="AB327" s="411">
        <f t="shared" ref="AB327" si="903">AB326</f>
        <v>0</v>
      </c>
      <c r="AC327" s="411">
        <f t="shared" ref="AC327" si="904">AC326</f>
        <v>0</v>
      </c>
      <c r="AD327" s="411">
        <f t="shared" ref="AD327" si="905">AD326</f>
        <v>0</v>
      </c>
      <c r="AE327" s="411">
        <f t="shared" ref="AE327" si="906">AE326</f>
        <v>0</v>
      </c>
      <c r="AF327" s="411">
        <f t="shared" ref="AF327" si="907">AF326</f>
        <v>0</v>
      </c>
      <c r="AG327" s="411">
        <f t="shared" ref="AG327" si="908">AG326</f>
        <v>0</v>
      </c>
      <c r="AH327" s="411">
        <f t="shared" ref="AH327" si="909">AH326</f>
        <v>0</v>
      </c>
      <c r="AI327" s="411">
        <f t="shared" ref="AI327" si="910">AI326</f>
        <v>0</v>
      </c>
      <c r="AJ327" s="411">
        <f t="shared" ref="AJ327" si="911">AJ326</f>
        <v>0</v>
      </c>
      <c r="AK327" s="411">
        <f t="shared" ref="AK327" si="912">AK326</f>
        <v>0</v>
      </c>
      <c r="AL327" s="411">
        <f t="shared" ref="AL327" si="913">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f>SUMIFS('7.  Persistence Report'!AV$27:AV$500,'7.  Persistence Report'!$D$27:$D$500,$B329,'7.  Persistence Report'!$J$27:$J$500,"Current year savings",'7.  Persistence Report'!$H$27:$H$500,"2016")</f>
        <v>0</v>
      </c>
      <c r="E329" s="295">
        <f>SUMIFS('7.  Persistence Report'!AW$27:AW$500,'7.  Persistence Report'!$D$27:$D$500,$B329,'7.  Persistence Report'!$J$27:$J$500,"Current year savings",'7.  Persistence Report'!$H$27:$H$500,"2016")</f>
        <v>0</v>
      </c>
      <c r="F329" s="295">
        <f>SUMIFS('7.  Persistence Report'!AX$27:AX$500,'7.  Persistence Report'!$D$27:$D$500,$B329,'7.  Persistence Report'!$J$27:$J$500,"Current year savings",'7.  Persistence Report'!$H$27:$H$500,"2016")</f>
        <v>0</v>
      </c>
      <c r="G329" s="295">
        <f>SUMIFS('7.  Persistence Report'!AY$27:AY$500,'7.  Persistence Report'!$D$27:$D$500,$B329,'7.  Persistence Report'!$J$27:$J$500,"Current year savings",'7.  Persistence Report'!$H$27:$H$500,"2016")</f>
        <v>0</v>
      </c>
      <c r="H329" s="295">
        <f>SUMIFS('7.  Persistence Report'!AZ$27:AZ$500,'7.  Persistence Report'!$D$27:$D$500,$B329,'7.  Persistence Report'!$J$27:$J$500,"Current year savings",'7.  Persistence Report'!$H$27:$H$500,"2016")</f>
        <v>0</v>
      </c>
      <c r="I329" s="295">
        <f>SUMIFS('7.  Persistence Report'!BA$27:BA$500,'7.  Persistence Report'!$D$27:$D$500,$B329,'7.  Persistence Report'!$J$27:$J$500,"Current year savings",'7.  Persistence Report'!$H$27:$H$500,"2016")</f>
        <v>0</v>
      </c>
      <c r="J329" s="295">
        <f>SUMIFS('7.  Persistence Report'!BB$27:BB$500,'7.  Persistence Report'!$D$27:$D$500,$B329,'7.  Persistence Report'!$J$27:$J$500,"Current year savings",'7.  Persistence Report'!$H$27:$H$500,"2016")</f>
        <v>0</v>
      </c>
      <c r="K329" s="295">
        <f>SUMIFS('7.  Persistence Report'!BC$27:BC$500,'7.  Persistence Report'!$D$27:$D$500,$B329,'7.  Persistence Report'!$J$27:$J$500,"Current year savings",'7.  Persistence Report'!$H$27:$H$500,"2016")</f>
        <v>0</v>
      </c>
      <c r="L329" s="295">
        <f>SUMIFS('7.  Persistence Report'!BD$27:BD$500,'7.  Persistence Report'!$D$27:$D$500,$B329,'7.  Persistence Report'!$J$27:$J$500,"Current year savings",'7.  Persistence Report'!$H$27:$H$500,"2016")</f>
        <v>0</v>
      </c>
      <c r="M329" s="295">
        <f>SUMIFS('7.  Persistence Report'!BE$27:BE$500,'7.  Persistence Report'!$D$27:$D$500,$B329,'7.  Persistence Report'!$J$27:$J$500,"Current year savings",'7.  Persistence Report'!$H$27:$H$500,"2016")</f>
        <v>0</v>
      </c>
      <c r="N329" s="295">
        <v>0</v>
      </c>
      <c r="O329" s="295">
        <f>SUMIFS('7.  Persistence Report'!Q$27:Q$500,'7.  Persistence Report'!$D$27:$D$500,$B329,'7.  Persistence Report'!$J$27:$J$500,"Current year savings",'7.  Persistence Report'!$H$27:$H$500,"2016")</f>
        <v>0</v>
      </c>
      <c r="P329" s="295">
        <f>SUMIFS('7.  Persistence Report'!R$27:R$500,'7.  Persistence Report'!$D$27:$D$500,$B329,'7.  Persistence Report'!$J$27:$J$500,"Current year savings",'7.  Persistence Report'!$H$27:$H$500,"2016")</f>
        <v>0</v>
      </c>
      <c r="Q329" s="295">
        <f>SUMIFS('7.  Persistence Report'!S$27:S$500,'7.  Persistence Report'!$D$27:$D$500,$B329,'7.  Persistence Report'!$J$27:$J$500,"Current year savings",'7.  Persistence Report'!$H$27:$H$500,"2016")</f>
        <v>0</v>
      </c>
      <c r="R329" s="295">
        <f>SUMIFS('7.  Persistence Report'!T$27:T$500,'7.  Persistence Report'!$D$27:$D$500,$B329,'7.  Persistence Report'!$J$27:$J$500,"Current year savings",'7.  Persistence Report'!$H$27:$H$500,"2016")</f>
        <v>0</v>
      </c>
      <c r="S329" s="295">
        <f>SUMIFS('7.  Persistence Report'!U$27:U$500,'7.  Persistence Report'!$D$27:$D$500,$B329,'7.  Persistence Report'!$J$27:$J$500,"Current year savings",'7.  Persistence Report'!$H$27:$H$500,"2016")</f>
        <v>0</v>
      </c>
      <c r="T329" s="295">
        <f>SUMIFS('7.  Persistence Report'!V$27:V$500,'7.  Persistence Report'!$D$27:$D$500,$B329,'7.  Persistence Report'!$J$27:$J$500,"Current year savings",'7.  Persistence Report'!$H$27:$H$500,"2016")</f>
        <v>0</v>
      </c>
      <c r="U329" s="295">
        <f>SUMIFS('7.  Persistence Report'!W$27:W$500,'7.  Persistence Report'!$D$27:$D$500,$B329,'7.  Persistence Report'!$J$27:$J$500,"Current year savings",'7.  Persistence Report'!$H$27:$H$500,"2016")</f>
        <v>0</v>
      </c>
      <c r="V329" s="295">
        <f>SUMIFS('7.  Persistence Report'!X$27:X$500,'7.  Persistence Report'!$D$27:$D$500,$B329,'7.  Persistence Report'!$J$27:$J$500,"Current year savings",'7.  Persistence Report'!$H$27:$H$500,"2016")</f>
        <v>0</v>
      </c>
      <c r="W329" s="295">
        <f>SUMIFS('7.  Persistence Report'!Y$27:Y$500,'7.  Persistence Report'!$D$27:$D$500,$B329,'7.  Persistence Report'!$J$27:$J$500,"Current year savings",'7.  Persistence Report'!$H$27:$H$500,"2016")</f>
        <v>0</v>
      </c>
      <c r="X329" s="295">
        <f>SUMIFS('7.  Persistence Report'!Z$27:Z$500,'7.  Persistence Report'!$D$27:$D$500,$B329,'7.  Persistence Report'!$J$27:$J$500,"Current year savings",'7.  Persistence Report'!$H$27:$H$500,"2016")</f>
        <v>0</v>
      </c>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f>SUMIFS('7.  Persistence Report'!AV$27:AV$500,'7.  Persistence Report'!$D$27:$D$500,$B329,'7.  Persistence Report'!$J$27:$J$500,"Adjustment",'7.  Persistence Report'!$H$27:$H$500,"2016")</f>
        <v>0</v>
      </c>
      <c r="E330" s="295">
        <f>SUMIFS('7.  Persistence Report'!AW$27:AW$500,'7.  Persistence Report'!$D$27:$D$500,$B329,'7.  Persistence Report'!$J$27:$J$500,"Adjustment",'7.  Persistence Report'!$H$27:$H$500,"2016")</f>
        <v>0</v>
      </c>
      <c r="F330" s="295">
        <f>SUMIFS('7.  Persistence Report'!AX$27:AX$500,'7.  Persistence Report'!$D$27:$D$500,$B329,'7.  Persistence Report'!$J$27:$J$500,"Adjustment",'7.  Persistence Report'!$H$27:$H$500,"2016")</f>
        <v>0</v>
      </c>
      <c r="G330" s="295">
        <f>SUMIFS('7.  Persistence Report'!AY$27:AY$500,'7.  Persistence Report'!$D$27:$D$500,$B329,'7.  Persistence Report'!$J$27:$J$500,"Adjustment",'7.  Persistence Report'!$H$27:$H$500,"2016")</f>
        <v>0</v>
      </c>
      <c r="H330" s="295">
        <f>SUMIFS('7.  Persistence Report'!AZ$27:AZ$500,'7.  Persistence Report'!$D$27:$D$500,$B329,'7.  Persistence Report'!$J$27:$J$500,"Adjustment",'7.  Persistence Report'!$H$27:$H$500,"2016")</f>
        <v>0</v>
      </c>
      <c r="I330" s="295">
        <f>SUMIFS('7.  Persistence Report'!BA$27:BA$500,'7.  Persistence Report'!$D$27:$D$500,$B329,'7.  Persistence Report'!$J$27:$J$500,"Adjustment",'7.  Persistence Report'!$H$27:$H$500,"2016")</f>
        <v>0</v>
      </c>
      <c r="J330" s="295">
        <f>SUMIFS('7.  Persistence Report'!BB$27:BB$500,'7.  Persistence Report'!$D$27:$D$500,$B329,'7.  Persistence Report'!$J$27:$J$500,"Adjustment",'7.  Persistence Report'!$H$27:$H$500,"2016")</f>
        <v>0</v>
      </c>
      <c r="K330" s="295">
        <f>SUMIFS('7.  Persistence Report'!BC$27:BC$500,'7.  Persistence Report'!$D$27:$D$500,$B329,'7.  Persistence Report'!$J$27:$J$500,"Adjustment",'7.  Persistence Report'!$H$27:$H$500,"2016")</f>
        <v>0</v>
      </c>
      <c r="L330" s="295">
        <f>SUMIFS('7.  Persistence Report'!BD$27:BD$500,'7.  Persistence Report'!$D$27:$D$500,$B329,'7.  Persistence Report'!$J$27:$J$500,"Adjustment",'7.  Persistence Report'!$H$27:$H$500,"2016")</f>
        <v>0</v>
      </c>
      <c r="M330" s="295">
        <f>SUMIFS('7.  Persistence Report'!BE$27:BE$500,'7.  Persistence Report'!$D$27:$D$500,$B329,'7.  Persistence Report'!$J$27:$J$500,"Adjustment",'7.  Persistence Report'!$H$27:$H$500,"2016")</f>
        <v>0</v>
      </c>
      <c r="N330" s="295">
        <f>N329</f>
        <v>0</v>
      </c>
      <c r="O330" s="295">
        <f>SUMIFS('7.  Persistence Report'!Q$27:Q$500,'7.  Persistence Report'!$D$27:$D$500,$B329,'7.  Persistence Report'!$J$27:$J$500,"Adjustment",'7.  Persistence Report'!$H$27:$H$500,"2016")</f>
        <v>0</v>
      </c>
      <c r="P330" s="295">
        <f>SUMIFS('7.  Persistence Report'!R$27:R$500,'7.  Persistence Report'!$D$27:$D$500,$B329,'7.  Persistence Report'!$J$27:$J$500,"Adjustment",'7.  Persistence Report'!$H$27:$H$500,"2016")</f>
        <v>0</v>
      </c>
      <c r="Q330" s="295">
        <f>SUMIFS('7.  Persistence Report'!S$27:S$500,'7.  Persistence Report'!$D$27:$D$500,$B329,'7.  Persistence Report'!$J$27:$J$500,"Adjustment",'7.  Persistence Report'!$H$27:$H$500,"2016")</f>
        <v>0</v>
      </c>
      <c r="R330" s="295">
        <f>SUMIFS('7.  Persistence Report'!T$27:T$500,'7.  Persistence Report'!$D$27:$D$500,$B329,'7.  Persistence Report'!$J$27:$J$500,"Adjustment",'7.  Persistence Report'!$H$27:$H$500,"2016")</f>
        <v>0</v>
      </c>
      <c r="S330" s="295">
        <f>SUMIFS('7.  Persistence Report'!U$27:U$500,'7.  Persistence Report'!$D$27:$D$500,$B329,'7.  Persistence Report'!$J$27:$J$500,"Adjustment",'7.  Persistence Report'!$H$27:$H$500,"2016")</f>
        <v>0</v>
      </c>
      <c r="T330" s="295">
        <f>SUMIFS('7.  Persistence Report'!V$27:V$500,'7.  Persistence Report'!$D$27:$D$500,$B329,'7.  Persistence Report'!$J$27:$J$500,"Adjustment",'7.  Persistence Report'!$H$27:$H$500,"2016")</f>
        <v>0</v>
      </c>
      <c r="U330" s="295">
        <f>SUMIFS('7.  Persistence Report'!W$27:W$500,'7.  Persistence Report'!$D$27:$D$500,$B329,'7.  Persistence Report'!$J$27:$J$500,"Adjustment",'7.  Persistence Report'!$H$27:$H$500,"2016")</f>
        <v>0</v>
      </c>
      <c r="V330" s="295">
        <f>SUMIFS('7.  Persistence Report'!X$27:X$500,'7.  Persistence Report'!$D$27:$D$500,$B329,'7.  Persistence Report'!$J$27:$J$500,"Adjustment",'7.  Persistence Report'!$H$27:$H$500,"2016")</f>
        <v>0</v>
      </c>
      <c r="W330" s="295">
        <f>SUMIFS('7.  Persistence Report'!Y$27:Y$500,'7.  Persistence Report'!$D$27:$D$500,$B329,'7.  Persistence Report'!$J$27:$J$500,"Adjustment",'7.  Persistence Report'!$H$27:$H$500,"2016")</f>
        <v>0</v>
      </c>
      <c r="X330" s="295">
        <f>SUMIFS('7.  Persistence Report'!Z$27:Z$500,'7.  Persistence Report'!$D$27:$D$500,$B329,'7.  Persistence Report'!$J$27:$J$500,"Adjustment",'7.  Persistence Report'!$H$27:$H$500,"2016")</f>
        <v>0</v>
      </c>
      <c r="Y330" s="411">
        <f>Y329</f>
        <v>0</v>
      </c>
      <c r="Z330" s="411">
        <f t="shared" ref="Z330" si="914">Z329</f>
        <v>0</v>
      </c>
      <c r="AA330" s="411">
        <f t="shared" ref="AA330" si="915">AA329</f>
        <v>0</v>
      </c>
      <c r="AB330" s="411">
        <f t="shared" ref="AB330" si="916">AB329</f>
        <v>0</v>
      </c>
      <c r="AC330" s="411">
        <f t="shared" ref="AC330" si="917">AC329</f>
        <v>0</v>
      </c>
      <c r="AD330" s="411">
        <f t="shared" ref="AD330" si="918">AD329</f>
        <v>0</v>
      </c>
      <c r="AE330" s="411">
        <f t="shared" ref="AE330" si="919">AE329</f>
        <v>0</v>
      </c>
      <c r="AF330" s="411">
        <f t="shared" ref="AF330" si="920">AF329</f>
        <v>0</v>
      </c>
      <c r="AG330" s="411">
        <f t="shared" ref="AG330" si="921">AG329</f>
        <v>0</v>
      </c>
      <c r="AH330" s="411">
        <f t="shared" ref="AH330" si="922">AH329</f>
        <v>0</v>
      </c>
      <c r="AI330" s="411">
        <f t="shared" ref="AI330" si="923">AI329</f>
        <v>0</v>
      </c>
      <c r="AJ330" s="411">
        <f t="shared" ref="AJ330" si="924">AJ329</f>
        <v>0</v>
      </c>
      <c r="AK330" s="411">
        <f t="shared" ref="AK330" si="925">AK329</f>
        <v>0</v>
      </c>
      <c r="AL330" s="411">
        <f t="shared" ref="AL330" si="926">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f>SUMIFS('7.  Persistence Report'!AV$27:AV$500,'7.  Persistence Report'!$D$27:$D$500,$B332,'7.  Persistence Report'!$J$27:$J$500,"Current year savings",'7.  Persistence Report'!$H$27:$H$500,"2016")</f>
        <v>0</v>
      </c>
      <c r="E332" s="295">
        <f>SUMIFS('7.  Persistence Report'!AW$27:AW$500,'7.  Persistence Report'!$D$27:$D$500,$B332,'7.  Persistence Report'!$J$27:$J$500,"Current year savings",'7.  Persistence Report'!$H$27:$H$500,"2016")</f>
        <v>0</v>
      </c>
      <c r="F332" s="295">
        <f>SUMIFS('7.  Persistence Report'!AX$27:AX$500,'7.  Persistence Report'!$D$27:$D$500,$B332,'7.  Persistence Report'!$J$27:$J$500,"Current year savings",'7.  Persistence Report'!$H$27:$H$500,"2016")</f>
        <v>0</v>
      </c>
      <c r="G332" s="295">
        <f>SUMIFS('7.  Persistence Report'!AY$27:AY$500,'7.  Persistence Report'!$D$27:$D$500,$B332,'7.  Persistence Report'!$J$27:$J$500,"Current year savings",'7.  Persistence Report'!$H$27:$H$500,"2016")</f>
        <v>0</v>
      </c>
      <c r="H332" s="295">
        <f>SUMIFS('7.  Persistence Report'!AZ$27:AZ$500,'7.  Persistence Report'!$D$27:$D$500,$B332,'7.  Persistence Report'!$J$27:$J$500,"Current year savings",'7.  Persistence Report'!$H$27:$H$500,"2016")</f>
        <v>0</v>
      </c>
      <c r="I332" s="295">
        <f>SUMIFS('7.  Persistence Report'!BA$27:BA$500,'7.  Persistence Report'!$D$27:$D$500,$B332,'7.  Persistence Report'!$J$27:$J$500,"Current year savings",'7.  Persistence Report'!$H$27:$H$500,"2016")</f>
        <v>0</v>
      </c>
      <c r="J332" s="295">
        <f>SUMIFS('7.  Persistence Report'!BB$27:BB$500,'7.  Persistence Report'!$D$27:$D$500,$B332,'7.  Persistence Report'!$J$27:$J$500,"Current year savings",'7.  Persistence Report'!$H$27:$H$500,"2016")</f>
        <v>0</v>
      </c>
      <c r="K332" s="295">
        <f>SUMIFS('7.  Persistence Report'!BC$27:BC$500,'7.  Persistence Report'!$D$27:$D$500,$B332,'7.  Persistence Report'!$J$27:$J$500,"Current year savings",'7.  Persistence Report'!$H$27:$H$500,"2016")</f>
        <v>0</v>
      </c>
      <c r="L332" s="295">
        <f>SUMIFS('7.  Persistence Report'!BD$27:BD$500,'7.  Persistence Report'!$D$27:$D$500,$B332,'7.  Persistence Report'!$J$27:$J$500,"Current year savings",'7.  Persistence Report'!$H$27:$H$500,"2016")</f>
        <v>0</v>
      </c>
      <c r="M332" s="295">
        <f>SUMIFS('7.  Persistence Report'!BE$27:BE$500,'7.  Persistence Report'!$D$27:$D$500,$B332,'7.  Persistence Report'!$J$27:$J$500,"Current year savings",'7.  Persistence Report'!$H$27:$H$500,"2016")</f>
        <v>0</v>
      </c>
      <c r="N332" s="295">
        <v>0</v>
      </c>
      <c r="O332" s="295">
        <f>SUMIFS('7.  Persistence Report'!Q$27:Q$500,'7.  Persistence Report'!$D$27:$D$500,$B332,'7.  Persistence Report'!$J$27:$J$500,"Current year savings",'7.  Persistence Report'!$H$27:$H$500,"2016")</f>
        <v>0</v>
      </c>
      <c r="P332" s="295">
        <f>SUMIFS('7.  Persistence Report'!R$27:R$500,'7.  Persistence Report'!$D$27:$D$500,$B332,'7.  Persistence Report'!$J$27:$J$500,"Current year savings",'7.  Persistence Report'!$H$27:$H$500,"2016")</f>
        <v>0</v>
      </c>
      <c r="Q332" s="295">
        <f>SUMIFS('7.  Persistence Report'!S$27:S$500,'7.  Persistence Report'!$D$27:$D$500,$B332,'7.  Persistence Report'!$J$27:$J$500,"Current year savings",'7.  Persistence Report'!$H$27:$H$500,"2016")</f>
        <v>0</v>
      </c>
      <c r="R332" s="295">
        <f>SUMIFS('7.  Persistence Report'!T$27:T$500,'7.  Persistence Report'!$D$27:$D$500,$B332,'7.  Persistence Report'!$J$27:$J$500,"Current year savings",'7.  Persistence Report'!$H$27:$H$500,"2016")</f>
        <v>0</v>
      </c>
      <c r="S332" s="295">
        <f>SUMIFS('7.  Persistence Report'!U$27:U$500,'7.  Persistence Report'!$D$27:$D$500,$B332,'7.  Persistence Report'!$J$27:$J$500,"Current year savings",'7.  Persistence Report'!$H$27:$H$500,"2016")</f>
        <v>0</v>
      </c>
      <c r="T332" s="295">
        <f>SUMIFS('7.  Persistence Report'!V$27:V$500,'7.  Persistence Report'!$D$27:$D$500,$B332,'7.  Persistence Report'!$J$27:$J$500,"Current year savings",'7.  Persistence Report'!$H$27:$H$500,"2016")</f>
        <v>0</v>
      </c>
      <c r="U332" s="295">
        <f>SUMIFS('7.  Persistence Report'!W$27:W$500,'7.  Persistence Report'!$D$27:$D$500,$B332,'7.  Persistence Report'!$J$27:$J$500,"Current year savings",'7.  Persistence Report'!$H$27:$H$500,"2016")</f>
        <v>0</v>
      </c>
      <c r="V332" s="295">
        <f>SUMIFS('7.  Persistence Report'!X$27:X$500,'7.  Persistence Report'!$D$27:$D$500,$B332,'7.  Persistence Report'!$J$27:$J$500,"Current year savings",'7.  Persistence Report'!$H$27:$H$500,"2016")</f>
        <v>0</v>
      </c>
      <c r="W332" s="295">
        <f>SUMIFS('7.  Persistence Report'!Y$27:Y$500,'7.  Persistence Report'!$D$27:$D$500,$B332,'7.  Persistence Report'!$J$27:$J$500,"Current year savings",'7.  Persistence Report'!$H$27:$H$500,"2016")</f>
        <v>0</v>
      </c>
      <c r="X332" s="295">
        <f>SUMIFS('7.  Persistence Report'!Z$27:Z$500,'7.  Persistence Report'!$D$27:$D$500,$B332,'7.  Persistence Report'!$J$27:$J$500,"Current year savings",'7.  Persistence Report'!$H$27:$H$500,"2016")</f>
        <v>0</v>
      </c>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f>SUMIFS('7.  Persistence Report'!AV$27:AV$500,'7.  Persistence Report'!$D$27:$D$500,$B332,'7.  Persistence Report'!$J$27:$J$500,"Adjustment",'7.  Persistence Report'!$H$27:$H$500,"2016")</f>
        <v>0</v>
      </c>
      <c r="E333" s="295">
        <f>SUMIFS('7.  Persistence Report'!AW$27:AW$500,'7.  Persistence Report'!$D$27:$D$500,$B332,'7.  Persistence Report'!$J$27:$J$500,"Adjustment",'7.  Persistence Report'!$H$27:$H$500,"2016")</f>
        <v>0</v>
      </c>
      <c r="F333" s="295">
        <f>SUMIFS('7.  Persistence Report'!AX$27:AX$500,'7.  Persistence Report'!$D$27:$D$500,$B332,'7.  Persistence Report'!$J$27:$J$500,"Adjustment",'7.  Persistence Report'!$H$27:$H$500,"2016")</f>
        <v>0</v>
      </c>
      <c r="G333" s="295">
        <f>SUMIFS('7.  Persistence Report'!AY$27:AY$500,'7.  Persistence Report'!$D$27:$D$500,$B332,'7.  Persistence Report'!$J$27:$J$500,"Adjustment",'7.  Persistence Report'!$H$27:$H$500,"2016")</f>
        <v>0</v>
      </c>
      <c r="H333" s="295">
        <f>SUMIFS('7.  Persistence Report'!AZ$27:AZ$500,'7.  Persistence Report'!$D$27:$D$500,$B332,'7.  Persistence Report'!$J$27:$J$500,"Adjustment",'7.  Persistence Report'!$H$27:$H$500,"2016")</f>
        <v>0</v>
      </c>
      <c r="I333" s="295">
        <f>SUMIFS('7.  Persistence Report'!BA$27:BA$500,'7.  Persistence Report'!$D$27:$D$500,$B332,'7.  Persistence Report'!$J$27:$J$500,"Adjustment",'7.  Persistence Report'!$H$27:$H$500,"2016")</f>
        <v>0</v>
      </c>
      <c r="J333" s="295">
        <f>SUMIFS('7.  Persistence Report'!BB$27:BB$500,'7.  Persistence Report'!$D$27:$D$500,$B332,'7.  Persistence Report'!$J$27:$J$500,"Adjustment",'7.  Persistence Report'!$H$27:$H$500,"2016")</f>
        <v>0</v>
      </c>
      <c r="K333" s="295">
        <f>SUMIFS('7.  Persistence Report'!BC$27:BC$500,'7.  Persistence Report'!$D$27:$D$500,$B332,'7.  Persistence Report'!$J$27:$J$500,"Adjustment",'7.  Persistence Report'!$H$27:$H$500,"2016")</f>
        <v>0</v>
      </c>
      <c r="L333" s="295">
        <f>SUMIFS('7.  Persistence Report'!BD$27:BD$500,'7.  Persistence Report'!$D$27:$D$500,$B332,'7.  Persistence Report'!$J$27:$J$500,"Adjustment",'7.  Persistence Report'!$H$27:$H$500,"2016")</f>
        <v>0</v>
      </c>
      <c r="M333" s="295">
        <f>SUMIFS('7.  Persistence Report'!BE$27:BE$500,'7.  Persistence Report'!$D$27:$D$500,$B332,'7.  Persistence Report'!$J$27:$J$500,"Adjustment",'7.  Persistence Report'!$H$27:$H$500,"2016")</f>
        <v>0</v>
      </c>
      <c r="N333" s="295">
        <f>N332</f>
        <v>0</v>
      </c>
      <c r="O333" s="295">
        <f>SUMIFS('7.  Persistence Report'!Q$27:Q$500,'7.  Persistence Report'!$D$27:$D$500,$B332,'7.  Persistence Report'!$J$27:$J$500,"Adjustment",'7.  Persistence Report'!$H$27:$H$500,"2016")</f>
        <v>0</v>
      </c>
      <c r="P333" s="295">
        <f>SUMIFS('7.  Persistence Report'!R$27:R$500,'7.  Persistence Report'!$D$27:$D$500,$B332,'7.  Persistence Report'!$J$27:$J$500,"Adjustment",'7.  Persistence Report'!$H$27:$H$500,"2016")</f>
        <v>0</v>
      </c>
      <c r="Q333" s="295">
        <f>SUMIFS('7.  Persistence Report'!S$27:S$500,'7.  Persistence Report'!$D$27:$D$500,$B332,'7.  Persistence Report'!$J$27:$J$500,"Adjustment",'7.  Persistence Report'!$H$27:$H$500,"2016")</f>
        <v>0</v>
      </c>
      <c r="R333" s="295">
        <f>SUMIFS('7.  Persistence Report'!T$27:T$500,'7.  Persistence Report'!$D$27:$D$500,$B332,'7.  Persistence Report'!$J$27:$J$500,"Adjustment",'7.  Persistence Report'!$H$27:$H$500,"2016")</f>
        <v>0</v>
      </c>
      <c r="S333" s="295">
        <f>SUMIFS('7.  Persistence Report'!U$27:U$500,'7.  Persistence Report'!$D$27:$D$500,$B332,'7.  Persistence Report'!$J$27:$J$500,"Adjustment",'7.  Persistence Report'!$H$27:$H$500,"2016")</f>
        <v>0</v>
      </c>
      <c r="T333" s="295">
        <f>SUMIFS('7.  Persistence Report'!V$27:V$500,'7.  Persistence Report'!$D$27:$D$500,$B332,'7.  Persistence Report'!$J$27:$J$500,"Adjustment",'7.  Persistence Report'!$H$27:$H$500,"2016")</f>
        <v>0</v>
      </c>
      <c r="U333" s="295">
        <f>SUMIFS('7.  Persistence Report'!W$27:W$500,'7.  Persistence Report'!$D$27:$D$500,$B332,'7.  Persistence Report'!$J$27:$J$500,"Adjustment",'7.  Persistence Report'!$H$27:$H$500,"2016")</f>
        <v>0</v>
      </c>
      <c r="V333" s="295">
        <f>SUMIFS('7.  Persistence Report'!X$27:X$500,'7.  Persistence Report'!$D$27:$D$500,$B332,'7.  Persistence Report'!$J$27:$J$500,"Adjustment",'7.  Persistence Report'!$H$27:$H$500,"2016")</f>
        <v>0</v>
      </c>
      <c r="W333" s="295">
        <f>SUMIFS('7.  Persistence Report'!Y$27:Y$500,'7.  Persistence Report'!$D$27:$D$500,$B332,'7.  Persistence Report'!$J$27:$J$500,"Adjustment",'7.  Persistence Report'!$H$27:$H$500,"2016")</f>
        <v>0</v>
      </c>
      <c r="X333" s="295">
        <f>SUMIFS('7.  Persistence Report'!Z$27:Z$500,'7.  Persistence Report'!$D$27:$D$500,$B332,'7.  Persistence Report'!$J$27:$J$500,"Adjustment",'7.  Persistence Report'!$H$27:$H$500,"2016")</f>
        <v>0</v>
      </c>
      <c r="Y333" s="411">
        <f>Y332</f>
        <v>0</v>
      </c>
      <c r="Z333" s="411">
        <f t="shared" ref="Z333" si="927">Z332</f>
        <v>0</v>
      </c>
      <c r="AA333" s="411">
        <f t="shared" ref="AA333" si="928">AA332</f>
        <v>0</v>
      </c>
      <c r="AB333" s="411">
        <f t="shared" ref="AB333" si="929">AB332</f>
        <v>0</v>
      </c>
      <c r="AC333" s="411">
        <f t="shared" ref="AC333" si="930">AC332</f>
        <v>0</v>
      </c>
      <c r="AD333" s="411">
        <f t="shared" ref="AD333" si="931">AD332</f>
        <v>0</v>
      </c>
      <c r="AE333" s="411">
        <f t="shared" ref="AE333" si="932">AE332</f>
        <v>0</v>
      </c>
      <c r="AF333" s="411">
        <f t="shared" ref="AF333" si="933">AF332</f>
        <v>0</v>
      </c>
      <c r="AG333" s="411">
        <f t="shared" ref="AG333" si="934">AG332</f>
        <v>0</v>
      </c>
      <c r="AH333" s="411">
        <f t="shared" ref="AH333" si="935">AH332</f>
        <v>0</v>
      </c>
      <c r="AI333" s="411">
        <f t="shared" ref="AI333" si="936">AI332</f>
        <v>0</v>
      </c>
      <c r="AJ333" s="411">
        <f t="shared" ref="AJ333" si="937">AJ332</f>
        <v>0</v>
      </c>
      <c r="AK333" s="411">
        <f t="shared" ref="AK333" si="938">AK332</f>
        <v>0</v>
      </c>
      <c r="AL333" s="411">
        <f t="shared" ref="AL333" si="939">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504" t="s">
        <v>498</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outlineLevel="1">
      <c r="A336" s="522">
        <v>36</v>
      </c>
      <c r="B336" s="428" t="s">
        <v>713</v>
      </c>
      <c r="C336" s="291" t="s">
        <v>25</v>
      </c>
      <c r="D336" s="295">
        <f>SUMIFS('7.  Persistence Report'!AV$27:AV$500,'7.  Persistence Report'!$D$27:$D$500,$B336,'7.  Persistence Report'!$J$27:$J$500,"Current year savings",'7.  Persistence Report'!$H$27:$H$500,"2016")</f>
        <v>0</v>
      </c>
      <c r="E336" s="295">
        <f>SUMIFS('7.  Persistence Report'!AW$27:AW$500,'7.  Persistence Report'!$D$27:$D$500,$B336,'7.  Persistence Report'!$J$27:$J$500,"Current year savings",'7.  Persistence Report'!$H$27:$H$500,"2016")</f>
        <v>0</v>
      </c>
      <c r="F336" s="295">
        <f>SUMIFS('7.  Persistence Report'!AX$27:AX$500,'7.  Persistence Report'!$D$27:$D$500,$B336,'7.  Persistence Report'!$J$27:$J$500,"Current year savings",'7.  Persistence Report'!$H$27:$H$500,"2016")</f>
        <v>0</v>
      </c>
      <c r="G336" s="295">
        <f>SUMIFS('7.  Persistence Report'!AY$27:AY$500,'7.  Persistence Report'!$D$27:$D$500,$B336,'7.  Persistence Report'!$J$27:$J$500,"Current year savings",'7.  Persistence Report'!$H$27:$H$500,"2016")</f>
        <v>0</v>
      </c>
      <c r="H336" s="295">
        <f>SUMIFS('7.  Persistence Report'!AZ$27:AZ$500,'7.  Persistence Report'!$D$27:$D$500,$B336,'7.  Persistence Report'!$J$27:$J$500,"Current year savings",'7.  Persistence Report'!$H$27:$H$500,"2016")</f>
        <v>0</v>
      </c>
      <c r="I336" s="295">
        <f>SUMIFS('7.  Persistence Report'!BA$27:BA$500,'7.  Persistence Report'!$D$27:$D$500,$B336,'7.  Persistence Report'!$J$27:$J$500,"Current year savings",'7.  Persistence Report'!$H$27:$H$500,"2016")</f>
        <v>0</v>
      </c>
      <c r="J336" s="295">
        <f>SUMIFS('7.  Persistence Report'!BB$27:BB$500,'7.  Persistence Report'!$D$27:$D$500,$B336,'7.  Persistence Report'!$J$27:$J$500,"Current year savings",'7.  Persistence Report'!$H$27:$H$500,"2016")</f>
        <v>0</v>
      </c>
      <c r="K336" s="295">
        <f>SUMIFS('7.  Persistence Report'!BC$27:BC$500,'7.  Persistence Report'!$D$27:$D$500,$B336,'7.  Persistence Report'!$J$27:$J$500,"Current year savings",'7.  Persistence Report'!$H$27:$H$500,"2016")</f>
        <v>0</v>
      </c>
      <c r="L336" s="295">
        <f>SUMIFS('7.  Persistence Report'!BD$27:BD$500,'7.  Persistence Report'!$D$27:$D$500,$B336,'7.  Persistence Report'!$J$27:$J$500,"Current year savings",'7.  Persistence Report'!$H$27:$H$500,"2016")</f>
        <v>0</v>
      </c>
      <c r="M336" s="295">
        <f>SUMIFS('7.  Persistence Report'!BE$27:BE$500,'7.  Persistence Report'!$D$27:$D$500,$B336,'7.  Persistence Report'!$J$27:$J$500,"Current year savings",'7.  Persistence Report'!$H$27:$H$500,"2016")</f>
        <v>0</v>
      </c>
      <c r="N336" s="295">
        <v>12</v>
      </c>
      <c r="O336" s="295">
        <f>SUMIFS('7.  Persistence Report'!Q$27:Q$500,'7.  Persistence Report'!$D$27:$D$500,$B336,'7.  Persistence Report'!$J$27:$J$500,"Current year savings",'7.  Persistence Report'!$H$27:$H$500,"2016")</f>
        <v>0</v>
      </c>
      <c r="P336" s="295">
        <f>SUMIFS('7.  Persistence Report'!R$27:R$500,'7.  Persistence Report'!$D$27:$D$500,$B336,'7.  Persistence Report'!$J$27:$J$500,"Current year savings",'7.  Persistence Report'!$H$27:$H$500,"2016")</f>
        <v>0</v>
      </c>
      <c r="Q336" s="295">
        <f>SUMIFS('7.  Persistence Report'!S$27:S$500,'7.  Persistence Report'!$D$27:$D$500,$B336,'7.  Persistence Report'!$J$27:$J$500,"Current year savings",'7.  Persistence Report'!$H$27:$H$500,"2016")</f>
        <v>0</v>
      </c>
      <c r="R336" s="295">
        <f>SUMIFS('7.  Persistence Report'!T$27:T$500,'7.  Persistence Report'!$D$27:$D$500,$B336,'7.  Persistence Report'!$J$27:$J$500,"Current year savings",'7.  Persistence Report'!$H$27:$H$500,"2016")</f>
        <v>0</v>
      </c>
      <c r="S336" s="295">
        <f>SUMIFS('7.  Persistence Report'!U$27:U$500,'7.  Persistence Report'!$D$27:$D$500,$B336,'7.  Persistence Report'!$J$27:$J$500,"Current year savings",'7.  Persistence Report'!$H$27:$H$500,"2016")</f>
        <v>0</v>
      </c>
      <c r="T336" s="295">
        <f>SUMIFS('7.  Persistence Report'!V$27:V$500,'7.  Persistence Report'!$D$27:$D$500,$B336,'7.  Persistence Report'!$J$27:$J$500,"Current year savings",'7.  Persistence Report'!$H$27:$H$500,"2016")</f>
        <v>0</v>
      </c>
      <c r="U336" s="295">
        <f>SUMIFS('7.  Persistence Report'!W$27:W$500,'7.  Persistence Report'!$D$27:$D$500,$B336,'7.  Persistence Report'!$J$27:$J$500,"Current year savings",'7.  Persistence Report'!$H$27:$H$500,"2016")</f>
        <v>0</v>
      </c>
      <c r="V336" s="295">
        <f>SUMIFS('7.  Persistence Report'!X$27:X$500,'7.  Persistence Report'!$D$27:$D$500,$B336,'7.  Persistence Report'!$J$27:$J$500,"Current year savings",'7.  Persistence Report'!$H$27:$H$500,"2016")</f>
        <v>0</v>
      </c>
      <c r="W336" s="295">
        <f>SUMIFS('7.  Persistence Report'!Y$27:Y$500,'7.  Persistence Report'!$D$27:$D$500,$B336,'7.  Persistence Report'!$J$27:$J$500,"Current year savings",'7.  Persistence Report'!$H$27:$H$500,"2016")</f>
        <v>0</v>
      </c>
      <c r="X336" s="295">
        <f>SUMIFS('7.  Persistence Report'!Z$27:Z$500,'7.  Persistence Report'!$D$27:$D$500,$B336,'7.  Persistence Report'!$J$27:$J$500,"Current year savings",'7.  Persistence Report'!$H$27:$H$500,"2016")</f>
        <v>0</v>
      </c>
      <c r="Y336" s="426"/>
      <c r="Z336" s="410"/>
      <c r="AA336" s="410"/>
      <c r="AB336" s="410"/>
      <c r="AC336" s="410"/>
      <c r="AD336" s="410"/>
      <c r="AE336" s="410"/>
      <c r="AF336" s="410"/>
      <c r="AG336" s="415"/>
      <c r="AH336" s="415"/>
      <c r="AI336" s="415"/>
      <c r="AJ336" s="415"/>
      <c r="AK336" s="415"/>
      <c r="AL336" s="415"/>
      <c r="AM336" s="296">
        <f>SUM(Y336:AL336)</f>
        <v>0</v>
      </c>
    </row>
    <row r="337" spans="1:39" outlineLevel="1">
      <c r="B337" s="431" t="s">
        <v>308</v>
      </c>
      <c r="C337" s="291" t="s">
        <v>163</v>
      </c>
      <c r="D337" s="295">
        <f>SUMIFS('7.  Persistence Report'!AV$27:AV$500,'7.  Persistence Report'!$D$27:$D$500,$B336,'7.  Persistence Report'!$J$27:$J$500,"Adjustment",'7.  Persistence Report'!$H$27:$H$500,"2016")</f>
        <v>0</v>
      </c>
      <c r="E337" s="295">
        <f>SUMIFS('7.  Persistence Report'!AW$27:AW$500,'7.  Persistence Report'!$D$27:$D$500,$B336,'7.  Persistence Report'!$J$27:$J$500,"Adjustment",'7.  Persistence Report'!$H$27:$H$500,"2016")</f>
        <v>0</v>
      </c>
      <c r="F337" s="295">
        <f>SUMIFS('7.  Persistence Report'!AX$27:AX$500,'7.  Persistence Report'!$D$27:$D$500,$B336,'7.  Persistence Report'!$J$27:$J$500,"Adjustment",'7.  Persistence Report'!$H$27:$H$500,"2016")</f>
        <v>0</v>
      </c>
      <c r="G337" s="295">
        <f>SUMIFS('7.  Persistence Report'!AY$27:AY$500,'7.  Persistence Report'!$D$27:$D$500,$B336,'7.  Persistence Report'!$J$27:$J$500,"Adjustment",'7.  Persistence Report'!$H$27:$H$500,"2016")</f>
        <v>0</v>
      </c>
      <c r="H337" s="295">
        <f>SUMIFS('7.  Persistence Report'!AZ$27:AZ$500,'7.  Persistence Report'!$D$27:$D$500,$B336,'7.  Persistence Report'!$J$27:$J$500,"Adjustment",'7.  Persistence Report'!$H$27:$H$500,"2016")</f>
        <v>0</v>
      </c>
      <c r="I337" s="295">
        <f>SUMIFS('7.  Persistence Report'!BA$27:BA$500,'7.  Persistence Report'!$D$27:$D$500,$B336,'7.  Persistence Report'!$J$27:$J$500,"Adjustment",'7.  Persistence Report'!$H$27:$H$500,"2016")</f>
        <v>0</v>
      </c>
      <c r="J337" s="295">
        <f>SUMIFS('7.  Persistence Report'!BB$27:BB$500,'7.  Persistence Report'!$D$27:$D$500,$B336,'7.  Persistence Report'!$J$27:$J$500,"Adjustment",'7.  Persistence Report'!$H$27:$H$500,"2016")</f>
        <v>0</v>
      </c>
      <c r="K337" s="295">
        <f>SUMIFS('7.  Persistence Report'!BC$27:BC$500,'7.  Persistence Report'!$D$27:$D$500,$B336,'7.  Persistence Report'!$J$27:$J$500,"Adjustment",'7.  Persistence Report'!$H$27:$H$500,"2016")</f>
        <v>0</v>
      </c>
      <c r="L337" s="295">
        <f>SUMIFS('7.  Persistence Report'!BD$27:BD$500,'7.  Persistence Report'!$D$27:$D$500,$B336,'7.  Persistence Report'!$J$27:$J$500,"Adjustment",'7.  Persistence Report'!$H$27:$H$500,"2016")</f>
        <v>0</v>
      </c>
      <c r="M337" s="295">
        <f>SUMIFS('7.  Persistence Report'!BE$27:BE$500,'7.  Persistence Report'!$D$27:$D$500,$B336,'7.  Persistence Report'!$J$27:$J$500,"Adjustment",'7.  Persistence Report'!$H$27:$H$500,"2016")</f>
        <v>0</v>
      </c>
      <c r="N337" s="295">
        <f>N336</f>
        <v>12</v>
      </c>
      <c r="O337" s="295">
        <f>SUMIFS('7.  Persistence Report'!Q$27:Q$500,'7.  Persistence Report'!$D$27:$D$500,$B336,'7.  Persistence Report'!$J$27:$J$500,"Adjustment",'7.  Persistence Report'!$H$27:$H$500,"2016")</f>
        <v>0</v>
      </c>
      <c r="P337" s="295">
        <f>SUMIFS('7.  Persistence Report'!R$27:R$500,'7.  Persistence Report'!$D$27:$D$500,$B336,'7.  Persistence Report'!$J$27:$J$500,"Adjustment",'7.  Persistence Report'!$H$27:$H$500,"2016")</f>
        <v>0</v>
      </c>
      <c r="Q337" s="295">
        <f>SUMIFS('7.  Persistence Report'!S$27:S$500,'7.  Persistence Report'!$D$27:$D$500,$B336,'7.  Persistence Report'!$J$27:$J$500,"Adjustment",'7.  Persistence Report'!$H$27:$H$500,"2016")</f>
        <v>0</v>
      </c>
      <c r="R337" s="295">
        <f>SUMIFS('7.  Persistence Report'!T$27:T$500,'7.  Persistence Report'!$D$27:$D$500,$B336,'7.  Persistence Report'!$J$27:$J$500,"Adjustment",'7.  Persistence Report'!$H$27:$H$500,"2016")</f>
        <v>0</v>
      </c>
      <c r="S337" s="295">
        <f>SUMIFS('7.  Persistence Report'!U$27:U$500,'7.  Persistence Report'!$D$27:$D$500,$B336,'7.  Persistence Report'!$J$27:$J$500,"Adjustment",'7.  Persistence Report'!$H$27:$H$500,"2016")</f>
        <v>0</v>
      </c>
      <c r="T337" s="295">
        <f>SUMIFS('7.  Persistence Report'!V$27:V$500,'7.  Persistence Report'!$D$27:$D$500,$B336,'7.  Persistence Report'!$J$27:$J$500,"Adjustment",'7.  Persistence Report'!$H$27:$H$500,"2016")</f>
        <v>0</v>
      </c>
      <c r="U337" s="295">
        <f>SUMIFS('7.  Persistence Report'!W$27:W$500,'7.  Persistence Report'!$D$27:$D$500,$B336,'7.  Persistence Report'!$J$27:$J$500,"Adjustment",'7.  Persistence Report'!$H$27:$H$500,"2016")</f>
        <v>0</v>
      </c>
      <c r="V337" s="295">
        <f>SUMIFS('7.  Persistence Report'!X$27:X$500,'7.  Persistence Report'!$D$27:$D$500,$B336,'7.  Persistence Report'!$J$27:$J$500,"Adjustment",'7.  Persistence Report'!$H$27:$H$500,"2016")</f>
        <v>0</v>
      </c>
      <c r="W337" s="295">
        <f>SUMIFS('7.  Persistence Report'!Y$27:Y$500,'7.  Persistence Report'!$D$27:$D$500,$B336,'7.  Persistence Report'!$J$27:$J$500,"Adjustment",'7.  Persistence Report'!$H$27:$H$500,"2016")</f>
        <v>0</v>
      </c>
      <c r="X337" s="295">
        <f>SUMIFS('7.  Persistence Report'!Z$27:Z$500,'7.  Persistence Report'!$D$27:$D$500,$B336,'7.  Persistence Report'!$J$27:$J$500,"Adjustment",'7.  Persistence Report'!$H$27:$H$500,"2016")</f>
        <v>0</v>
      </c>
      <c r="Y337" s="411">
        <f>Y336</f>
        <v>0</v>
      </c>
      <c r="Z337" s="411">
        <f t="shared" ref="Z337" si="940">Z336</f>
        <v>0</v>
      </c>
      <c r="AA337" s="411">
        <f t="shared" ref="AA337" si="941">AA336</f>
        <v>0</v>
      </c>
      <c r="AB337" s="411">
        <f t="shared" ref="AB337" si="942">AB336</f>
        <v>0</v>
      </c>
      <c r="AC337" s="411">
        <f t="shared" ref="AC337" si="943">AC336</f>
        <v>0</v>
      </c>
      <c r="AD337" s="411">
        <f t="shared" ref="AD337" si="944">AD336</f>
        <v>0</v>
      </c>
      <c r="AE337" s="411">
        <f t="shared" ref="AE337" si="945">AE336</f>
        <v>0</v>
      </c>
      <c r="AF337" s="411">
        <f t="shared" ref="AF337" si="946">AF336</f>
        <v>0</v>
      </c>
      <c r="AG337" s="411">
        <f t="shared" ref="AG337" si="947">AG336</f>
        <v>0</v>
      </c>
      <c r="AH337" s="411">
        <f t="shared" ref="AH337" si="948">AH336</f>
        <v>0</v>
      </c>
      <c r="AI337" s="411">
        <f t="shared" ref="AI337" si="949">AI336</f>
        <v>0</v>
      </c>
      <c r="AJ337" s="411">
        <f t="shared" ref="AJ337" si="950">AJ336</f>
        <v>0</v>
      </c>
      <c r="AK337" s="411">
        <f t="shared" ref="AK337" si="951">AK336</f>
        <v>0</v>
      </c>
      <c r="AL337" s="411">
        <f t="shared" ref="AL337" si="952">AL336</f>
        <v>0</v>
      </c>
      <c r="AM337" s="306"/>
    </row>
    <row r="338" spans="1:39" ht="15.75" outlineLevel="1">
      <c r="B338" s="504"/>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428" t="s">
        <v>712</v>
      </c>
      <c r="C339" s="291" t="s">
        <v>25</v>
      </c>
      <c r="D339" s="295">
        <f>SUMIFS('7.  Persistence Report'!AV$27:AV$500,'7.  Persistence Report'!$D$27:$D$500,$B339,'7.  Persistence Report'!$J$27:$J$500,"Current year savings",'7.  Persistence Report'!$H$27:$H$500,"2016")</f>
        <v>4371</v>
      </c>
      <c r="E339" s="295">
        <f>SUMIFS('7.  Persistence Report'!AW$27:AW$500,'7.  Persistence Report'!$D$27:$D$500,$B339,'7.  Persistence Report'!$J$27:$J$500,"Current year savings",'7.  Persistence Report'!$H$27:$H$500,"2016")</f>
        <v>4371</v>
      </c>
      <c r="F339" s="295">
        <f>SUMIFS('7.  Persistence Report'!AX$27:AX$500,'7.  Persistence Report'!$D$27:$D$500,$B339,'7.  Persistence Report'!$J$27:$J$500,"Current year savings",'7.  Persistence Report'!$H$27:$H$500,"2016")</f>
        <v>4371</v>
      </c>
      <c r="G339" s="295">
        <f>SUMIFS('7.  Persistence Report'!AY$27:AY$500,'7.  Persistence Report'!$D$27:$D$500,$B339,'7.  Persistence Report'!$J$27:$J$500,"Current year savings",'7.  Persistence Report'!$H$27:$H$500,"2016")</f>
        <v>4371</v>
      </c>
      <c r="H339" s="295">
        <f>SUMIFS('7.  Persistence Report'!AZ$27:AZ$500,'7.  Persistence Report'!$D$27:$D$500,$B339,'7.  Persistence Report'!$J$27:$J$500,"Current year savings",'7.  Persistence Report'!$H$27:$H$500,"2016")</f>
        <v>4371</v>
      </c>
      <c r="I339" s="295">
        <f>SUMIFS('7.  Persistence Report'!BA$27:BA$500,'7.  Persistence Report'!$D$27:$D$500,$B339,'7.  Persistence Report'!$J$27:$J$500,"Current year savings",'7.  Persistence Report'!$H$27:$H$500,"2016")</f>
        <v>4371</v>
      </c>
      <c r="J339" s="295">
        <f>SUMIFS('7.  Persistence Report'!BB$27:BB$500,'7.  Persistence Report'!$D$27:$D$500,$B339,'7.  Persistence Report'!$J$27:$J$500,"Current year savings",'7.  Persistence Report'!$H$27:$H$500,"2016")</f>
        <v>4371</v>
      </c>
      <c r="K339" s="295">
        <f>SUMIFS('7.  Persistence Report'!BC$27:BC$500,'7.  Persistence Report'!$D$27:$D$500,$B339,'7.  Persistence Report'!$J$27:$J$500,"Current year savings",'7.  Persistence Report'!$H$27:$H$500,"2016")</f>
        <v>4371</v>
      </c>
      <c r="L339" s="295">
        <f>SUMIFS('7.  Persistence Report'!BD$27:BD$500,'7.  Persistence Report'!$D$27:$D$500,$B339,'7.  Persistence Report'!$J$27:$J$500,"Current year savings",'7.  Persistence Report'!$H$27:$H$500,"2016")</f>
        <v>4371</v>
      </c>
      <c r="M339" s="295">
        <f>SUMIFS('7.  Persistence Report'!BE$27:BE$500,'7.  Persistence Report'!$D$27:$D$500,$B339,'7.  Persistence Report'!$J$27:$J$500,"Current year savings",'7.  Persistence Report'!$H$27:$H$500,"2016")</f>
        <v>4371</v>
      </c>
      <c r="N339" s="295">
        <v>12</v>
      </c>
      <c r="O339" s="295">
        <f>SUMIFS('7.  Persistence Report'!Q$27:Q$500,'7.  Persistence Report'!$D$27:$D$500,$B339,'7.  Persistence Report'!$J$27:$J$500,"Current year savings",'7.  Persistence Report'!$H$27:$H$500,"2016")</f>
        <v>1</v>
      </c>
      <c r="P339" s="295">
        <f>SUMIFS('7.  Persistence Report'!R$27:R$500,'7.  Persistence Report'!$D$27:$D$500,$B339,'7.  Persistence Report'!$J$27:$J$500,"Current year savings",'7.  Persistence Report'!$H$27:$H$500,"2016")</f>
        <v>1</v>
      </c>
      <c r="Q339" s="295">
        <f>SUMIFS('7.  Persistence Report'!S$27:S$500,'7.  Persistence Report'!$D$27:$D$500,$B339,'7.  Persistence Report'!$J$27:$J$500,"Current year savings",'7.  Persistence Report'!$H$27:$H$500,"2016")</f>
        <v>1</v>
      </c>
      <c r="R339" s="295">
        <f>SUMIFS('7.  Persistence Report'!T$27:T$500,'7.  Persistence Report'!$D$27:$D$500,$B339,'7.  Persistence Report'!$J$27:$J$500,"Current year savings",'7.  Persistence Report'!$H$27:$H$500,"2016")</f>
        <v>1</v>
      </c>
      <c r="S339" s="295">
        <f>SUMIFS('7.  Persistence Report'!U$27:U$500,'7.  Persistence Report'!$D$27:$D$500,$B339,'7.  Persistence Report'!$J$27:$J$500,"Current year savings",'7.  Persistence Report'!$H$27:$H$500,"2016")</f>
        <v>1</v>
      </c>
      <c r="T339" s="295">
        <f>SUMIFS('7.  Persistence Report'!V$27:V$500,'7.  Persistence Report'!$D$27:$D$500,$B339,'7.  Persistence Report'!$J$27:$J$500,"Current year savings",'7.  Persistence Report'!$H$27:$H$500,"2016")</f>
        <v>1</v>
      </c>
      <c r="U339" s="295">
        <f>SUMIFS('7.  Persistence Report'!W$27:W$500,'7.  Persistence Report'!$D$27:$D$500,$B339,'7.  Persistence Report'!$J$27:$J$500,"Current year savings",'7.  Persistence Report'!$H$27:$H$500,"2016")</f>
        <v>1</v>
      </c>
      <c r="V339" s="295">
        <f>SUMIFS('7.  Persistence Report'!X$27:X$500,'7.  Persistence Report'!$D$27:$D$500,$B339,'7.  Persistence Report'!$J$27:$J$500,"Current year savings",'7.  Persistence Report'!$H$27:$H$500,"2016")</f>
        <v>1</v>
      </c>
      <c r="W339" s="295">
        <f>SUMIFS('7.  Persistence Report'!Y$27:Y$500,'7.  Persistence Report'!$D$27:$D$500,$B339,'7.  Persistence Report'!$J$27:$J$500,"Current year savings",'7.  Persistence Report'!$H$27:$H$500,"2016")</f>
        <v>1</v>
      </c>
      <c r="X339" s="295">
        <f>SUMIFS('7.  Persistence Report'!Z$27:Z$500,'7.  Persistence Report'!$D$27:$D$500,$B339,'7.  Persistence Report'!$J$27:$J$500,"Current year savings",'7.  Persistence Report'!$H$27:$H$500,"2016")</f>
        <v>1</v>
      </c>
      <c r="Y339" s="426">
        <v>1</v>
      </c>
      <c r="Z339" s="410"/>
      <c r="AA339" s="410"/>
      <c r="AB339" s="410"/>
      <c r="AC339" s="410"/>
      <c r="AD339" s="410"/>
      <c r="AE339" s="410"/>
      <c r="AF339" s="410"/>
      <c r="AG339" s="415"/>
      <c r="AH339" s="415"/>
      <c r="AI339" s="415"/>
      <c r="AJ339" s="415"/>
      <c r="AK339" s="415"/>
      <c r="AL339" s="415"/>
      <c r="AM339" s="296">
        <f>SUM(Y339:AL339)</f>
        <v>1</v>
      </c>
    </row>
    <row r="340" spans="1:39" outlineLevel="1">
      <c r="B340" s="294" t="s">
        <v>289</v>
      </c>
      <c r="C340" s="291" t="s">
        <v>163</v>
      </c>
      <c r="D340" s="295">
        <f>SUMIFS('7.  Persistence Report'!AV$27:AV$500,'7.  Persistence Report'!$D$27:$D$500,$B339,'7.  Persistence Report'!$J$27:$J$500,"Adjustment",'7.  Persistence Report'!$H$27:$H$500,"2016")</f>
        <v>0</v>
      </c>
      <c r="E340" s="295">
        <f>SUMIFS('7.  Persistence Report'!AW$27:AW$500,'7.  Persistence Report'!$D$27:$D$500,$B339,'7.  Persistence Report'!$J$27:$J$500,"Adjustment",'7.  Persistence Report'!$H$27:$H$500,"2016")</f>
        <v>0</v>
      </c>
      <c r="F340" s="295">
        <f>SUMIFS('7.  Persistence Report'!AX$27:AX$500,'7.  Persistence Report'!$D$27:$D$500,$B339,'7.  Persistence Report'!$J$27:$J$500,"Adjustment",'7.  Persistence Report'!$H$27:$H$500,"2016")</f>
        <v>0</v>
      </c>
      <c r="G340" s="295">
        <f>SUMIFS('7.  Persistence Report'!AY$27:AY$500,'7.  Persistence Report'!$D$27:$D$500,$B339,'7.  Persistence Report'!$J$27:$J$500,"Adjustment",'7.  Persistence Report'!$H$27:$H$500,"2016")</f>
        <v>0</v>
      </c>
      <c r="H340" s="295">
        <f>SUMIFS('7.  Persistence Report'!AZ$27:AZ$500,'7.  Persistence Report'!$D$27:$D$500,$B339,'7.  Persistence Report'!$J$27:$J$500,"Adjustment",'7.  Persistence Report'!$H$27:$H$500,"2016")</f>
        <v>0</v>
      </c>
      <c r="I340" s="295">
        <f>SUMIFS('7.  Persistence Report'!BA$27:BA$500,'7.  Persistence Report'!$D$27:$D$500,$B339,'7.  Persistence Report'!$J$27:$J$500,"Adjustment",'7.  Persistence Report'!$H$27:$H$500,"2016")</f>
        <v>0</v>
      </c>
      <c r="J340" s="295">
        <f>SUMIFS('7.  Persistence Report'!BB$27:BB$500,'7.  Persistence Report'!$D$27:$D$500,$B339,'7.  Persistence Report'!$J$27:$J$500,"Adjustment",'7.  Persistence Report'!$H$27:$H$500,"2016")</f>
        <v>0</v>
      </c>
      <c r="K340" s="295">
        <f>SUMIFS('7.  Persistence Report'!BC$27:BC$500,'7.  Persistence Report'!$D$27:$D$500,$B339,'7.  Persistence Report'!$J$27:$J$500,"Adjustment",'7.  Persistence Report'!$H$27:$H$500,"2016")</f>
        <v>0</v>
      </c>
      <c r="L340" s="295">
        <f>SUMIFS('7.  Persistence Report'!BD$27:BD$500,'7.  Persistence Report'!$D$27:$D$500,$B339,'7.  Persistence Report'!$J$27:$J$500,"Adjustment",'7.  Persistence Report'!$H$27:$H$500,"2016")</f>
        <v>0</v>
      </c>
      <c r="M340" s="295">
        <f>SUMIFS('7.  Persistence Report'!BE$27:BE$500,'7.  Persistence Report'!$D$27:$D$500,$B339,'7.  Persistence Report'!$J$27:$J$500,"Adjustment",'7.  Persistence Report'!$H$27:$H$500,"2016")</f>
        <v>0</v>
      </c>
      <c r="N340" s="295">
        <f>N339</f>
        <v>12</v>
      </c>
      <c r="O340" s="295">
        <f>SUMIFS('7.  Persistence Report'!Q$27:Q$500,'7.  Persistence Report'!$D$27:$D$500,$B339,'7.  Persistence Report'!$J$27:$J$500,"Adjustment",'7.  Persistence Report'!$H$27:$H$500,"2016")</f>
        <v>0</v>
      </c>
      <c r="P340" s="295">
        <f>SUMIFS('7.  Persistence Report'!R$27:R$500,'7.  Persistence Report'!$D$27:$D$500,$B339,'7.  Persistence Report'!$J$27:$J$500,"Adjustment",'7.  Persistence Report'!$H$27:$H$500,"2016")</f>
        <v>0</v>
      </c>
      <c r="Q340" s="295">
        <f>SUMIFS('7.  Persistence Report'!S$27:S$500,'7.  Persistence Report'!$D$27:$D$500,$B339,'7.  Persistence Report'!$J$27:$J$500,"Adjustment",'7.  Persistence Report'!$H$27:$H$500,"2016")</f>
        <v>0</v>
      </c>
      <c r="R340" s="295">
        <f>SUMIFS('7.  Persistence Report'!T$27:T$500,'7.  Persistence Report'!$D$27:$D$500,$B339,'7.  Persistence Report'!$J$27:$J$500,"Adjustment",'7.  Persistence Report'!$H$27:$H$500,"2016")</f>
        <v>0</v>
      </c>
      <c r="S340" s="295">
        <f>SUMIFS('7.  Persistence Report'!U$27:U$500,'7.  Persistence Report'!$D$27:$D$500,$B339,'7.  Persistence Report'!$J$27:$J$500,"Adjustment",'7.  Persistence Report'!$H$27:$H$500,"2016")</f>
        <v>0</v>
      </c>
      <c r="T340" s="295">
        <f>SUMIFS('7.  Persistence Report'!V$27:V$500,'7.  Persistence Report'!$D$27:$D$500,$B339,'7.  Persistence Report'!$J$27:$J$500,"Adjustment",'7.  Persistence Report'!$H$27:$H$500,"2016")</f>
        <v>0</v>
      </c>
      <c r="U340" s="295">
        <f>SUMIFS('7.  Persistence Report'!W$27:W$500,'7.  Persistence Report'!$D$27:$D$500,$B339,'7.  Persistence Report'!$J$27:$J$500,"Adjustment",'7.  Persistence Report'!$H$27:$H$500,"2016")</f>
        <v>0</v>
      </c>
      <c r="V340" s="295">
        <f>SUMIFS('7.  Persistence Report'!X$27:X$500,'7.  Persistence Report'!$D$27:$D$500,$B339,'7.  Persistence Report'!$J$27:$J$500,"Adjustment",'7.  Persistence Report'!$H$27:$H$500,"2016")</f>
        <v>0</v>
      </c>
      <c r="W340" s="295">
        <f>SUMIFS('7.  Persistence Report'!Y$27:Y$500,'7.  Persistence Report'!$D$27:$D$500,$B339,'7.  Persistence Report'!$J$27:$J$500,"Adjustment",'7.  Persistence Report'!$H$27:$H$500,"2016")</f>
        <v>0</v>
      </c>
      <c r="X340" s="295">
        <f>SUMIFS('7.  Persistence Report'!Z$27:Z$500,'7.  Persistence Report'!$D$27:$D$500,$B339,'7.  Persistence Report'!$J$27:$J$500,"Adjustment",'7.  Persistence Report'!$H$27:$H$500,"2016")</f>
        <v>0</v>
      </c>
      <c r="Y340" s="411">
        <f>Y339</f>
        <v>1</v>
      </c>
      <c r="Z340" s="411">
        <f t="shared" ref="Z340" si="953">Z339</f>
        <v>0</v>
      </c>
      <c r="AA340" s="411">
        <f t="shared" ref="AA340" si="954">AA339</f>
        <v>0</v>
      </c>
      <c r="AB340" s="411">
        <f t="shared" ref="AB340" si="955">AB339</f>
        <v>0</v>
      </c>
      <c r="AC340" s="411">
        <f t="shared" ref="AC340" si="956">AC339</f>
        <v>0</v>
      </c>
      <c r="AD340" s="411">
        <f t="shared" ref="AD340" si="957">AD339</f>
        <v>0</v>
      </c>
      <c r="AE340" s="411">
        <f t="shared" ref="AE340" si="958">AE339</f>
        <v>0</v>
      </c>
      <c r="AF340" s="411">
        <f t="shared" ref="AF340" si="959">AF339</f>
        <v>0</v>
      </c>
      <c r="AG340" s="411">
        <f t="shared" ref="AG340" si="960">AG339</f>
        <v>0</v>
      </c>
      <c r="AH340" s="411">
        <f t="shared" ref="AH340" si="961">AH339</f>
        <v>0</v>
      </c>
      <c r="AI340" s="411">
        <f t="shared" ref="AI340" si="962">AI339</f>
        <v>0</v>
      </c>
      <c r="AJ340" s="411">
        <f t="shared" ref="AJ340" si="963">AJ339</f>
        <v>0</v>
      </c>
      <c r="AK340" s="411">
        <f t="shared" ref="AK340" si="964">AK339</f>
        <v>0</v>
      </c>
      <c r="AL340" s="411">
        <f t="shared" ref="AL340" si="965">AL339</f>
        <v>0</v>
      </c>
      <c r="AM340" s="306"/>
    </row>
    <row r="341" spans="1:39" ht="15.75" outlineLevel="1">
      <c r="B341" s="504" t="s">
        <v>501</v>
      </c>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6">Z342</f>
        <v>0</v>
      </c>
      <c r="AA343" s="411">
        <f t="shared" ref="AA343" si="967">AA342</f>
        <v>0</v>
      </c>
      <c r="AB343" s="411">
        <f t="shared" ref="AB343" si="968">AB342</f>
        <v>0</v>
      </c>
      <c r="AC343" s="411">
        <f t="shared" ref="AC343" si="969">AC342</f>
        <v>0</v>
      </c>
      <c r="AD343" s="411">
        <f t="shared" ref="AD343" si="970">AD342</f>
        <v>0</v>
      </c>
      <c r="AE343" s="411">
        <f t="shared" ref="AE343" si="971">AE342</f>
        <v>0</v>
      </c>
      <c r="AF343" s="411">
        <f t="shared" ref="AF343" si="972">AF342</f>
        <v>0</v>
      </c>
      <c r="AG343" s="411">
        <f t="shared" ref="AG343" si="973">AG342</f>
        <v>0</v>
      </c>
      <c r="AH343" s="411">
        <f t="shared" ref="AH343" si="974">AH342</f>
        <v>0</v>
      </c>
      <c r="AI343" s="411">
        <f t="shared" ref="AI343" si="975">AI342</f>
        <v>0</v>
      </c>
      <c r="AJ343" s="411">
        <f t="shared" ref="AJ343" si="976">AJ342</f>
        <v>0</v>
      </c>
      <c r="AK343" s="411">
        <f t="shared" ref="AK343" si="977">AK342</f>
        <v>0</v>
      </c>
      <c r="AL343" s="411">
        <f t="shared" ref="AL343" si="978">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79">Z345</f>
        <v>0</v>
      </c>
      <c r="AA346" s="411">
        <f t="shared" ref="AA346" si="980">AA345</f>
        <v>0</v>
      </c>
      <c r="AB346" s="411">
        <f t="shared" ref="AB346" si="981">AB345</f>
        <v>0</v>
      </c>
      <c r="AC346" s="411">
        <f t="shared" ref="AC346" si="982">AC345</f>
        <v>0</v>
      </c>
      <c r="AD346" s="411">
        <f t="shared" ref="AD346" si="983">AD345</f>
        <v>0</v>
      </c>
      <c r="AE346" s="411">
        <f t="shared" ref="AE346" si="984">AE345</f>
        <v>0</v>
      </c>
      <c r="AF346" s="411">
        <f t="shared" ref="AF346" si="985">AF345</f>
        <v>0</v>
      </c>
      <c r="AG346" s="411">
        <f t="shared" ref="AG346" si="986">AG345</f>
        <v>0</v>
      </c>
      <c r="AH346" s="411">
        <f t="shared" ref="AH346" si="987">AH345</f>
        <v>0</v>
      </c>
      <c r="AI346" s="411">
        <f t="shared" ref="AI346" si="988">AI345</f>
        <v>0</v>
      </c>
      <c r="AJ346" s="411">
        <f t="shared" ref="AJ346" si="989">AJ345</f>
        <v>0</v>
      </c>
      <c r="AK346" s="411">
        <f t="shared" ref="AK346" si="990">AK345</f>
        <v>0</v>
      </c>
      <c r="AL346" s="411">
        <f t="shared" ref="AL346" si="991">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2">Z348</f>
        <v>0</v>
      </c>
      <c r="AA349" s="411">
        <f t="shared" ref="AA349" si="993">AA348</f>
        <v>0</v>
      </c>
      <c r="AB349" s="411">
        <f t="shared" ref="AB349" si="994">AB348</f>
        <v>0</v>
      </c>
      <c r="AC349" s="411">
        <f t="shared" ref="AC349" si="995">AC348</f>
        <v>0</v>
      </c>
      <c r="AD349" s="411">
        <f t="shared" ref="AD349" si="996">AD348</f>
        <v>0</v>
      </c>
      <c r="AE349" s="411">
        <f t="shared" ref="AE349" si="997">AE348</f>
        <v>0</v>
      </c>
      <c r="AF349" s="411">
        <f t="shared" ref="AF349" si="998">AF348</f>
        <v>0</v>
      </c>
      <c r="AG349" s="411">
        <f t="shared" ref="AG349" si="999">AG348</f>
        <v>0</v>
      </c>
      <c r="AH349" s="411">
        <f t="shared" ref="AH349" si="1000">AH348</f>
        <v>0</v>
      </c>
      <c r="AI349" s="411">
        <f t="shared" ref="AI349" si="1001">AI348</f>
        <v>0</v>
      </c>
      <c r="AJ349" s="411">
        <f t="shared" ref="AJ349" si="1002">AJ348</f>
        <v>0</v>
      </c>
      <c r="AK349" s="411">
        <f t="shared" ref="AK349" si="1003">AK348</f>
        <v>0</v>
      </c>
      <c r="AL349" s="411">
        <f t="shared" ref="AL349" si="1004">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f>SUMIFS('7.  Persistence Report'!AV$27:AV$500,'7.  Persistence Report'!$D$27:$D$500,$B351,'7.  Persistence Report'!$J$27:$J$500,"Current year savings",'7.  Persistence Report'!$H$27:$H$500,"2016")</f>
        <v>0</v>
      </c>
      <c r="E351" s="295">
        <f>SUMIFS('7.  Persistence Report'!AW$27:AW$500,'7.  Persistence Report'!$D$27:$D$500,$B351,'7.  Persistence Report'!$J$27:$J$500,"Current year savings",'7.  Persistence Report'!$H$27:$H$500,"2016")</f>
        <v>0</v>
      </c>
      <c r="F351" s="295">
        <f>SUMIFS('7.  Persistence Report'!AX$27:AX$500,'7.  Persistence Report'!$D$27:$D$500,$B351,'7.  Persistence Report'!$J$27:$J$500,"Current year savings",'7.  Persistence Report'!$H$27:$H$500,"2016")</f>
        <v>0</v>
      </c>
      <c r="G351" s="295">
        <f>SUMIFS('7.  Persistence Report'!AY$27:AY$500,'7.  Persistence Report'!$D$27:$D$500,$B351,'7.  Persistence Report'!$J$27:$J$500,"Current year savings",'7.  Persistence Report'!$H$27:$H$500,"2016")</f>
        <v>0</v>
      </c>
      <c r="H351" s="295">
        <f>SUMIFS('7.  Persistence Report'!AZ$27:AZ$500,'7.  Persistence Report'!$D$27:$D$500,$B351,'7.  Persistence Report'!$J$27:$J$500,"Current year savings",'7.  Persistence Report'!$H$27:$H$500,"2016")</f>
        <v>0</v>
      </c>
      <c r="I351" s="295">
        <f>SUMIFS('7.  Persistence Report'!BA$27:BA$500,'7.  Persistence Report'!$D$27:$D$500,$B351,'7.  Persistence Report'!$J$27:$J$500,"Current year savings",'7.  Persistence Report'!$H$27:$H$500,"2016")</f>
        <v>0</v>
      </c>
      <c r="J351" s="295">
        <f>SUMIFS('7.  Persistence Report'!BB$27:BB$500,'7.  Persistence Report'!$D$27:$D$500,$B351,'7.  Persistence Report'!$J$27:$J$500,"Current year savings",'7.  Persistence Report'!$H$27:$H$500,"2016")</f>
        <v>0</v>
      </c>
      <c r="K351" s="295">
        <f>SUMIFS('7.  Persistence Report'!BC$27:BC$500,'7.  Persistence Report'!$D$27:$D$500,$B351,'7.  Persistence Report'!$J$27:$J$500,"Current year savings",'7.  Persistence Report'!$H$27:$H$500,"2016")</f>
        <v>0</v>
      </c>
      <c r="L351" s="295">
        <f>SUMIFS('7.  Persistence Report'!BD$27:BD$500,'7.  Persistence Report'!$D$27:$D$500,$B351,'7.  Persistence Report'!$J$27:$J$500,"Current year savings",'7.  Persistence Report'!$H$27:$H$500,"2016")</f>
        <v>0</v>
      </c>
      <c r="M351" s="295">
        <f>SUMIFS('7.  Persistence Report'!BE$27:BE$500,'7.  Persistence Report'!$D$27:$D$500,$B351,'7.  Persistence Report'!$J$27:$J$500,"Current year savings",'7.  Persistence Report'!$H$27:$H$500,"2016")</f>
        <v>0</v>
      </c>
      <c r="N351" s="295">
        <v>12</v>
      </c>
      <c r="O351" s="295">
        <f>SUMIFS('7.  Persistence Report'!Q$27:Q$500,'7.  Persistence Report'!$D$27:$D$500,$B351,'7.  Persistence Report'!$J$27:$J$500,"Current year savings",'7.  Persistence Report'!$H$27:$H$500,"2016")</f>
        <v>0</v>
      </c>
      <c r="P351" s="295">
        <f>SUMIFS('7.  Persistence Report'!R$27:R$500,'7.  Persistence Report'!$D$27:$D$500,$B351,'7.  Persistence Report'!$J$27:$J$500,"Current year savings",'7.  Persistence Report'!$H$27:$H$500,"2016")</f>
        <v>0</v>
      </c>
      <c r="Q351" s="295">
        <f>SUMIFS('7.  Persistence Report'!S$27:S$500,'7.  Persistence Report'!$D$27:$D$500,$B351,'7.  Persistence Report'!$J$27:$J$500,"Current year savings",'7.  Persistence Report'!$H$27:$H$500,"2016")</f>
        <v>0</v>
      </c>
      <c r="R351" s="295">
        <f>SUMIFS('7.  Persistence Report'!T$27:T$500,'7.  Persistence Report'!$D$27:$D$500,$B351,'7.  Persistence Report'!$J$27:$J$500,"Current year savings",'7.  Persistence Report'!$H$27:$H$500,"2016")</f>
        <v>0</v>
      </c>
      <c r="S351" s="295">
        <f>SUMIFS('7.  Persistence Report'!U$27:U$500,'7.  Persistence Report'!$D$27:$D$500,$B351,'7.  Persistence Report'!$J$27:$J$500,"Current year savings",'7.  Persistence Report'!$H$27:$H$500,"2016")</f>
        <v>0</v>
      </c>
      <c r="T351" s="295">
        <f>SUMIFS('7.  Persistence Report'!V$27:V$500,'7.  Persistence Report'!$D$27:$D$500,$B351,'7.  Persistence Report'!$J$27:$J$500,"Current year savings",'7.  Persistence Report'!$H$27:$H$500,"2016")</f>
        <v>0</v>
      </c>
      <c r="U351" s="295">
        <f>SUMIFS('7.  Persistence Report'!W$27:W$500,'7.  Persistence Report'!$D$27:$D$500,$B351,'7.  Persistence Report'!$J$27:$J$500,"Current year savings",'7.  Persistence Report'!$H$27:$H$500,"2016")</f>
        <v>0</v>
      </c>
      <c r="V351" s="295">
        <f>SUMIFS('7.  Persistence Report'!X$27:X$500,'7.  Persistence Report'!$D$27:$D$500,$B351,'7.  Persistence Report'!$J$27:$J$500,"Current year savings",'7.  Persistence Report'!$H$27:$H$500,"2016")</f>
        <v>0</v>
      </c>
      <c r="W351" s="295">
        <f>SUMIFS('7.  Persistence Report'!Y$27:Y$500,'7.  Persistence Report'!$D$27:$D$500,$B351,'7.  Persistence Report'!$J$27:$J$500,"Current year savings",'7.  Persistence Report'!$H$27:$H$500,"2016")</f>
        <v>0</v>
      </c>
      <c r="X351" s="295">
        <f>SUMIFS('7.  Persistence Report'!Z$27:Z$500,'7.  Persistence Report'!$D$27:$D$500,$B351,'7.  Persistence Report'!$J$27:$J$500,"Current year savings",'7.  Persistence Report'!$H$27:$H$500,"2016")</f>
        <v>0</v>
      </c>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f>SUMIFS('7.  Persistence Report'!AV$27:AV$500,'7.  Persistence Report'!$D$27:$D$500,$B351,'7.  Persistence Report'!$J$27:$J$500,"Adjustment",'7.  Persistence Report'!$H$27:$H$500,"2016")</f>
        <v>0</v>
      </c>
      <c r="E352" s="295">
        <f>SUMIFS('7.  Persistence Report'!AW$27:AW$500,'7.  Persistence Report'!$D$27:$D$500,$B351,'7.  Persistence Report'!$J$27:$J$500,"Adjustment",'7.  Persistence Report'!$H$27:$H$500,"2016")</f>
        <v>0</v>
      </c>
      <c r="F352" s="295">
        <f>SUMIFS('7.  Persistence Report'!AX$27:AX$500,'7.  Persistence Report'!$D$27:$D$500,$B351,'7.  Persistence Report'!$J$27:$J$500,"Adjustment",'7.  Persistence Report'!$H$27:$H$500,"2016")</f>
        <v>0</v>
      </c>
      <c r="G352" s="295">
        <f>SUMIFS('7.  Persistence Report'!AY$27:AY$500,'7.  Persistence Report'!$D$27:$D$500,$B351,'7.  Persistence Report'!$J$27:$J$500,"Adjustment",'7.  Persistence Report'!$H$27:$H$500,"2016")</f>
        <v>0</v>
      </c>
      <c r="H352" s="295">
        <f>SUMIFS('7.  Persistence Report'!AZ$27:AZ$500,'7.  Persistence Report'!$D$27:$D$500,$B351,'7.  Persistence Report'!$J$27:$J$500,"Adjustment",'7.  Persistence Report'!$H$27:$H$500,"2016")</f>
        <v>0</v>
      </c>
      <c r="I352" s="295">
        <f>SUMIFS('7.  Persistence Report'!BA$27:BA$500,'7.  Persistence Report'!$D$27:$D$500,$B351,'7.  Persistence Report'!$J$27:$J$500,"Adjustment",'7.  Persistence Report'!$H$27:$H$500,"2016")</f>
        <v>0</v>
      </c>
      <c r="J352" s="295">
        <f>SUMIFS('7.  Persistence Report'!BB$27:BB$500,'7.  Persistence Report'!$D$27:$D$500,$B351,'7.  Persistence Report'!$J$27:$J$500,"Adjustment",'7.  Persistence Report'!$H$27:$H$500,"2016")</f>
        <v>0</v>
      </c>
      <c r="K352" s="295">
        <f>SUMIFS('7.  Persistence Report'!BC$27:BC$500,'7.  Persistence Report'!$D$27:$D$500,$B351,'7.  Persistence Report'!$J$27:$J$500,"Adjustment",'7.  Persistence Report'!$H$27:$H$500,"2016")</f>
        <v>0</v>
      </c>
      <c r="L352" s="295">
        <f>SUMIFS('7.  Persistence Report'!BD$27:BD$500,'7.  Persistence Report'!$D$27:$D$500,$B351,'7.  Persistence Report'!$J$27:$J$500,"Adjustment",'7.  Persistence Report'!$H$27:$H$500,"2016")</f>
        <v>0</v>
      </c>
      <c r="M352" s="295">
        <f>SUMIFS('7.  Persistence Report'!BE$27:BE$500,'7.  Persistence Report'!$D$27:$D$500,$B351,'7.  Persistence Report'!$J$27:$J$500,"Adjustment",'7.  Persistence Report'!$H$27:$H$500,"2016")</f>
        <v>0</v>
      </c>
      <c r="N352" s="295">
        <f>N351</f>
        <v>12</v>
      </c>
      <c r="O352" s="295">
        <f>SUMIFS('7.  Persistence Report'!Q$27:Q$500,'7.  Persistence Report'!$D$27:$D$500,$B351,'7.  Persistence Report'!$J$27:$J$500,"Adjustment",'7.  Persistence Report'!$H$27:$H$500,"2016")</f>
        <v>0</v>
      </c>
      <c r="P352" s="295">
        <f>SUMIFS('7.  Persistence Report'!R$27:R$500,'7.  Persistence Report'!$D$27:$D$500,$B351,'7.  Persistence Report'!$J$27:$J$500,"Adjustment",'7.  Persistence Report'!$H$27:$H$500,"2016")</f>
        <v>0</v>
      </c>
      <c r="Q352" s="295">
        <f>SUMIFS('7.  Persistence Report'!S$27:S$500,'7.  Persistence Report'!$D$27:$D$500,$B351,'7.  Persistence Report'!$J$27:$J$500,"Adjustment",'7.  Persistence Report'!$H$27:$H$500,"2016")</f>
        <v>0</v>
      </c>
      <c r="R352" s="295">
        <f>SUMIFS('7.  Persistence Report'!T$27:T$500,'7.  Persistence Report'!$D$27:$D$500,$B351,'7.  Persistence Report'!$J$27:$J$500,"Adjustment",'7.  Persistence Report'!$H$27:$H$500,"2016")</f>
        <v>0</v>
      </c>
      <c r="S352" s="295">
        <f>SUMIFS('7.  Persistence Report'!U$27:U$500,'7.  Persistence Report'!$D$27:$D$500,$B351,'7.  Persistence Report'!$J$27:$J$500,"Adjustment",'7.  Persistence Report'!$H$27:$H$500,"2016")</f>
        <v>0</v>
      </c>
      <c r="T352" s="295">
        <f>SUMIFS('7.  Persistence Report'!V$27:V$500,'7.  Persistence Report'!$D$27:$D$500,$B351,'7.  Persistence Report'!$J$27:$J$500,"Adjustment",'7.  Persistence Report'!$H$27:$H$500,"2016")</f>
        <v>0</v>
      </c>
      <c r="U352" s="295">
        <f>SUMIFS('7.  Persistence Report'!W$27:W$500,'7.  Persistence Report'!$D$27:$D$500,$B351,'7.  Persistence Report'!$J$27:$J$500,"Adjustment",'7.  Persistence Report'!$H$27:$H$500,"2016")</f>
        <v>0</v>
      </c>
      <c r="V352" s="295">
        <f>SUMIFS('7.  Persistence Report'!X$27:X$500,'7.  Persistence Report'!$D$27:$D$500,$B351,'7.  Persistence Report'!$J$27:$J$500,"Adjustment",'7.  Persistence Report'!$H$27:$H$500,"2016")</f>
        <v>0</v>
      </c>
      <c r="W352" s="295">
        <f>SUMIFS('7.  Persistence Report'!Y$27:Y$500,'7.  Persistence Report'!$D$27:$D$500,$B351,'7.  Persistence Report'!$J$27:$J$500,"Adjustment",'7.  Persistence Report'!$H$27:$H$500,"2016")</f>
        <v>0</v>
      </c>
      <c r="X352" s="295">
        <f>SUMIFS('7.  Persistence Report'!Z$27:Z$500,'7.  Persistence Report'!$D$27:$D$500,$B351,'7.  Persistence Report'!$J$27:$J$500,"Adjustment",'7.  Persistence Report'!$H$27:$H$500,"2016")</f>
        <v>0</v>
      </c>
      <c r="Y352" s="411">
        <f>Y351</f>
        <v>0</v>
      </c>
      <c r="Z352" s="411">
        <f t="shared" ref="Z352" si="1005">Z351</f>
        <v>0</v>
      </c>
      <c r="AA352" s="411">
        <f t="shared" ref="AA352" si="1006">AA351</f>
        <v>0</v>
      </c>
      <c r="AB352" s="411">
        <f t="shared" ref="AB352" si="1007">AB351</f>
        <v>0</v>
      </c>
      <c r="AC352" s="411">
        <f t="shared" ref="AC352" si="1008">AC351</f>
        <v>0</v>
      </c>
      <c r="AD352" s="411">
        <f t="shared" ref="AD352" si="1009">AD351</f>
        <v>0</v>
      </c>
      <c r="AE352" s="411">
        <f t="shared" ref="AE352" si="1010">AE351</f>
        <v>0</v>
      </c>
      <c r="AF352" s="411">
        <f t="shared" ref="AF352" si="1011">AF351</f>
        <v>0</v>
      </c>
      <c r="AG352" s="411">
        <f t="shared" ref="AG352" si="1012">AG351</f>
        <v>0</v>
      </c>
      <c r="AH352" s="411">
        <f t="shared" ref="AH352" si="1013">AH351</f>
        <v>0</v>
      </c>
      <c r="AI352" s="411">
        <f t="shared" ref="AI352" si="1014">AI351</f>
        <v>0</v>
      </c>
      <c r="AJ352" s="411">
        <f t="shared" ref="AJ352" si="1015">AJ351</f>
        <v>0</v>
      </c>
      <c r="AK352" s="411">
        <f t="shared" ref="AK352" si="1016">AK351</f>
        <v>0</v>
      </c>
      <c r="AL352" s="411">
        <f t="shared" ref="AL352" si="1017">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f>SUMIFS('7.  Persistence Report'!AV$27:AV$500,'7.  Persistence Report'!$D$27:$D$500,$B354,'7.  Persistence Report'!$J$27:$J$500,"Current year savings",'7.  Persistence Report'!$H$27:$H$500,"2016")</f>
        <v>0</v>
      </c>
      <c r="E354" s="295">
        <f>SUMIFS('7.  Persistence Report'!AW$27:AW$500,'7.  Persistence Report'!$D$27:$D$500,$B354,'7.  Persistence Report'!$J$27:$J$500,"Current year savings",'7.  Persistence Report'!$H$27:$H$500,"2016")</f>
        <v>0</v>
      </c>
      <c r="F354" s="295">
        <f>SUMIFS('7.  Persistence Report'!AX$27:AX$500,'7.  Persistence Report'!$D$27:$D$500,$B354,'7.  Persistence Report'!$J$27:$J$500,"Current year savings",'7.  Persistence Report'!$H$27:$H$500,"2016")</f>
        <v>0</v>
      </c>
      <c r="G354" s="295">
        <f>SUMIFS('7.  Persistence Report'!AY$27:AY$500,'7.  Persistence Report'!$D$27:$D$500,$B354,'7.  Persistence Report'!$J$27:$J$500,"Current year savings",'7.  Persistence Report'!$H$27:$H$500,"2016")</f>
        <v>0</v>
      </c>
      <c r="H354" s="295">
        <f>SUMIFS('7.  Persistence Report'!AZ$27:AZ$500,'7.  Persistence Report'!$D$27:$D$500,$B354,'7.  Persistence Report'!$J$27:$J$500,"Current year savings",'7.  Persistence Report'!$H$27:$H$500,"2016")</f>
        <v>0</v>
      </c>
      <c r="I354" s="295">
        <f>SUMIFS('7.  Persistence Report'!BA$27:BA$500,'7.  Persistence Report'!$D$27:$D$500,$B354,'7.  Persistence Report'!$J$27:$J$500,"Current year savings",'7.  Persistence Report'!$H$27:$H$500,"2016")</f>
        <v>0</v>
      </c>
      <c r="J354" s="295">
        <f>SUMIFS('7.  Persistence Report'!BB$27:BB$500,'7.  Persistence Report'!$D$27:$D$500,$B354,'7.  Persistence Report'!$J$27:$J$500,"Current year savings",'7.  Persistence Report'!$H$27:$H$500,"2016")</f>
        <v>0</v>
      </c>
      <c r="K354" s="295">
        <f>SUMIFS('7.  Persistence Report'!BC$27:BC$500,'7.  Persistence Report'!$D$27:$D$500,$B354,'7.  Persistence Report'!$J$27:$J$500,"Current year savings",'7.  Persistence Report'!$H$27:$H$500,"2016")</f>
        <v>0</v>
      </c>
      <c r="L354" s="295">
        <f>SUMIFS('7.  Persistence Report'!BD$27:BD$500,'7.  Persistence Report'!$D$27:$D$500,$B354,'7.  Persistence Report'!$J$27:$J$500,"Current year savings",'7.  Persistence Report'!$H$27:$H$500,"2016")</f>
        <v>0</v>
      </c>
      <c r="M354" s="295">
        <f>SUMIFS('7.  Persistence Report'!BE$27:BE$500,'7.  Persistence Report'!$D$27:$D$500,$B354,'7.  Persistence Report'!$J$27:$J$500,"Current year savings",'7.  Persistence Report'!$H$27:$H$500,"2016")</f>
        <v>0</v>
      </c>
      <c r="N354" s="291"/>
      <c r="O354" s="295">
        <f>SUMIFS('7.  Persistence Report'!Q$27:Q$500,'7.  Persistence Report'!$D$27:$D$500,$B354,'7.  Persistence Report'!$J$27:$J$500,"Current year savings",'7.  Persistence Report'!$H$27:$H$500,"2016")</f>
        <v>0</v>
      </c>
      <c r="P354" s="295">
        <f>SUMIFS('7.  Persistence Report'!R$27:R$500,'7.  Persistence Report'!$D$27:$D$500,$B354,'7.  Persistence Report'!$J$27:$J$500,"Current year savings",'7.  Persistence Report'!$H$27:$H$500,"2016")</f>
        <v>0</v>
      </c>
      <c r="Q354" s="295">
        <f>SUMIFS('7.  Persistence Report'!S$27:S$500,'7.  Persistence Report'!$D$27:$D$500,$B354,'7.  Persistence Report'!$J$27:$J$500,"Current year savings",'7.  Persistence Report'!$H$27:$H$500,"2016")</f>
        <v>0</v>
      </c>
      <c r="R354" s="295">
        <f>SUMIFS('7.  Persistence Report'!T$27:T$500,'7.  Persistence Report'!$D$27:$D$500,$B354,'7.  Persistence Report'!$J$27:$J$500,"Current year savings",'7.  Persistence Report'!$H$27:$H$500,"2016")</f>
        <v>0</v>
      </c>
      <c r="S354" s="295">
        <f>SUMIFS('7.  Persistence Report'!U$27:U$500,'7.  Persistence Report'!$D$27:$D$500,$B354,'7.  Persistence Report'!$J$27:$J$500,"Current year savings",'7.  Persistence Report'!$H$27:$H$500,"2016")</f>
        <v>0</v>
      </c>
      <c r="T354" s="295">
        <f>SUMIFS('7.  Persistence Report'!V$27:V$500,'7.  Persistence Report'!$D$27:$D$500,$B354,'7.  Persistence Report'!$J$27:$J$500,"Current year savings",'7.  Persistence Report'!$H$27:$H$500,"2016")</f>
        <v>0</v>
      </c>
      <c r="U354" s="295">
        <f>SUMIFS('7.  Persistence Report'!W$27:W$500,'7.  Persistence Report'!$D$27:$D$500,$B354,'7.  Persistence Report'!$J$27:$J$500,"Current year savings",'7.  Persistence Report'!$H$27:$H$500,"2016")</f>
        <v>0</v>
      </c>
      <c r="V354" s="295">
        <f>SUMIFS('7.  Persistence Report'!X$27:X$500,'7.  Persistence Report'!$D$27:$D$500,$B354,'7.  Persistence Report'!$J$27:$J$500,"Current year savings",'7.  Persistence Report'!$H$27:$H$500,"2016")</f>
        <v>0</v>
      </c>
      <c r="W354" s="295">
        <f>SUMIFS('7.  Persistence Report'!Y$27:Y$500,'7.  Persistence Report'!$D$27:$D$500,$B354,'7.  Persistence Report'!$J$27:$J$500,"Current year savings",'7.  Persistence Report'!$H$27:$H$500,"2016")</f>
        <v>0</v>
      </c>
      <c r="X354" s="295">
        <f>SUMIFS('7.  Persistence Report'!Z$27:Z$500,'7.  Persistence Report'!$D$27:$D$500,$B354,'7.  Persistence Report'!$J$27:$J$500,"Current year savings",'7.  Persistence Report'!$H$27:$H$500,"2016")</f>
        <v>0</v>
      </c>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f>SUMIFS('7.  Persistence Report'!AV$27:AV$500,'7.  Persistence Report'!$D$27:$D$500,$B354,'7.  Persistence Report'!$J$27:$J$500,"Adjustment",'7.  Persistence Report'!$H$27:$H$500,"2016")</f>
        <v>0</v>
      </c>
      <c r="E355" s="295">
        <f>SUMIFS('7.  Persistence Report'!AW$27:AW$500,'7.  Persistence Report'!$D$27:$D$500,$B354,'7.  Persistence Report'!$J$27:$J$500,"Adjustment",'7.  Persistence Report'!$H$27:$H$500,"2016")</f>
        <v>0</v>
      </c>
      <c r="F355" s="295">
        <f>SUMIFS('7.  Persistence Report'!AX$27:AX$500,'7.  Persistence Report'!$D$27:$D$500,$B354,'7.  Persistence Report'!$J$27:$J$500,"Adjustment",'7.  Persistence Report'!$H$27:$H$500,"2016")</f>
        <v>0</v>
      </c>
      <c r="G355" s="295">
        <f>SUMIFS('7.  Persistence Report'!AY$27:AY$500,'7.  Persistence Report'!$D$27:$D$500,$B354,'7.  Persistence Report'!$J$27:$J$500,"Adjustment",'7.  Persistence Report'!$H$27:$H$500,"2016")</f>
        <v>0</v>
      </c>
      <c r="H355" s="295">
        <f>SUMIFS('7.  Persistence Report'!AZ$27:AZ$500,'7.  Persistence Report'!$D$27:$D$500,$B354,'7.  Persistence Report'!$J$27:$J$500,"Adjustment",'7.  Persistence Report'!$H$27:$H$500,"2016")</f>
        <v>0</v>
      </c>
      <c r="I355" s="295">
        <f>SUMIFS('7.  Persistence Report'!BA$27:BA$500,'7.  Persistence Report'!$D$27:$D$500,$B354,'7.  Persistence Report'!$J$27:$J$500,"Adjustment",'7.  Persistence Report'!$H$27:$H$500,"2016")</f>
        <v>0</v>
      </c>
      <c r="J355" s="295">
        <f>SUMIFS('7.  Persistence Report'!BB$27:BB$500,'7.  Persistence Report'!$D$27:$D$500,$B354,'7.  Persistence Report'!$J$27:$J$500,"Adjustment",'7.  Persistence Report'!$H$27:$H$500,"2016")</f>
        <v>0</v>
      </c>
      <c r="K355" s="295">
        <f>SUMIFS('7.  Persistence Report'!BC$27:BC$500,'7.  Persistence Report'!$D$27:$D$500,$B354,'7.  Persistence Report'!$J$27:$J$500,"Adjustment",'7.  Persistence Report'!$H$27:$H$500,"2016")</f>
        <v>0</v>
      </c>
      <c r="L355" s="295">
        <f>SUMIFS('7.  Persistence Report'!BD$27:BD$500,'7.  Persistence Report'!$D$27:$D$500,$B354,'7.  Persistence Report'!$J$27:$J$500,"Adjustment",'7.  Persistence Report'!$H$27:$H$500,"2016")</f>
        <v>0</v>
      </c>
      <c r="M355" s="295">
        <f>SUMIFS('7.  Persistence Report'!BE$27:BE$500,'7.  Persistence Report'!$D$27:$D$500,$B354,'7.  Persistence Report'!$J$27:$J$500,"Adjustment",'7.  Persistence Report'!$H$27:$H$500,"2016")</f>
        <v>0</v>
      </c>
      <c r="N355" s="468"/>
      <c r="O355" s="295">
        <f>SUMIFS('7.  Persistence Report'!Q$27:Q$500,'7.  Persistence Report'!$D$27:$D$500,$B354,'7.  Persistence Report'!$J$27:$J$500,"Adjustment",'7.  Persistence Report'!$H$27:$H$500,"2016")</f>
        <v>0</v>
      </c>
      <c r="P355" s="295">
        <f>SUMIFS('7.  Persistence Report'!R$27:R$500,'7.  Persistence Report'!$D$27:$D$500,$B354,'7.  Persistence Report'!$J$27:$J$500,"Adjustment",'7.  Persistence Report'!$H$27:$H$500,"2016")</f>
        <v>0</v>
      </c>
      <c r="Q355" s="295">
        <f>SUMIFS('7.  Persistence Report'!S$27:S$500,'7.  Persistence Report'!$D$27:$D$500,$B354,'7.  Persistence Report'!$J$27:$J$500,"Adjustment",'7.  Persistence Report'!$H$27:$H$500,"2016")</f>
        <v>0</v>
      </c>
      <c r="R355" s="295">
        <f>SUMIFS('7.  Persistence Report'!T$27:T$500,'7.  Persistence Report'!$D$27:$D$500,$B354,'7.  Persistence Report'!$J$27:$J$500,"Adjustment",'7.  Persistence Report'!$H$27:$H$500,"2016")</f>
        <v>0</v>
      </c>
      <c r="S355" s="295">
        <f>SUMIFS('7.  Persistence Report'!U$27:U$500,'7.  Persistence Report'!$D$27:$D$500,$B354,'7.  Persistence Report'!$J$27:$J$500,"Adjustment",'7.  Persistence Report'!$H$27:$H$500,"2016")</f>
        <v>0</v>
      </c>
      <c r="T355" s="295">
        <f>SUMIFS('7.  Persistence Report'!V$27:V$500,'7.  Persistence Report'!$D$27:$D$500,$B354,'7.  Persistence Report'!$J$27:$J$500,"Adjustment",'7.  Persistence Report'!$H$27:$H$500,"2016")</f>
        <v>0</v>
      </c>
      <c r="U355" s="295">
        <f>SUMIFS('7.  Persistence Report'!W$27:W$500,'7.  Persistence Report'!$D$27:$D$500,$B354,'7.  Persistence Report'!$J$27:$J$500,"Adjustment",'7.  Persistence Report'!$H$27:$H$500,"2016")</f>
        <v>0</v>
      </c>
      <c r="V355" s="295">
        <f>SUMIFS('7.  Persistence Report'!X$27:X$500,'7.  Persistence Report'!$D$27:$D$500,$B354,'7.  Persistence Report'!$J$27:$J$500,"Adjustment",'7.  Persistence Report'!$H$27:$H$500,"2016")</f>
        <v>0</v>
      </c>
      <c r="W355" s="295">
        <f>SUMIFS('7.  Persistence Report'!Y$27:Y$500,'7.  Persistence Report'!$D$27:$D$500,$B354,'7.  Persistence Report'!$J$27:$J$500,"Adjustment",'7.  Persistence Report'!$H$27:$H$500,"2016")</f>
        <v>0</v>
      </c>
      <c r="X355" s="295">
        <f>SUMIFS('7.  Persistence Report'!Z$27:Z$500,'7.  Persistence Report'!$D$27:$D$500,$B354,'7.  Persistence Report'!$J$27:$J$500,"Adjustment",'7.  Persistence Report'!$H$27:$H$500,"2016")</f>
        <v>0</v>
      </c>
      <c r="Y355" s="411">
        <f>Y354</f>
        <v>0</v>
      </c>
      <c r="Z355" s="411">
        <f t="shared" ref="Z355" si="1018">Z354</f>
        <v>0</v>
      </c>
      <c r="AA355" s="411">
        <f t="shared" ref="AA355" si="1019">AA354</f>
        <v>0</v>
      </c>
      <c r="AB355" s="411">
        <f t="shared" ref="AB355" si="1020">AB354</f>
        <v>0</v>
      </c>
      <c r="AC355" s="411">
        <f t="shared" ref="AC355" si="1021">AC354</f>
        <v>0</v>
      </c>
      <c r="AD355" s="411">
        <f t="shared" ref="AD355" si="1022">AD354</f>
        <v>0</v>
      </c>
      <c r="AE355" s="411">
        <f t="shared" ref="AE355" si="1023">AE354</f>
        <v>0</v>
      </c>
      <c r="AF355" s="411">
        <f t="shared" ref="AF355" si="1024">AF354</f>
        <v>0</v>
      </c>
      <c r="AG355" s="411">
        <f t="shared" ref="AG355" si="1025">AG354</f>
        <v>0</v>
      </c>
      <c r="AH355" s="411">
        <f t="shared" ref="AH355" si="1026">AH354</f>
        <v>0</v>
      </c>
      <c r="AI355" s="411">
        <f t="shared" ref="AI355" si="1027">AI354</f>
        <v>0</v>
      </c>
      <c r="AJ355" s="411">
        <f t="shared" ref="AJ355" si="1028">AJ354</f>
        <v>0</v>
      </c>
      <c r="AK355" s="411">
        <f t="shared" ref="AK355" si="1029">AK354</f>
        <v>0</v>
      </c>
      <c r="AL355" s="411">
        <f t="shared" ref="AL355" si="1030">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outlineLevel="1">
      <c r="A357" s="522">
        <v>43</v>
      </c>
      <c r="B357" s="520" t="s">
        <v>732</v>
      </c>
      <c r="C357" s="291" t="s">
        <v>25</v>
      </c>
      <c r="D357" s="295">
        <f>SUMIFS('7.  Persistence Report'!AV$27:AV$500,'7.  Persistence Report'!$D$27:$D$500,$B357,'7.  Persistence Report'!$J$27:$J$500,"Current year savings",'7.  Persistence Report'!$H$27:$H$500,"2016")</f>
        <v>0</v>
      </c>
      <c r="E357" s="295">
        <f>SUMIFS('7.  Persistence Report'!AW$27:AW$500,'7.  Persistence Report'!$D$27:$D$500,$B357,'7.  Persistence Report'!$J$27:$J$500,"Current year savings",'7.  Persistence Report'!$H$27:$H$500,"2016")</f>
        <v>0</v>
      </c>
      <c r="F357" s="295">
        <f>SUMIFS('7.  Persistence Report'!AX$27:AX$500,'7.  Persistence Report'!$D$27:$D$500,$B357,'7.  Persistence Report'!$J$27:$J$500,"Current year savings",'7.  Persistence Report'!$H$27:$H$500,"2016")</f>
        <v>0</v>
      </c>
      <c r="G357" s="295">
        <f>SUMIFS('7.  Persistence Report'!AY$27:AY$500,'7.  Persistence Report'!$D$27:$D$500,$B357,'7.  Persistence Report'!$J$27:$J$500,"Current year savings",'7.  Persistence Report'!$H$27:$H$500,"2016")</f>
        <v>0</v>
      </c>
      <c r="H357" s="295">
        <f>SUMIFS('7.  Persistence Report'!AZ$27:AZ$500,'7.  Persistence Report'!$D$27:$D$500,$B357,'7.  Persistence Report'!$J$27:$J$500,"Current year savings",'7.  Persistence Report'!$H$27:$H$500,"2016")</f>
        <v>0</v>
      </c>
      <c r="I357" s="295">
        <f>SUMIFS('7.  Persistence Report'!BA$27:BA$500,'7.  Persistence Report'!$D$27:$D$500,$B357,'7.  Persistence Report'!$J$27:$J$500,"Current year savings",'7.  Persistence Report'!$H$27:$H$500,"2016")</f>
        <v>0</v>
      </c>
      <c r="J357" s="295">
        <f>SUMIFS('7.  Persistence Report'!BB$27:BB$500,'7.  Persistence Report'!$D$27:$D$500,$B357,'7.  Persistence Report'!$J$27:$J$500,"Current year savings",'7.  Persistence Report'!$H$27:$H$500,"2016")</f>
        <v>0</v>
      </c>
      <c r="K357" s="295">
        <f>SUMIFS('7.  Persistence Report'!BC$27:BC$500,'7.  Persistence Report'!$D$27:$D$500,$B357,'7.  Persistence Report'!$J$27:$J$500,"Current year savings",'7.  Persistence Report'!$H$27:$H$500,"2016")</f>
        <v>0</v>
      </c>
      <c r="L357" s="295">
        <f>SUMIFS('7.  Persistence Report'!BD$27:BD$500,'7.  Persistence Report'!$D$27:$D$500,$B357,'7.  Persistence Report'!$J$27:$J$500,"Current year savings",'7.  Persistence Report'!$H$27:$H$500,"2016")</f>
        <v>0</v>
      </c>
      <c r="M357" s="295">
        <f>SUMIFS('7.  Persistence Report'!BE$27:BE$500,'7.  Persistence Report'!$D$27:$D$500,$B357,'7.  Persistence Report'!$J$27:$J$500,"Current year savings",'7.  Persistence Report'!$H$27:$H$500,"2016")</f>
        <v>0</v>
      </c>
      <c r="N357" s="295">
        <v>12</v>
      </c>
      <c r="O357" s="295">
        <f>SUMIFS('7.  Persistence Report'!Q$27:Q$500,'7.  Persistence Report'!$D$27:$D$500,$B357,'7.  Persistence Report'!$J$27:$J$500,"Current year savings",'7.  Persistence Report'!$H$27:$H$500,"2016")</f>
        <v>0</v>
      </c>
      <c r="P357" s="295">
        <f>SUMIFS('7.  Persistence Report'!R$27:R$500,'7.  Persistence Report'!$D$27:$D$500,$B357,'7.  Persistence Report'!$J$27:$J$500,"Current year savings",'7.  Persistence Report'!$H$27:$H$500,"2016")</f>
        <v>0</v>
      </c>
      <c r="Q357" s="295">
        <f>SUMIFS('7.  Persistence Report'!S$27:S$500,'7.  Persistence Report'!$D$27:$D$500,$B357,'7.  Persistence Report'!$J$27:$J$500,"Current year savings",'7.  Persistence Report'!$H$27:$H$500,"2016")</f>
        <v>0</v>
      </c>
      <c r="R357" s="295">
        <f>SUMIFS('7.  Persistence Report'!T$27:T$500,'7.  Persistence Report'!$D$27:$D$500,$B357,'7.  Persistence Report'!$J$27:$J$500,"Current year savings",'7.  Persistence Report'!$H$27:$H$500,"2016")</f>
        <v>0</v>
      </c>
      <c r="S357" s="295">
        <f>SUMIFS('7.  Persistence Report'!U$27:U$500,'7.  Persistence Report'!$D$27:$D$500,$B357,'7.  Persistence Report'!$J$27:$J$500,"Current year savings",'7.  Persistence Report'!$H$27:$H$500,"2016")</f>
        <v>0</v>
      </c>
      <c r="T357" s="295">
        <f>SUMIFS('7.  Persistence Report'!V$27:V$500,'7.  Persistence Report'!$D$27:$D$500,$B357,'7.  Persistence Report'!$J$27:$J$500,"Current year savings",'7.  Persistence Report'!$H$27:$H$500,"2016")</f>
        <v>0</v>
      </c>
      <c r="U357" s="295">
        <f>SUMIFS('7.  Persistence Report'!W$27:W$500,'7.  Persistence Report'!$D$27:$D$500,$B357,'7.  Persistence Report'!$J$27:$J$500,"Current year savings",'7.  Persistence Report'!$H$27:$H$500,"2016")</f>
        <v>0</v>
      </c>
      <c r="V357" s="295">
        <f>SUMIFS('7.  Persistence Report'!X$27:X$500,'7.  Persistence Report'!$D$27:$D$500,$B357,'7.  Persistence Report'!$J$27:$J$500,"Current year savings",'7.  Persistence Report'!$H$27:$H$500,"2016")</f>
        <v>0</v>
      </c>
      <c r="W357" s="295">
        <f>SUMIFS('7.  Persistence Report'!Y$27:Y$500,'7.  Persistence Report'!$D$27:$D$500,$B357,'7.  Persistence Report'!$J$27:$J$500,"Current year savings",'7.  Persistence Report'!$H$27:$H$500,"2016")</f>
        <v>0</v>
      </c>
      <c r="X357" s="295">
        <f>SUMIFS('7.  Persistence Report'!Z$27:Z$500,'7.  Persistence Report'!$D$27:$D$500,$B357,'7.  Persistence Report'!$J$27:$J$500,"Current year savings",'7.  Persistence Report'!$H$27:$H$500,"2016")</f>
        <v>0</v>
      </c>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f>SUMIFS('7.  Persistence Report'!AV$27:AV$500,'7.  Persistence Report'!$D$27:$D$500,$B357,'7.  Persistence Report'!$J$27:$J$500,"Adjustment",'7.  Persistence Report'!$H$27:$H$500,"2016")</f>
        <v>0</v>
      </c>
      <c r="E358" s="295">
        <f>SUMIFS('7.  Persistence Report'!AW$27:AW$500,'7.  Persistence Report'!$D$27:$D$500,$B357,'7.  Persistence Report'!$J$27:$J$500,"Adjustment",'7.  Persistence Report'!$H$27:$H$500,"2016")</f>
        <v>0</v>
      </c>
      <c r="F358" s="295">
        <f>SUMIFS('7.  Persistence Report'!AX$27:AX$500,'7.  Persistence Report'!$D$27:$D$500,$B357,'7.  Persistence Report'!$J$27:$J$500,"Adjustment",'7.  Persistence Report'!$H$27:$H$500,"2016")</f>
        <v>0</v>
      </c>
      <c r="G358" s="295">
        <f>SUMIFS('7.  Persistence Report'!AY$27:AY$500,'7.  Persistence Report'!$D$27:$D$500,$B357,'7.  Persistence Report'!$J$27:$J$500,"Adjustment",'7.  Persistence Report'!$H$27:$H$500,"2016")</f>
        <v>0</v>
      </c>
      <c r="H358" s="295">
        <f>SUMIFS('7.  Persistence Report'!AZ$27:AZ$500,'7.  Persistence Report'!$D$27:$D$500,$B357,'7.  Persistence Report'!$J$27:$J$500,"Adjustment",'7.  Persistence Report'!$H$27:$H$500,"2016")</f>
        <v>0</v>
      </c>
      <c r="I358" s="295">
        <f>SUMIFS('7.  Persistence Report'!BA$27:BA$500,'7.  Persistence Report'!$D$27:$D$500,$B357,'7.  Persistence Report'!$J$27:$J$500,"Adjustment",'7.  Persistence Report'!$H$27:$H$500,"2016")</f>
        <v>0</v>
      </c>
      <c r="J358" s="295">
        <f>SUMIFS('7.  Persistence Report'!BB$27:BB$500,'7.  Persistence Report'!$D$27:$D$500,$B357,'7.  Persistence Report'!$J$27:$J$500,"Adjustment",'7.  Persistence Report'!$H$27:$H$500,"2016")</f>
        <v>0</v>
      </c>
      <c r="K358" s="295">
        <f>SUMIFS('7.  Persistence Report'!BC$27:BC$500,'7.  Persistence Report'!$D$27:$D$500,$B357,'7.  Persistence Report'!$J$27:$J$500,"Adjustment",'7.  Persistence Report'!$H$27:$H$500,"2016")</f>
        <v>0</v>
      </c>
      <c r="L358" s="295">
        <f>SUMIFS('7.  Persistence Report'!BD$27:BD$500,'7.  Persistence Report'!$D$27:$D$500,$B357,'7.  Persistence Report'!$J$27:$J$500,"Adjustment",'7.  Persistence Report'!$H$27:$H$500,"2016")</f>
        <v>0</v>
      </c>
      <c r="M358" s="295">
        <f>SUMIFS('7.  Persistence Report'!BE$27:BE$500,'7.  Persistence Report'!$D$27:$D$500,$B357,'7.  Persistence Report'!$J$27:$J$500,"Adjustment",'7.  Persistence Report'!$H$27:$H$500,"2016")</f>
        <v>0</v>
      </c>
      <c r="N358" s="295">
        <f>N357</f>
        <v>12</v>
      </c>
      <c r="O358" s="295">
        <f>SUMIFS('7.  Persistence Report'!Q$27:Q$500,'7.  Persistence Report'!$D$27:$D$500,$B357,'7.  Persistence Report'!$J$27:$J$500,"Adjustment",'7.  Persistence Report'!$H$27:$H$500,"2016")</f>
        <v>0</v>
      </c>
      <c r="P358" s="295">
        <f>SUMIFS('7.  Persistence Report'!R$27:R$500,'7.  Persistence Report'!$D$27:$D$500,$B357,'7.  Persistence Report'!$J$27:$J$500,"Adjustment",'7.  Persistence Report'!$H$27:$H$500,"2016")</f>
        <v>0</v>
      </c>
      <c r="Q358" s="295">
        <f>SUMIFS('7.  Persistence Report'!S$27:S$500,'7.  Persistence Report'!$D$27:$D$500,$B357,'7.  Persistence Report'!$J$27:$J$500,"Adjustment",'7.  Persistence Report'!$H$27:$H$500,"2016")</f>
        <v>0</v>
      </c>
      <c r="R358" s="295">
        <f>SUMIFS('7.  Persistence Report'!T$27:T$500,'7.  Persistence Report'!$D$27:$D$500,$B357,'7.  Persistence Report'!$J$27:$J$500,"Adjustment",'7.  Persistence Report'!$H$27:$H$500,"2016")</f>
        <v>0</v>
      </c>
      <c r="S358" s="295">
        <f>SUMIFS('7.  Persistence Report'!U$27:U$500,'7.  Persistence Report'!$D$27:$D$500,$B357,'7.  Persistence Report'!$J$27:$J$500,"Adjustment",'7.  Persistence Report'!$H$27:$H$500,"2016")</f>
        <v>0</v>
      </c>
      <c r="T358" s="295">
        <f>SUMIFS('7.  Persistence Report'!V$27:V$500,'7.  Persistence Report'!$D$27:$D$500,$B357,'7.  Persistence Report'!$J$27:$J$500,"Adjustment",'7.  Persistence Report'!$H$27:$H$500,"2016")</f>
        <v>0</v>
      </c>
      <c r="U358" s="295">
        <f>SUMIFS('7.  Persistence Report'!W$27:W$500,'7.  Persistence Report'!$D$27:$D$500,$B357,'7.  Persistence Report'!$J$27:$J$500,"Adjustment",'7.  Persistence Report'!$H$27:$H$500,"2016")</f>
        <v>0</v>
      </c>
      <c r="V358" s="295">
        <f>SUMIFS('7.  Persistence Report'!X$27:X$500,'7.  Persistence Report'!$D$27:$D$500,$B357,'7.  Persistence Report'!$J$27:$J$500,"Adjustment",'7.  Persistence Report'!$H$27:$H$500,"2016")</f>
        <v>0</v>
      </c>
      <c r="W358" s="295">
        <f>SUMIFS('7.  Persistence Report'!Y$27:Y$500,'7.  Persistence Report'!$D$27:$D$500,$B357,'7.  Persistence Report'!$J$27:$J$500,"Adjustment",'7.  Persistence Report'!$H$27:$H$500,"2016")</f>
        <v>0</v>
      </c>
      <c r="X358" s="295">
        <f>SUMIFS('7.  Persistence Report'!Z$27:Z$500,'7.  Persistence Report'!$D$27:$D$500,$B357,'7.  Persistence Report'!$J$27:$J$500,"Adjustment",'7.  Persistence Report'!$H$27:$H$500,"2016")</f>
        <v>0</v>
      </c>
      <c r="Y358" s="411">
        <f>Y357</f>
        <v>0</v>
      </c>
      <c r="Z358" s="411">
        <f t="shared" ref="Z358" si="1031">Z357</f>
        <v>0</v>
      </c>
      <c r="AA358" s="411">
        <f t="shared" ref="AA358" si="1032">AA357</f>
        <v>0</v>
      </c>
      <c r="AB358" s="411">
        <f t="shared" ref="AB358" si="1033">AB357</f>
        <v>0</v>
      </c>
      <c r="AC358" s="411">
        <f t="shared" ref="AC358" si="1034">AC357</f>
        <v>0</v>
      </c>
      <c r="AD358" s="411">
        <f t="shared" ref="AD358" si="1035">AD357</f>
        <v>0</v>
      </c>
      <c r="AE358" s="411">
        <f t="shared" ref="AE358" si="1036">AE357</f>
        <v>0</v>
      </c>
      <c r="AF358" s="411">
        <f t="shared" ref="AF358" si="1037">AF357</f>
        <v>0</v>
      </c>
      <c r="AG358" s="411">
        <f t="shared" ref="AG358" si="1038">AG357</f>
        <v>0</v>
      </c>
      <c r="AH358" s="411">
        <f t="shared" ref="AH358" si="1039">AH357</f>
        <v>0</v>
      </c>
      <c r="AI358" s="411">
        <f t="shared" ref="AI358" si="1040">AI357</f>
        <v>0</v>
      </c>
      <c r="AJ358" s="411">
        <f t="shared" ref="AJ358" si="1041">AJ357</f>
        <v>0</v>
      </c>
      <c r="AK358" s="411">
        <f t="shared" ref="AK358" si="1042">AK357</f>
        <v>0</v>
      </c>
      <c r="AL358" s="411">
        <f t="shared" ref="AL358" si="1043">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4">Z360</f>
        <v>0</v>
      </c>
      <c r="AA361" s="411">
        <f t="shared" ref="AA361" si="1045">AA360</f>
        <v>0</v>
      </c>
      <c r="AB361" s="411">
        <f t="shared" ref="AB361" si="1046">AB360</f>
        <v>0</v>
      </c>
      <c r="AC361" s="411">
        <f t="shared" ref="AC361" si="1047">AC360</f>
        <v>0</v>
      </c>
      <c r="AD361" s="411">
        <f t="shared" ref="AD361" si="1048">AD360</f>
        <v>0</v>
      </c>
      <c r="AE361" s="411">
        <f t="shared" ref="AE361" si="1049">AE360</f>
        <v>0</v>
      </c>
      <c r="AF361" s="411">
        <f t="shared" ref="AF361" si="1050">AF360</f>
        <v>0</v>
      </c>
      <c r="AG361" s="411">
        <f t="shared" ref="AG361" si="1051">AG360</f>
        <v>0</v>
      </c>
      <c r="AH361" s="411">
        <f t="shared" ref="AH361" si="1052">AH360</f>
        <v>0</v>
      </c>
      <c r="AI361" s="411">
        <f t="shared" ref="AI361" si="1053">AI360</f>
        <v>0</v>
      </c>
      <c r="AJ361" s="411">
        <f t="shared" ref="AJ361" si="1054">AJ360</f>
        <v>0</v>
      </c>
      <c r="AK361" s="411">
        <f t="shared" ref="AK361" si="1055">AK360</f>
        <v>0</v>
      </c>
      <c r="AL361" s="411">
        <f t="shared" ref="AL361" si="1056">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7">Z363</f>
        <v>0</v>
      </c>
      <c r="AA364" s="411">
        <f t="shared" ref="AA364" si="1058">AA363</f>
        <v>0</v>
      </c>
      <c r="AB364" s="411">
        <f t="shared" ref="AB364" si="1059">AB363</f>
        <v>0</v>
      </c>
      <c r="AC364" s="411">
        <f t="shared" ref="AC364" si="1060">AC363</f>
        <v>0</v>
      </c>
      <c r="AD364" s="411">
        <f t="shared" ref="AD364" si="1061">AD363</f>
        <v>0</v>
      </c>
      <c r="AE364" s="411">
        <f t="shared" ref="AE364" si="1062">AE363</f>
        <v>0</v>
      </c>
      <c r="AF364" s="411">
        <f t="shared" ref="AF364" si="1063">AF363</f>
        <v>0</v>
      </c>
      <c r="AG364" s="411">
        <f t="shared" ref="AG364" si="1064">AG363</f>
        <v>0</v>
      </c>
      <c r="AH364" s="411">
        <f t="shared" ref="AH364" si="1065">AH363</f>
        <v>0</v>
      </c>
      <c r="AI364" s="411">
        <f t="shared" ref="AI364" si="1066">AI363</f>
        <v>0</v>
      </c>
      <c r="AJ364" s="411">
        <f t="shared" ref="AJ364" si="1067">AJ363</f>
        <v>0</v>
      </c>
      <c r="AK364" s="411">
        <f t="shared" ref="AK364" si="1068">AK363</f>
        <v>0</v>
      </c>
      <c r="AL364" s="411">
        <f t="shared" ref="AL364" si="1069">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0">Z366</f>
        <v>0</v>
      </c>
      <c r="AA367" s="411">
        <f t="shared" ref="AA367" si="1071">AA366</f>
        <v>0</v>
      </c>
      <c r="AB367" s="411">
        <f t="shared" ref="AB367" si="1072">AB366</f>
        <v>0</v>
      </c>
      <c r="AC367" s="411">
        <f t="shared" ref="AC367" si="1073">AC366</f>
        <v>0</v>
      </c>
      <c r="AD367" s="411">
        <f t="shared" ref="AD367" si="1074">AD366</f>
        <v>0</v>
      </c>
      <c r="AE367" s="411">
        <f t="shared" ref="AE367" si="1075">AE366</f>
        <v>0</v>
      </c>
      <c r="AF367" s="411">
        <f t="shared" ref="AF367" si="1076">AF366</f>
        <v>0</v>
      </c>
      <c r="AG367" s="411">
        <f t="shared" ref="AG367" si="1077">AG366</f>
        <v>0</v>
      </c>
      <c r="AH367" s="411">
        <f t="shared" ref="AH367" si="1078">AH366</f>
        <v>0</v>
      </c>
      <c r="AI367" s="411">
        <f t="shared" ref="AI367" si="1079">AI366</f>
        <v>0</v>
      </c>
      <c r="AJ367" s="411">
        <f t="shared" ref="AJ367" si="1080">AJ366</f>
        <v>0</v>
      </c>
      <c r="AK367" s="411">
        <f t="shared" ref="AK367" si="1081">AK366</f>
        <v>0</v>
      </c>
      <c r="AL367" s="411">
        <f t="shared" ref="AL367" si="1082">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3">Z369</f>
        <v>0</v>
      </c>
      <c r="AA370" s="411">
        <f t="shared" ref="AA370" si="1084">AA369</f>
        <v>0</v>
      </c>
      <c r="AB370" s="411">
        <f t="shared" ref="AB370" si="1085">AB369</f>
        <v>0</v>
      </c>
      <c r="AC370" s="411">
        <f t="shared" ref="AC370" si="1086">AC369</f>
        <v>0</v>
      </c>
      <c r="AD370" s="411">
        <f t="shared" ref="AD370" si="1087">AD369</f>
        <v>0</v>
      </c>
      <c r="AE370" s="411">
        <f t="shared" ref="AE370" si="1088">AE369</f>
        <v>0</v>
      </c>
      <c r="AF370" s="411">
        <f t="shared" ref="AF370" si="1089">AF369</f>
        <v>0</v>
      </c>
      <c r="AG370" s="411">
        <f t="shared" ref="AG370" si="1090">AG369</f>
        <v>0</v>
      </c>
      <c r="AH370" s="411">
        <f t="shared" ref="AH370" si="1091">AH369</f>
        <v>0</v>
      </c>
      <c r="AI370" s="411">
        <f t="shared" ref="AI370" si="1092">AI369</f>
        <v>0</v>
      </c>
      <c r="AJ370" s="411">
        <f t="shared" ref="AJ370" si="1093">AJ369</f>
        <v>0</v>
      </c>
      <c r="AK370" s="411">
        <f t="shared" ref="AK370" si="1094">AK369</f>
        <v>0</v>
      </c>
      <c r="AL370" s="411">
        <f t="shared" ref="AL370" si="1095">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6">Z372</f>
        <v>0</v>
      </c>
      <c r="AA373" s="411">
        <f t="shared" ref="AA373" si="1097">AA372</f>
        <v>0</v>
      </c>
      <c r="AB373" s="411">
        <f t="shared" ref="AB373" si="1098">AB372</f>
        <v>0</v>
      </c>
      <c r="AC373" s="411">
        <f t="shared" ref="AC373" si="1099">AC372</f>
        <v>0</v>
      </c>
      <c r="AD373" s="411">
        <f t="shared" ref="AD373" si="1100">AD372</f>
        <v>0</v>
      </c>
      <c r="AE373" s="411">
        <f t="shared" ref="AE373" si="1101">AE372</f>
        <v>0</v>
      </c>
      <c r="AF373" s="411">
        <f t="shared" ref="AF373" si="1102">AF372</f>
        <v>0</v>
      </c>
      <c r="AG373" s="411">
        <f t="shared" ref="AG373" si="1103">AG372</f>
        <v>0</v>
      </c>
      <c r="AH373" s="411">
        <f t="shared" ref="AH373" si="1104">AH372</f>
        <v>0</v>
      </c>
      <c r="AI373" s="411">
        <f t="shared" ref="AI373" si="1105">AI372</f>
        <v>0</v>
      </c>
      <c r="AJ373" s="411">
        <f t="shared" ref="AJ373" si="1106">AJ372</f>
        <v>0</v>
      </c>
      <c r="AK373" s="411">
        <f t="shared" ref="AK373" si="1107">AK372</f>
        <v>0</v>
      </c>
      <c r="AL373" s="411">
        <f t="shared" ref="AL373" si="1108">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outlineLevel="1">
      <c r="A375" s="522">
        <v>49</v>
      </c>
      <c r="B375" s="520" t="s">
        <v>31</v>
      </c>
      <c r="C375" s="291" t="s">
        <v>25</v>
      </c>
      <c r="D375" s="295"/>
      <c r="E375" s="295"/>
      <c r="F375" s="295"/>
      <c r="G375" s="295"/>
      <c r="H375" s="295"/>
      <c r="I375" s="295"/>
      <c r="J375" s="295"/>
      <c r="K375" s="295"/>
      <c r="L375" s="295"/>
      <c r="M375" s="295"/>
      <c r="N375" s="295">
        <v>1</v>
      </c>
      <c r="O375" s="295">
        <f>+'8.  Streetlighting'!F39</f>
        <v>2313.623</v>
      </c>
      <c r="P375" s="295">
        <f>+'8.  Streetlighting'!F40</f>
        <v>8513.5319999999992</v>
      </c>
      <c r="Q375" s="295">
        <f>+'8.  Streetlighting'!F41</f>
        <v>8513.5319999999992</v>
      </c>
      <c r="R375" s="295">
        <f>+'8.  Streetlighting'!F42</f>
        <v>8513.5319999999992</v>
      </c>
      <c r="S375" s="295">
        <f>+'8.  Streetlighting'!F43</f>
        <v>8513.5319999999992</v>
      </c>
      <c r="T375" s="295"/>
      <c r="U375" s="295"/>
      <c r="V375" s="295"/>
      <c r="W375" s="295"/>
      <c r="X375" s="295"/>
      <c r="Y375" s="426"/>
      <c r="Z375" s="410"/>
      <c r="AA375" s="410"/>
      <c r="AB375" s="410"/>
      <c r="AC375" s="410"/>
      <c r="AD375" s="410"/>
      <c r="AE375" s="410">
        <v>1</v>
      </c>
      <c r="AF375" s="410"/>
      <c r="AG375" s="415"/>
      <c r="AH375" s="415"/>
      <c r="AI375" s="415"/>
      <c r="AJ375" s="415"/>
      <c r="AK375" s="415"/>
      <c r="AL375" s="415"/>
      <c r="AM375" s="296">
        <f>SUM(Y375:AL375)</f>
        <v>1</v>
      </c>
    </row>
    <row r="376" spans="1:42" outlineLevel="1">
      <c r="B376" s="294" t="s">
        <v>289</v>
      </c>
      <c r="C376" s="291" t="s">
        <v>163</v>
      </c>
      <c r="D376" s="295"/>
      <c r="E376" s="295"/>
      <c r="F376" s="295"/>
      <c r="G376" s="295"/>
      <c r="H376" s="295"/>
      <c r="I376" s="295"/>
      <c r="J376" s="295"/>
      <c r="K376" s="295"/>
      <c r="L376" s="295"/>
      <c r="M376" s="295"/>
      <c r="N376" s="295">
        <f>N375</f>
        <v>1</v>
      </c>
      <c r="O376" s="295"/>
      <c r="P376" s="295"/>
      <c r="Q376" s="295"/>
      <c r="R376" s="295"/>
      <c r="S376" s="295"/>
      <c r="T376" s="295"/>
      <c r="U376" s="295"/>
      <c r="V376" s="295"/>
      <c r="W376" s="295"/>
      <c r="X376" s="295"/>
      <c r="Y376" s="411">
        <f>Y375</f>
        <v>0</v>
      </c>
      <c r="Z376" s="411">
        <f t="shared" ref="Z376" si="1109">Z375</f>
        <v>0</v>
      </c>
      <c r="AA376" s="411">
        <f t="shared" ref="AA376" si="1110">AA375</f>
        <v>0</v>
      </c>
      <c r="AB376" s="411">
        <f t="shared" ref="AB376" si="1111">AB375</f>
        <v>0</v>
      </c>
      <c r="AC376" s="411">
        <f t="shared" ref="AC376" si="1112">AC375</f>
        <v>0</v>
      </c>
      <c r="AD376" s="411">
        <f t="shared" ref="AD376" si="1113">AD375</f>
        <v>0</v>
      </c>
      <c r="AE376" s="411">
        <f t="shared" ref="AE376" si="1114">AE375</f>
        <v>1</v>
      </c>
      <c r="AF376" s="411">
        <f t="shared" ref="AF376" si="1115">AF375</f>
        <v>0</v>
      </c>
      <c r="AG376" s="411">
        <f t="shared" ref="AG376" si="1116">AG375</f>
        <v>0</v>
      </c>
      <c r="AH376" s="411">
        <f t="shared" ref="AH376" si="1117">AH375</f>
        <v>0</v>
      </c>
      <c r="AI376" s="411">
        <f t="shared" ref="AI376" si="1118">AI375</f>
        <v>0</v>
      </c>
      <c r="AJ376" s="411">
        <f t="shared" ref="AJ376" si="1119">AJ375</f>
        <v>0</v>
      </c>
      <c r="AK376" s="411">
        <f t="shared" ref="AK376" si="1120">AK375</f>
        <v>0</v>
      </c>
      <c r="AL376" s="411">
        <f t="shared" ref="AL376" si="1121">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91933073.938502625</v>
      </c>
      <c r="E378" s="329"/>
      <c r="F378" s="329"/>
      <c r="G378" s="329"/>
      <c r="H378" s="329"/>
      <c r="I378" s="329"/>
      <c r="J378" s="329"/>
      <c r="K378" s="329"/>
      <c r="L378" s="329"/>
      <c r="M378" s="329"/>
      <c r="N378" s="329"/>
      <c r="O378" s="329">
        <f>SUM(O221:O376)</f>
        <v>13587.987061548733</v>
      </c>
      <c r="P378" s="329"/>
      <c r="Q378" s="329"/>
      <c r="R378" s="329"/>
      <c r="S378" s="329"/>
      <c r="T378" s="329"/>
      <c r="U378" s="329"/>
      <c r="V378" s="329"/>
      <c r="W378" s="329"/>
      <c r="X378" s="329"/>
      <c r="Y378" s="329">
        <f>IF(Y219="kWh",SUMPRODUCT(D221:D376,Y221:Y376))</f>
        <v>34870192.296115302</v>
      </c>
      <c r="Z378" s="329">
        <f>IF(Z219="kWh",SUMPRODUCT(D221:D376,Z221:Z376))</f>
        <v>7732033.8769960916</v>
      </c>
      <c r="AA378" s="329">
        <f>IF(AA219="kw",SUMPRODUCT(N221:N376,O221:O376,AA221:AA376),SUMPRODUCT(D221:D376,AA221:AA376))</f>
        <v>47985.098925370163</v>
      </c>
      <c r="AB378" s="329">
        <f>IF(AB219="kw",SUMPRODUCT(N221:N376,O221:O376,AB221:AB376),SUMPRODUCT(D221:D376,AB221:AB376))</f>
        <v>6163.1719926799597</v>
      </c>
      <c r="AC378" s="329">
        <f>IF(AC219="kw",SUMPRODUCT(N221:N376,O221:O376,AC221:AC376),SUMPRODUCT(D221:D376,AC221:AC376))</f>
        <v>27562.565108348372</v>
      </c>
      <c r="AD378" s="329">
        <f>IF(AD219="kw",SUMPRODUCT(N221:N376,O221:O376,AD221:AD376),SUMPRODUCT(D221:D376,AD221:AD376))</f>
        <v>0</v>
      </c>
      <c r="AE378" s="329">
        <f>IF(AE219="kw",SUMPRODUCT(N221:N376,O221:O376,AE221:AE376),SUMPRODUCT(D221:D376,AE221:AE376))</f>
        <v>2313.623</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16725000</v>
      </c>
      <c r="Z379" s="392">
        <f>HLOOKUP(Z218,'2. LRAMVA Threshold'!$B$42:$Q$53,8,FALSE)</f>
        <v>10727000</v>
      </c>
      <c r="AA379" s="392">
        <f>HLOOKUP(AA218,'2. LRAMVA Threshold'!$B$42:$Q$53,8,FALSE)</f>
        <v>191563</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1.9300000000000001E-2</v>
      </c>
      <c r="Z381" s="341">
        <f>HLOOKUP(Z$35,'3.  Distribution Rates'!$C$122:$P$133,8,FALSE)</f>
        <v>2.1600000000000001E-2</v>
      </c>
      <c r="AA381" s="341">
        <f>HLOOKUP(AA$35,'3.  Distribution Rates'!$C$122:$P$133,8,FALSE)</f>
        <v>4.0705999999999998</v>
      </c>
      <c r="AB381" s="341">
        <f>HLOOKUP(AB$35,'3.  Distribution Rates'!$C$122:$P$133,8,FALSE)</f>
        <v>3.6541000000000001</v>
      </c>
      <c r="AC381" s="341">
        <f>HLOOKUP(AC$35,'3.  Distribution Rates'!$C$122:$P$133,8,FALSE)</f>
        <v>3.4742000000000002</v>
      </c>
      <c r="AD381" s="341">
        <f>HLOOKUP(AD$35,'3.  Distribution Rates'!$C$122:$P$133,8,FALSE)</f>
        <v>2.1899999999999999E-2</v>
      </c>
      <c r="AE381" s="341">
        <f>HLOOKUP(AE$35,'3.  Distribution Rates'!$C$122:$P$133,8,FALSE)</f>
        <v>5.3170999999999999</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2">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3">Y208*Y381</f>
        <v>375247.58400000003</v>
      </c>
      <c r="Z386" s="378">
        <f t="shared" si="1123"/>
        <v>202330.85874849212</v>
      </c>
      <c r="AA386" s="378">
        <f t="shared" si="1123"/>
        <v>266850.06007848796</v>
      </c>
      <c r="AB386" s="378">
        <f t="shared" si="1123"/>
        <v>61762.794695889861</v>
      </c>
      <c r="AC386" s="378">
        <f t="shared" si="1123"/>
        <v>35491.552444280656</v>
      </c>
      <c r="AD386" s="378">
        <f t="shared" si="1123"/>
        <v>0</v>
      </c>
      <c r="AE386" s="378">
        <f t="shared" si="1123"/>
        <v>0</v>
      </c>
      <c r="AF386" s="378">
        <f t="shared" si="1123"/>
        <v>0</v>
      </c>
      <c r="AG386" s="378">
        <f t="shared" si="1123"/>
        <v>0</v>
      </c>
      <c r="AH386" s="378">
        <f t="shared" si="1123"/>
        <v>0</v>
      </c>
      <c r="AI386" s="378">
        <f t="shared" si="1123"/>
        <v>0</v>
      </c>
      <c r="AJ386" s="378">
        <f t="shared" si="1123"/>
        <v>0</v>
      </c>
      <c r="AK386" s="378">
        <f t="shared" si="1123"/>
        <v>0</v>
      </c>
      <c r="AL386" s="378">
        <f t="shared" si="1123"/>
        <v>0</v>
      </c>
      <c r="AM386" s="629">
        <f t="shared" si="1122"/>
        <v>941682.8499671506</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672994.71131502534</v>
      </c>
      <c r="Z387" s="378">
        <f t="shared" ref="Z387:AL387" si="1124">Z378*Z381</f>
        <v>167011.93174311559</v>
      </c>
      <c r="AA387" s="378">
        <f t="shared" si="1124"/>
        <v>195328.14368561178</v>
      </c>
      <c r="AB387" s="378">
        <f t="shared" si="1124"/>
        <v>22520.84677845184</v>
      </c>
      <c r="AC387" s="378">
        <f t="shared" si="1124"/>
        <v>95757.86369942392</v>
      </c>
      <c r="AD387" s="378">
        <f t="shared" si="1124"/>
        <v>0</v>
      </c>
      <c r="AE387" s="378">
        <f t="shared" si="1124"/>
        <v>12301.764853299999</v>
      </c>
      <c r="AF387" s="378">
        <f t="shared" si="1124"/>
        <v>0</v>
      </c>
      <c r="AG387" s="378">
        <f t="shared" si="1124"/>
        <v>0</v>
      </c>
      <c r="AH387" s="378">
        <f t="shared" si="1124"/>
        <v>0</v>
      </c>
      <c r="AI387" s="378">
        <f t="shared" si="1124"/>
        <v>0</v>
      </c>
      <c r="AJ387" s="378">
        <f t="shared" si="1124"/>
        <v>0</v>
      </c>
      <c r="AK387" s="378">
        <f t="shared" si="1124"/>
        <v>0</v>
      </c>
      <c r="AL387" s="378">
        <f t="shared" si="1124"/>
        <v>0</v>
      </c>
      <c r="AM387" s="629">
        <f t="shared" si="1122"/>
        <v>1165915.2620749285</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1048242.2953150254</v>
      </c>
      <c r="Z388" s="346">
        <f t="shared" ref="Z388:AE388" si="1125">SUM(Z382:Z387)</f>
        <v>369342.79049160774</v>
      </c>
      <c r="AA388" s="346">
        <f t="shared" si="1125"/>
        <v>462178.20376409974</v>
      </c>
      <c r="AB388" s="346">
        <f t="shared" si="1125"/>
        <v>84283.641474341697</v>
      </c>
      <c r="AC388" s="346">
        <f t="shared" si="1125"/>
        <v>131249.41614370458</v>
      </c>
      <c r="AD388" s="346">
        <f t="shared" si="1125"/>
        <v>0</v>
      </c>
      <c r="AE388" s="346">
        <f t="shared" si="1125"/>
        <v>12301.764853299999</v>
      </c>
      <c r="AF388" s="346">
        <f>SUM(AF382:AF387)</f>
        <v>0</v>
      </c>
      <c r="AG388" s="346">
        <f t="shared" ref="AG388:AL388" si="1126">SUM(AG382:AG387)</f>
        <v>0</v>
      </c>
      <c r="AH388" s="346">
        <f t="shared" si="1126"/>
        <v>0</v>
      </c>
      <c r="AI388" s="346">
        <f t="shared" si="1126"/>
        <v>0</v>
      </c>
      <c r="AJ388" s="346">
        <f t="shared" si="1126"/>
        <v>0</v>
      </c>
      <c r="AK388" s="346">
        <f t="shared" si="1126"/>
        <v>0</v>
      </c>
      <c r="AL388" s="346">
        <f t="shared" si="1126"/>
        <v>0</v>
      </c>
      <c r="AM388" s="407">
        <f>SUM(AM382:AM387)</f>
        <v>2107598.1120420792</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322792.5</v>
      </c>
      <c r="Z389" s="347">
        <f t="shared" ref="Z389:AE389" si="1127">Z379*Z381</f>
        <v>231703.2</v>
      </c>
      <c r="AA389" s="347">
        <f t="shared" si="1127"/>
        <v>779776.34779999999</v>
      </c>
      <c r="AB389" s="347">
        <f t="shared" si="1127"/>
        <v>0</v>
      </c>
      <c r="AC389" s="347">
        <f t="shared" si="1127"/>
        <v>0</v>
      </c>
      <c r="AD389" s="347">
        <f t="shared" si="1127"/>
        <v>0</v>
      </c>
      <c r="AE389" s="762">
        <f t="shared" si="1127"/>
        <v>0</v>
      </c>
      <c r="AF389" s="347">
        <f>AF379*AF381</f>
        <v>0</v>
      </c>
      <c r="AG389" s="347">
        <f t="shared" ref="AG389:AL389" si="1128">AG379*AG381</f>
        <v>0</v>
      </c>
      <c r="AH389" s="347">
        <f t="shared" si="1128"/>
        <v>0</v>
      </c>
      <c r="AI389" s="347">
        <f t="shared" si="1128"/>
        <v>0</v>
      </c>
      <c r="AJ389" s="347">
        <f t="shared" si="1128"/>
        <v>0</v>
      </c>
      <c r="AK389" s="347">
        <f t="shared" si="1128"/>
        <v>0</v>
      </c>
      <c r="AL389" s="347">
        <f t="shared" si="1128"/>
        <v>0</v>
      </c>
      <c r="AM389" s="407">
        <f>SUM(Y389:AL389)</f>
        <v>1334272.0477999998</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773326.06424207939</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34870192.296115302</v>
      </c>
      <c r="Z392" s="291">
        <f>SUMPRODUCT(E221:E376,Z221:Z376)</f>
        <v>7737082.0849506566</v>
      </c>
      <c r="AA392" s="291">
        <f t="shared" ref="AA392:AL392" si="1129">IF(AA219="kw",SUMPRODUCT($N$221:$N$376,$P$221:$P$376,AA221:AA376),SUMPRODUCT($E$221:$E$376,AA221:AA376))</f>
        <v>48062.868713347241</v>
      </c>
      <c r="AB392" s="291">
        <f t="shared" si="1129"/>
        <v>6175.2695152541719</v>
      </c>
      <c r="AC392" s="291">
        <f t="shared" si="1129"/>
        <v>27619.59628619823</v>
      </c>
      <c r="AD392" s="291">
        <f t="shared" si="1129"/>
        <v>0</v>
      </c>
      <c r="AE392" s="291">
        <f t="shared" si="1129"/>
        <v>8513.5319999999992</v>
      </c>
      <c r="AF392" s="291">
        <f t="shared" si="1129"/>
        <v>0</v>
      </c>
      <c r="AG392" s="291">
        <f t="shared" si="1129"/>
        <v>0</v>
      </c>
      <c r="AH392" s="291">
        <f t="shared" si="1129"/>
        <v>0</v>
      </c>
      <c r="AI392" s="291">
        <f t="shared" si="1129"/>
        <v>0</v>
      </c>
      <c r="AJ392" s="291">
        <f t="shared" si="1129"/>
        <v>0</v>
      </c>
      <c r="AK392" s="291">
        <f t="shared" si="1129"/>
        <v>0</v>
      </c>
      <c r="AL392" s="291">
        <f t="shared" si="1129"/>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34870192.296115302</v>
      </c>
      <c r="Z393" s="291">
        <f>SUMPRODUCT(F221:F376,Z221:Z376)</f>
        <v>7746545.1349506555</v>
      </c>
      <c r="AA393" s="291">
        <f t="shared" ref="AA393:AL393" si="1130">IF(AA219="kw",SUMPRODUCT($N$221:$N$376,$Q$221:$Q$376,AA221:AA376),SUMPRODUCT($F$221:$F$376,AA221:AA376))</f>
        <v>48116.868713347241</v>
      </c>
      <c r="AB393" s="291">
        <f t="shared" si="1130"/>
        <v>6183.6695152541715</v>
      </c>
      <c r="AC393" s="291">
        <f t="shared" si="1130"/>
        <v>27659.196286198228</v>
      </c>
      <c r="AD393" s="291">
        <f t="shared" si="1130"/>
        <v>0</v>
      </c>
      <c r="AE393" s="291">
        <f t="shared" si="1130"/>
        <v>8513.5319999999992</v>
      </c>
      <c r="AF393" s="291">
        <f t="shared" si="1130"/>
        <v>0</v>
      </c>
      <c r="AG393" s="291">
        <f t="shared" si="1130"/>
        <v>0</v>
      </c>
      <c r="AH393" s="291">
        <f t="shared" si="1130"/>
        <v>0</v>
      </c>
      <c r="AI393" s="291">
        <f t="shared" si="1130"/>
        <v>0</v>
      </c>
      <c r="AJ393" s="291">
        <f t="shared" si="1130"/>
        <v>0</v>
      </c>
      <c r="AK393" s="291">
        <f t="shared" si="1130"/>
        <v>0</v>
      </c>
      <c r="AL393" s="291">
        <f t="shared" si="1130"/>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34870192.296115302</v>
      </c>
      <c r="Z394" s="291">
        <f>SUMPRODUCT(G221:G376,Z221:Z376)</f>
        <v>7743816.7849506559</v>
      </c>
      <c r="AA394" s="291">
        <f t="shared" ref="AA394:AL394" si="1131">IF(AA219="kw",SUMPRODUCT($N$221:$N$376,$R$221:$R$376,AA221:AA376),SUMPRODUCT($G$221:$G$376,AA221:AA376))</f>
        <v>48084.468713347233</v>
      </c>
      <c r="AB394" s="291">
        <f t="shared" si="1131"/>
        <v>6178.6295152541707</v>
      </c>
      <c r="AC394" s="291">
        <f t="shared" si="1131"/>
        <v>27635.436286198226</v>
      </c>
      <c r="AD394" s="291">
        <f t="shared" si="1131"/>
        <v>0</v>
      </c>
      <c r="AE394" s="291">
        <f t="shared" si="1131"/>
        <v>8513.5319999999992</v>
      </c>
      <c r="AF394" s="291">
        <f t="shared" si="1131"/>
        <v>0</v>
      </c>
      <c r="AG394" s="291">
        <f t="shared" si="1131"/>
        <v>0</v>
      </c>
      <c r="AH394" s="291">
        <f t="shared" si="1131"/>
        <v>0</v>
      </c>
      <c r="AI394" s="291">
        <f t="shared" si="1131"/>
        <v>0</v>
      </c>
      <c r="AJ394" s="291">
        <f t="shared" si="1131"/>
        <v>0</v>
      </c>
      <c r="AK394" s="291">
        <f t="shared" si="1131"/>
        <v>0</v>
      </c>
      <c r="AL394" s="291">
        <f t="shared" si="1131"/>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34870583</v>
      </c>
      <c r="Z395" s="326">
        <f>SUMPRODUCT(H221:H376,Z221:Z376)</f>
        <v>7525674.2199999988</v>
      </c>
      <c r="AA395" s="326">
        <f t="shared" ref="AA395:AL395" si="1132">IF(AA219="kw",SUMPRODUCT($N$221:$N$376,$S$221:$S$376,AA221:AA376),SUMPRODUCT($H$221:$H$376,AA221:AA376))</f>
        <v>43297.32</v>
      </c>
      <c r="AB395" s="326">
        <f t="shared" si="1132"/>
        <v>5877.2400000000007</v>
      </c>
      <c r="AC395" s="326">
        <f t="shared" si="1132"/>
        <v>26214.6</v>
      </c>
      <c r="AD395" s="326">
        <f t="shared" si="1132"/>
        <v>0</v>
      </c>
      <c r="AE395" s="326">
        <f t="shared" si="1132"/>
        <v>8513.5319999999992</v>
      </c>
      <c r="AF395" s="326">
        <f t="shared" si="1132"/>
        <v>0</v>
      </c>
      <c r="AG395" s="326">
        <f t="shared" si="1132"/>
        <v>0</v>
      </c>
      <c r="AH395" s="326">
        <f t="shared" si="1132"/>
        <v>0</v>
      </c>
      <c r="AI395" s="326">
        <f t="shared" si="1132"/>
        <v>0</v>
      </c>
      <c r="AJ395" s="326">
        <f t="shared" si="1132"/>
        <v>0</v>
      </c>
      <c r="AK395" s="326">
        <f t="shared" si="1132"/>
        <v>0</v>
      </c>
      <c r="AL395" s="326">
        <f t="shared" si="1132"/>
        <v>0</v>
      </c>
      <c r="AM395" s="386"/>
    </row>
    <row r="396" spans="2:39" ht="21" customHeight="1">
      <c r="B396" s="368" t="s">
        <v>592</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56" t="s">
        <v>211</v>
      </c>
      <c r="C400" s="858" t="s">
        <v>33</v>
      </c>
      <c r="D400" s="284" t="s">
        <v>421</v>
      </c>
      <c r="E400" s="860" t="s">
        <v>209</v>
      </c>
      <c r="F400" s="861"/>
      <c r="G400" s="861"/>
      <c r="H400" s="861"/>
      <c r="I400" s="861"/>
      <c r="J400" s="861"/>
      <c r="K400" s="861"/>
      <c r="L400" s="861"/>
      <c r="M400" s="862"/>
      <c r="N400" s="863" t="s">
        <v>213</v>
      </c>
      <c r="O400" s="284" t="s">
        <v>422</v>
      </c>
      <c r="P400" s="860" t="s">
        <v>212</v>
      </c>
      <c r="Q400" s="861"/>
      <c r="R400" s="861"/>
      <c r="S400" s="861"/>
      <c r="T400" s="861"/>
      <c r="U400" s="861"/>
      <c r="V400" s="861"/>
      <c r="W400" s="861"/>
      <c r="X400" s="862"/>
      <c r="Y400" s="853" t="s">
        <v>243</v>
      </c>
      <c r="Z400" s="854"/>
      <c r="AA400" s="854"/>
      <c r="AB400" s="854"/>
      <c r="AC400" s="854"/>
      <c r="AD400" s="854"/>
      <c r="AE400" s="854"/>
      <c r="AF400" s="854"/>
      <c r="AG400" s="854"/>
      <c r="AH400" s="854"/>
      <c r="AI400" s="854"/>
      <c r="AJ400" s="854"/>
      <c r="AK400" s="854"/>
      <c r="AL400" s="854"/>
      <c r="AM400" s="855"/>
    </row>
    <row r="401" spans="1:39" ht="61.5" customHeight="1">
      <c r="B401" s="857"/>
      <c r="C401" s="859"/>
      <c r="D401" s="285">
        <v>2017</v>
      </c>
      <c r="E401" s="285">
        <v>2018</v>
      </c>
      <c r="F401" s="285">
        <v>2019</v>
      </c>
      <c r="G401" s="285">
        <v>2020</v>
      </c>
      <c r="H401" s="285">
        <v>2021</v>
      </c>
      <c r="I401" s="285">
        <v>2022</v>
      </c>
      <c r="J401" s="285">
        <v>2023</v>
      </c>
      <c r="K401" s="285">
        <v>2024</v>
      </c>
      <c r="L401" s="285">
        <v>2025</v>
      </c>
      <c r="M401" s="285">
        <v>2026</v>
      </c>
      <c r="N401" s="86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1,499 KW</v>
      </c>
      <c r="AB401" s="285" t="str">
        <f>'1.  LRAMVA Summary'!G52</f>
        <v>GS 1,500 TO 4,999</v>
      </c>
      <c r="AC401" s="285" t="str">
        <f>'1.  LRAMVA Summary'!H52</f>
        <v>Large User</v>
      </c>
      <c r="AD401" s="285" t="str">
        <f>'1.  LRAMVA Summary'!I52</f>
        <v>Unmetered Scattered Load</v>
      </c>
      <c r="AE401" s="285" t="str">
        <f>'1.  LRAMVA Summary'!J52</f>
        <v>Street Lighting</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kWh</v>
      </c>
      <c r="AE402" s="291" t="str">
        <f>'1.  LRAMVA Summary'!J53</f>
        <v>kW</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f>SUMIFS('7.  Persistence Report'!AW$27:AW$500,'7.  Persistence Report'!$D$27:$D$500,$B404,'7.  Persistence Report'!$J$27:$J$500,"Current year savings",'7.  Persistence Report'!$H$27:$H$500,"2017")</f>
        <v>0</v>
      </c>
      <c r="E404" s="295">
        <f>SUMIFS('7.  Persistence Report'!AX$27:AX$500,'7.  Persistence Report'!$D$27:$D$500,$B404,'7.  Persistence Report'!$J$27:$J$500,"Current year savings",'7.  Persistence Report'!$H$27:$H$500,"2017")</f>
        <v>0</v>
      </c>
      <c r="F404" s="295">
        <f>SUMIFS('7.  Persistence Report'!AY$27:AY$500,'7.  Persistence Report'!$D$27:$D$500,$B404,'7.  Persistence Report'!$J$27:$J$500,"Current year savings",'7.  Persistence Report'!$H$27:$H$500,"2017")</f>
        <v>0</v>
      </c>
      <c r="G404" s="295">
        <f>SUMIFS('7.  Persistence Report'!AZ$27:AZ$500,'7.  Persistence Report'!$D$27:$D$500,$B404,'7.  Persistence Report'!$J$27:$J$500,"Current year savings",'7.  Persistence Report'!$H$27:$H$500,"2017")</f>
        <v>0</v>
      </c>
      <c r="H404" s="295">
        <f>SUMIFS('7.  Persistence Report'!BA$27:BA$500,'7.  Persistence Report'!$D$27:$D$500,$B404,'7.  Persistence Report'!$J$27:$J$500,"Current year savings",'7.  Persistence Report'!$H$27:$H$500,"2017")</f>
        <v>0</v>
      </c>
      <c r="I404" s="295">
        <f>SUMIFS('7.  Persistence Report'!BB$27:BB$500,'7.  Persistence Report'!$D$27:$D$500,$B404,'7.  Persistence Report'!$J$27:$J$500,"Current year savings",'7.  Persistence Report'!$H$27:$H$500,"2017")</f>
        <v>0</v>
      </c>
      <c r="J404" s="295">
        <f>SUMIFS('7.  Persistence Report'!BC$27:BC$500,'7.  Persistence Report'!$D$27:$D$500,$B404,'7.  Persistence Report'!$J$27:$J$500,"Current year savings",'7.  Persistence Report'!$H$27:$H$500,"2017")</f>
        <v>0</v>
      </c>
      <c r="K404" s="295">
        <f>SUMIFS('7.  Persistence Report'!BD$27:BD$500,'7.  Persistence Report'!$D$27:$D$500,$B404,'7.  Persistence Report'!$J$27:$J$500,"Current year savings",'7.  Persistence Report'!$H$27:$H$500,"2017")</f>
        <v>0</v>
      </c>
      <c r="L404" s="295">
        <f>SUMIFS('7.  Persistence Report'!BE$27:BE$500,'7.  Persistence Report'!$D$27:$D$500,$B404,'7.  Persistence Report'!$J$27:$J$500,"Current year savings",'7.  Persistence Report'!$H$27:$H$500,"2017")</f>
        <v>0</v>
      </c>
      <c r="M404" s="295">
        <f>SUMIFS('7.  Persistence Report'!BF$27:BF$500,'7.  Persistence Report'!$D$27:$D$500,$B404,'7.  Persistence Report'!$J$27:$J$500,"Current year savings",'7.  Persistence Report'!$H$27:$H$500,"2017")</f>
        <v>0</v>
      </c>
      <c r="N404" s="291"/>
      <c r="O404" s="295">
        <f>SUMIFS('7.  Persistence Report'!R$27:R$500,'7.  Persistence Report'!$D$27:$D$500,$B404,'7.  Persistence Report'!$J$27:$J$500,"Current year savings",'7.  Persistence Report'!$H$27:$H$500,"2017")</f>
        <v>0</v>
      </c>
      <c r="P404" s="295">
        <f>SUMIFS('7.  Persistence Report'!S$27:S$500,'7.  Persistence Report'!$D$27:$D$500,$B404,'7.  Persistence Report'!$J$27:$J$500,"Current year savings",'7.  Persistence Report'!$H$27:$H$500,"2017")</f>
        <v>0</v>
      </c>
      <c r="Q404" s="295">
        <f>SUMIFS('7.  Persistence Report'!T$27:T$500,'7.  Persistence Report'!$D$27:$D$500,$B404,'7.  Persistence Report'!$J$27:$J$500,"Current year savings",'7.  Persistence Report'!$H$27:$H$500,"2017")</f>
        <v>0</v>
      </c>
      <c r="R404" s="295">
        <f>SUMIFS('7.  Persistence Report'!U$27:U$500,'7.  Persistence Report'!$D$27:$D$500,$B404,'7.  Persistence Report'!$J$27:$J$500,"Current year savings",'7.  Persistence Report'!$H$27:$H$500,"2017")</f>
        <v>0</v>
      </c>
      <c r="S404" s="295">
        <f>SUMIFS('7.  Persistence Report'!V$27:V$500,'7.  Persistence Report'!$D$27:$D$500,$B404,'7.  Persistence Report'!$J$27:$J$500,"Current year savings",'7.  Persistence Report'!$H$27:$H$500,"2017")</f>
        <v>0</v>
      </c>
      <c r="T404" s="295">
        <f>SUMIFS('7.  Persistence Report'!W$27:W$500,'7.  Persistence Report'!$D$27:$D$500,$B404,'7.  Persistence Report'!$J$27:$J$500,"Current year savings",'7.  Persistence Report'!$H$27:$H$500,"2017")</f>
        <v>0</v>
      </c>
      <c r="U404" s="295">
        <f>SUMIFS('7.  Persistence Report'!X$27:X$500,'7.  Persistence Report'!$D$27:$D$500,$B404,'7.  Persistence Report'!$J$27:$J$500,"Current year savings",'7.  Persistence Report'!$H$27:$H$500,"2017")</f>
        <v>0</v>
      </c>
      <c r="V404" s="295">
        <f>SUMIFS('7.  Persistence Report'!Y$27:Y$500,'7.  Persistence Report'!$D$27:$D$500,$B404,'7.  Persistence Report'!$J$27:$J$500,"Current year savings",'7.  Persistence Report'!$H$27:$H$500,"2017")</f>
        <v>0</v>
      </c>
      <c r="W404" s="295">
        <f>SUMIFS('7.  Persistence Report'!Z$27:Z$500,'7.  Persistence Report'!$D$27:$D$500,$B404,'7.  Persistence Report'!$J$27:$J$500,"Current year savings",'7.  Persistence Report'!$H$27:$H$500,"2017")</f>
        <v>0</v>
      </c>
      <c r="X404" s="295">
        <f>SUMIFS('7.  Persistence Report'!AA$27:AA$500,'7.  Persistence Report'!$D$27:$D$500,$B404,'7.  Persistence Report'!$J$27:$J$500,"Current year savings",'7.  Persistence Report'!$H$27:$H$500,"2017")</f>
        <v>0</v>
      </c>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f>SUMIFS('7.  Persistence Report'!AW$27:AW$500,'7.  Persistence Report'!$D$27:$D$500,$B404,'7.  Persistence Report'!$J$27:$J$500,"Adjustment",'7.  Persistence Report'!$H$27:$H$500,"2017")</f>
        <v>0</v>
      </c>
      <c r="E405" s="295">
        <f>SUMIFS('7.  Persistence Report'!AX$27:AX$500,'7.  Persistence Report'!$D$27:$D$500,$B404,'7.  Persistence Report'!$J$27:$J$500,"Adjustment",'7.  Persistence Report'!$H$27:$H$500,"2017")</f>
        <v>0</v>
      </c>
      <c r="F405" s="295">
        <f>SUMIFS('7.  Persistence Report'!AY$27:AY$500,'7.  Persistence Report'!$D$27:$D$500,$B404,'7.  Persistence Report'!$J$27:$J$500,"Adjustment",'7.  Persistence Report'!$H$27:$H$500,"2017")</f>
        <v>0</v>
      </c>
      <c r="G405" s="295">
        <f>SUMIFS('7.  Persistence Report'!AZ$27:AZ$500,'7.  Persistence Report'!$D$27:$D$500,$B404,'7.  Persistence Report'!$J$27:$J$500,"Adjustment",'7.  Persistence Report'!$H$27:$H$500,"2017")</f>
        <v>0</v>
      </c>
      <c r="H405" s="295">
        <f>SUMIFS('7.  Persistence Report'!BA$27:BA$500,'7.  Persistence Report'!$D$27:$D$500,$B404,'7.  Persistence Report'!$J$27:$J$500,"Adjustment",'7.  Persistence Report'!$H$27:$H$500,"2017")</f>
        <v>0</v>
      </c>
      <c r="I405" s="295">
        <f>SUMIFS('7.  Persistence Report'!BB$27:BB$500,'7.  Persistence Report'!$D$27:$D$500,$B404,'7.  Persistence Report'!$J$27:$J$500,"Adjustment",'7.  Persistence Report'!$H$27:$H$500,"2017")</f>
        <v>0</v>
      </c>
      <c r="J405" s="295">
        <f>SUMIFS('7.  Persistence Report'!BC$27:BC$500,'7.  Persistence Report'!$D$27:$D$500,$B404,'7.  Persistence Report'!$J$27:$J$500,"Adjustment",'7.  Persistence Report'!$H$27:$H$500,"2017")</f>
        <v>0</v>
      </c>
      <c r="K405" s="295">
        <f>SUMIFS('7.  Persistence Report'!BD$27:BD$500,'7.  Persistence Report'!$D$27:$D$500,$B404,'7.  Persistence Report'!$J$27:$J$500,"Adjustment",'7.  Persistence Report'!$H$27:$H$500,"2017")</f>
        <v>0</v>
      </c>
      <c r="L405" s="295">
        <f>SUMIFS('7.  Persistence Report'!BE$27:BE$500,'7.  Persistence Report'!$D$27:$D$500,$B404,'7.  Persistence Report'!$J$27:$J$500,"Adjustment",'7.  Persistence Report'!$H$27:$H$500,"2017")</f>
        <v>0</v>
      </c>
      <c r="M405" s="295">
        <f>SUMIFS('7.  Persistence Report'!BF$27:BF$500,'7.  Persistence Report'!$D$27:$D$500,$B404,'7.  Persistence Report'!$J$27:$J$500,"Adjustment",'7.  Persistence Report'!$H$27:$H$500,"2017")</f>
        <v>0</v>
      </c>
      <c r="N405" s="468"/>
      <c r="O405" s="295">
        <f>SUMIFS('7.  Persistence Report'!R$27:R$500,'7.  Persistence Report'!$D$27:$D$500,$B404,'7.  Persistence Report'!$J$27:$J$500,"Adjustment",'7.  Persistence Report'!$H$27:$H$500,"2017")</f>
        <v>0</v>
      </c>
      <c r="P405" s="295">
        <f>SUMIFS('7.  Persistence Report'!S$27:S$500,'7.  Persistence Report'!$D$27:$D$500,$B404,'7.  Persistence Report'!$J$27:$J$500,"Adjustment",'7.  Persistence Report'!$H$27:$H$500,"2017")</f>
        <v>0</v>
      </c>
      <c r="Q405" s="295">
        <f>SUMIFS('7.  Persistence Report'!T$27:T$500,'7.  Persistence Report'!$D$27:$D$500,$B404,'7.  Persistence Report'!$J$27:$J$500,"Adjustment",'7.  Persistence Report'!$H$27:$H$500,"2017")</f>
        <v>0</v>
      </c>
      <c r="R405" s="295">
        <f>SUMIFS('7.  Persistence Report'!U$27:U$500,'7.  Persistence Report'!$D$27:$D$500,$B404,'7.  Persistence Report'!$J$27:$J$500,"Adjustment",'7.  Persistence Report'!$H$27:$H$500,"2017")</f>
        <v>0</v>
      </c>
      <c r="S405" s="295">
        <f>SUMIFS('7.  Persistence Report'!V$27:V$500,'7.  Persistence Report'!$D$27:$D$500,$B404,'7.  Persistence Report'!$J$27:$J$500,"Adjustment",'7.  Persistence Report'!$H$27:$H$500,"2017")</f>
        <v>0</v>
      </c>
      <c r="T405" s="295">
        <f>SUMIFS('7.  Persistence Report'!W$27:W$500,'7.  Persistence Report'!$D$27:$D$500,$B404,'7.  Persistence Report'!$J$27:$J$500,"Adjustment",'7.  Persistence Report'!$H$27:$H$500,"2017")</f>
        <v>0</v>
      </c>
      <c r="U405" s="295">
        <f>SUMIFS('7.  Persistence Report'!X$27:X$500,'7.  Persistence Report'!$D$27:$D$500,$B404,'7.  Persistence Report'!$J$27:$J$500,"Adjustment",'7.  Persistence Report'!$H$27:$H$500,"2017")</f>
        <v>0</v>
      </c>
      <c r="V405" s="295">
        <f>SUMIFS('7.  Persistence Report'!Y$27:Y$500,'7.  Persistence Report'!$D$27:$D$500,$B404,'7.  Persistence Report'!$J$27:$J$500,"Adjustment",'7.  Persistence Report'!$H$27:$H$500,"2017")</f>
        <v>0</v>
      </c>
      <c r="W405" s="295">
        <f>SUMIFS('7.  Persistence Report'!Z$27:Z$500,'7.  Persistence Report'!$D$27:$D$500,$B404,'7.  Persistence Report'!$J$27:$J$500,"Adjustment",'7.  Persistence Report'!$H$27:$H$500,"2017")</f>
        <v>0</v>
      </c>
      <c r="X405" s="295">
        <f>SUMIFS('7.  Persistence Report'!AA$27:AA$500,'7.  Persistence Report'!$D$27:$D$500,$B404,'7.  Persistence Report'!$J$27:$J$500,"Adjustment",'7.  Persistence Report'!$H$27:$H$500,"2017")</f>
        <v>0</v>
      </c>
      <c r="Y405" s="411">
        <f>Y404</f>
        <v>0</v>
      </c>
      <c r="Z405" s="411">
        <f t="shared" ref="Z405" si="1133">Z404</f>
        <v>0</v>
      </c>
      <c r="AA405" s="411">
        <f t="shared" ref="AA405" si="1134">AA404</f>
        <v>0</v>
      </c>
      <c r="AB405" s="411">
        <f t="shared" ref="AB405" si="1135">AB404</f>
        <v>0</v>
      </c>
      <c r="AC405" s="411">
        <f t="shared" ref="AC405" si="1136">AC404</f>
        <v>0</v>
      </c>
      <c r="AD405" s="411">
        <f t="shared" ref="AD405" si="1137">AD404</f>
        <v>0</v>
      </c>
      <c r="AE405" s="411">
        <f t="shared" ref="AE405" si="1138">AE404</f>
        <v>0</v>
      </c>
      <c r="AF405" s="411">
        <f t="shared" ref="AF405" si="1139">AF404</f>
        <v>0</v>
      </c>
      <c r="AG405" s="411">
        <f t="shared" ref="AG405" si="1140">AG404</f>
        <v>0</v>
      </c>
      <c r="AH405" s="411">
        <f t="shared" ref="AH405" si="1141">AH404</f>
        <v>0</v>
      </c>
      <c r="AI405" s="411">
        <f t="shared" ref="AI405" si="1142">AI404</f>
        <v>0</v>
      </c>
      <c r="AJ405" s="411">
        <f t="shared" ref="AJ405" si="1143">AJ404</f>
        <v>0</v>
      </c>
      <c r="AK405" s="411">
        <f t="shared" ref="AK405" si="1144">AK404</f>
        <v>0</v>
      </c>
      <c r="AL405" s="411">
        <f t="shared" ref="AL405" si="1145">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f>SUMIFS('7.  Persistence Report'!AW$27:AW$500,'7.  Persistence Report'!$D$27:$D$500,$B407,'7.  Persistence Report'!$J$27:$J$500,"Current year savings",'7.  Persistence Report'!$H$27:$H$500,"2017")</f>
        <v>0</v>
      </c>
      <c r="E407" s="295">
        <f>SUMIFS('7.  Persistence Report'!AX$27:AX$500,'7.  Persistence Report'!$D$27:$D$500,$B407,'7.  Persistence Report'!$J$27:$J$500,"Current year savings",'7.  Persistence Report'!$H$27:$H$500,"2017")</f>
        <v>0</v>
      </c>
      <c r="F407" s="295">
        <f>SUMIFS('7.  Persistence Report'!AY$27:AY$500,'7.  Persistence Report'!$D$27:$D$500,$B407,'7.  Persistence Report'!$J$27:$J$500,"Current year savings",'7.  Persistence Report'!$H$27:$H$500,"2017")</f>
        <v>0</v>
      </c>
      <c r="G407" s="295">
        <f>SUMIFS('7.  Persistence Report'!AZ$27:AZ$500,'7.  Persistence Report'!$D$27:$D$500,$B407,'7.  Persistence Report'!$J$27:$J$500,"Current year savings",'7.  Persistence Report'!$H$27:$H$500,"2017")</f>
        <v>0</v>
      </c>
      <c r="H407" s="295">
        <f>SUMIFS('7.  Persistence Report'!BA$27:BA$500,'7.  Persistence Report'!$D$27:$D$500,$B407,'7.  Persistence Report'!$J$27:$J$500,"Current year savings",'7.  Persistence Report'!$H$27:$H$500,"2017")</f>
        <v>0</v>
      </c>
      <c r="I407" s="295">
        <f>SUMIFS('7.  Persistence Report'!BB$27:BB$500,'7.  Persistence Report'!$D$27:$D$500,$B407,'7.  Persistence Report'!$J$27:$J$500,"Current year savings",'7.  Persistence Report'!$H$27:$H$500,"2017")</f>
        <v>0</v>
      </c>
      <c r="J407" s="295">
        <f>SUMIFS('7.  Persistence Report'!BC$27:BC$500,'7.  Persistence Report'!$D$27:$D$500,$B407,'7.  Persistence Report'!$J$27:$J$500,"Current year savings",'7.  Persistence Report'!$H$27:$H$500,"2017")</f>
        <v>0</v>
      </c>
      <c r="K407" s="295">
        <f>SUMIFS('7.  Persistence Report'!BD$27:BD$500,'7.  Persistence Report'!$D$27:$D$500,$B407,'7.  Persistence Report'!$J$27:$J$500,"Current year savings",'7.  Persistence Report'!$H$27:$H$500,"2017")</f>
        <v>0</v>
      </c>
      <c r="L407" s="295">
        <f>SUMIFS('7.  Persistence Report'!BE$27:BE$500,'7.  Persistence Report'!$D$27:$D$500,$B407,'7.  Persistence Report'!$J$27:$J$500,"Current year savings",'7.  Persistence Report'!$H$27:$H$500,"2017")</f>
        <v>0</v>
      </c>
      <c r="M407" s="295">
        <f>SUMIFS('7.  Persistence Report'!BF$27:BF$500,'7.  Persistence Report'!$D$27:$D$500,$B407,'7.  Persistence Report'!$J$27:$J$500,"Current year savings",'7.  Persistence Report'!$H$27:$H$500,"2017")</f>
        <v>0</v>
      </c>
      <c r="N407" s="291"/>
      <c r="O407" s="295">
        <f>SUMIFS('7.  Persistence Report'!R$27:R$500,'7.  Persistence Report'!$D$27:$D$500,$B407,'7.  Persistence Report'!$J$27:$J$500,"Current year savings",'7.  Persistence Report'!$H$27:$H$500,"2017")</f>
        <v>0</v>
      </c>
      <c r="P407" s="295">
        <f>SUMIFS('7.  Persistence Report'!S$27:S$500,'7.  Persistence Report'!$D$27:$D$500,$B407,'7.  Persistence Report'!$J$27:$J$500,"Current year savings",'7.  Persistence Report'!$H$27:$H$500,"2017")</f>
        <v>0</v>
      </c>
      <c r="Q407" s="295">
        <f>SUMIFS('7.  Persistence Report'!T$27:T$500,'7.  Persistence Report'!$D$27:$D$500,$B407,'7.  Persistence Report'!$J$27:$J$500,"Current year savings",'7.  Persistence Report'!$H$27:$H$500,"2017")</f>
        <v>0</v>
      </c>
      <c r="R407" s="295">
        <f>SUMIFS('7.  Persistence Report'!U$27:U$500,'7.  Persistence Report'!$D$27:$D$500,$B407,'7.  Persistence Report'!$J$27:$J$500,"Current year savings",'7.  Persistence Report'!$H$27:$H$500,"2017")</f>
        <v>0</v>
      </c>
      <c r="S407" s="295">
        <f>SUMIFS('7.  Persistence Report'!V$27:V$500,'7.  Persistence Report'!$D$27:$D$500,$B407,'7.  Persistence Report'!$J$27:$J$500,"Current year savings",'7.  Persistence Report'!$H$27:$H$500,"2017")</f>
        <v>0</v>
      </c>
      <c r="T407" s="295">
        <f>SUMIFS('7.  Persistence Report'!W$27:W$500,'7.  Persistence Report'!$D$27:$D$500,$B407,'7.  Persistence Report'!$J$27:$J$500,"Current year savings",'7.  Persistence Report'!$H$27:$H$500,"2017")</f>
        <v>0</v>
      </c>
      <c r="U407" s="295">
        <f>SUMIFS('7.  Persistence Report'!X$27:X$500,'7.  Persistence Report'!$D$27:$D$500,$B407,'7.  Persistence Report'!$J$27:$J$500,"Current year savings",'7.  Persistence Report'!$H$27:$H$500,"2017")</f>
        <v>0</v>
      </c>
      <c r="V407" s="295">
        <f>SUMIFS('7.  Persistence Report'!Y$27:Y$500,'7.  Persistence Report'!$D$27:$D$500,$B407,'7.  Persistence Report'!$J$27:$J$500,"Current year savings",'7.  Persistence Report'!$H$27:$H$500,"2017")</f>
        <v>0</v>
      </c>
      <c r="W407" s="295">
        <f>SUMIFS('7.  Persistence Report'!Z$27:Z$500,'7.  Persistence Report'!$D$27:$D$500,$B407,'7.  Persistence Report'!$J$27:$J$500,"Current year savings",'7.  Persistence Report'!$H$27:$H$500,"2017")</f>
        <v>0</v>
      </c>
      <c r="X407" s="295">
        <f>SUMIFS('7.  Persistence Report'!AA$27:AA$500,'7.  Persistence Report'!$D$27:$D$500,$B407,'7.  Persistence Report'!$J$27:$J$500,"Current year savings",'7.  Persistence Report'!$H$27:$H$500,"2017")</f>
        <v>0</v>
      </c>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f>SUMIFS('7.  Persistence Report'!AW$27:AW$500,'7.  Persistence Report'!$D$27:$D$500,$B407,'7.  Persistence Report'!$J$27:$J$500,"Adjustment",'7.  Persistence Report'!$H$27:$H$500,"2017")</f>
        <v>0</v>
      </c>
      <c r="E408" s="295">
        <f>SUMIFS('7.  Persistence Report'!AX$27:AX$500,'7.  Persistence Report'!$D$27:$D$500,$B407,'7.  Persistence Report'!$J$27:$J$500,"Adjustment",'7.  Persistence Report'!$H$27:$H$500,"2017")</f>
        <v>0</v>
      </c>
      <c r="F408" s="295">
        <f>SUMIFS('7.  Persistence Report'!AY$27:AY$500,'7.  Persistence Report'!$D$27:$D$500,$B407,'7.  Persistence Report'!$J$27:$J$500,"Adjustment",'7.  Persistence Report'!$H$27:$H$500,"2017")</f>
        <v>0</v>
      </c>
      <c r="G408" s="295">
        <f>SUMIFS('7.  Persistence Report'!AZ$27:AZ$500,'7.  Persistence Report'!$D$27:$D$500,$B407,'7.  Persistence Report'!$J$27:$J$500,"Adjustment",'7.  Persistence Report'!$H$27:$H$500,"2017")</f>
        <v>0</v>
      </c>
      <c r="H408" s="295">
        <f>SUMIFS('7.  Persistence Report'!BA$27:BA$500,'7.  Persistence Report'!$D$27:$D$500,$B407,'7.  Persistence Report'!$J$27:$J$500,"Adjustment",'7.  Persistence Report'!$H$27:$H$500,"2017")</f>
        <v>0</v>
      </c>
      <c r="I408" s="295">
        <f>SUMIFS('7.  Persistence Report'!BB$27:BB$500,'7.  Persistence Report'!$D$27:$D$500,$B407,'7.  Persistence Report'!$J$27:$J$500,"Adjustment",'7.  Persistence Report'!$H$27:$H$500,"2017")</f>
        <v>0</v>
      </c>
      <c r="J408" s="295">
        <f>SUMIFS('7.  Persistence Report'!BC$27:BC$500,'7.  Persistence Report'!$D$27:$D$500,$B407,'7.  Persistence Report'!$J$27:$J$500,"Adjustment",'7.  Persistence Report'!$H$27:$H$500,"2017")</f>
        <v>0</v>
      </c>
      <c r="K408" s="295">
        <f>SUMIFS('7.  Persistence Report'!BD$27:BD$500,'7.  Persistence Report'!$D$27:$D$500,$B407,'7.  Persistence Report'!$J$27:$J$500,"Adjustment",'7.  Persistence Report'!$H$27:$H$500,"2017")</f>
        <v>0</v>
      </c>
      <c r="L408" s="295">
        <f>SUMIFS('7.  Persistence Report'!BE$27:BE$500,'7.  Persistence Report'!$D$27:$D$500,$B407,'7.  Persistence Report'!$J$27:$J$500,"Adjustment",'7.  Persistence Report'!$H$27:$H$500,"2017")</f>
        <v>0</v>
      </c>
      <c r="M408" s="295">
        <f>SUMIFS('7.  Persistence Report'!BF$27:BF$500,'7.  Persistence Report'!$D$27:$D$500,$B407,'7.  Persistence Report'!$J$27:$J$500,"Adjustment",'7.  Persistence Report'!$H$27:$H$500,"2017")</f>
        <v>0</v>
      </c>
      <c r="N408" s="468"/>
      <c r="O408" s="295">
        <f>SUMIFS('7.  Persistence Report'!R$27:R$500,'7.  Persistence Report'!$D$27:$D$500,$B407,'7.  Persistence Report'!$J$27:$J$500,"Adjustment",'7.  Persistence Report'!$H$27:$H$500,"2017")</f>
        <v>0</v>
      </c>
      <c r="P408" s="295">
        <f>SUMIFS('7.  Persistence Report'!S$27:S$500,'7.  Persistence Report'!$D$27:$D$500,$B407,'7.  Persistence Report'!$J$27:$J$500,"Adjustment",'7.  Persistence Report'!$H$27:$H$500,"2017")</f>
        <v>0</v>
      </c>
      <c r="Q408" s="295">
        <f>SUMIFS('7.  Persistence Report'!T$27:T$500,'7.  Persistence Report'!$D$27:$D$500,$B407,'7.  Persistence Report'!$J$27:$J$500,"Adjustment",'7.  Persistence Report'!$H$27:$H$500,"2017")</f>
        <v>0</v>
      </c>
      <c r="R408" s="295">
        <f>SUMIFS('7.  Persistence Report'!U$27:U$500,'7.  Persistence Report'!$D$27:$D$500,$B407,'7.  Persistence Report'!$J$27:$J$500,"Adjustment",'7.  Persistence Report'!$H$27:$H$500,"2017")</f>
        <v>0</v>
      </c>
      <c r="S408" s="295">
        <f>SUMIFS('7.  Persistence Report'!V$27:V$500,'7.  Persistence Report'!$D$27:$D$500,$B407,'7.  Persistence Report'!$J$27:$J$500,"Adjustment",'7.  Persistence Report'!$H$27:$H$500,"2017")</f>
        <v>0</v>
      </c>
      <c r="T408" s="295">
        <f>SUMIFS('7.  Persistence Report'!W$27:W$500,'7.  Persistence Report'!$D$27:$D$500,$B407,'7.  Persistence Report'!$J$27:$J$500,"Adjustment",'7.  Persistence Report'!$H$27:$H$500,"2017")</f>
        <v>0</v>
      </c>
      <c r="U408" s="295">
        <f>SUMIFS('7.  Persistence Report'!X$27:X$500,'7.  Persistence Report'!$D$27:$D$500,$B407,'7.  Persistence Report'!$J$27:$J$500,"Adjustment",'7.  Persistence Report'!$H$27:$H$500,"2017")</f>
        <v>0</v>
      </c>
      <c r="V408" s="295">
        <f>SUMIFS('7.  Persistence Report'!Y$27:Y$500,'7.  Persistence Report'!$D$27:$D$500,$B407,'7.  Persistence Report'!$J$27:$J$500,"Adjustment",'7.  Persistence Report'!$H$27:$H$500,"2017")</f>
        <v>0</v>
      </c>
      <c r="W408" s="295">
        <f>SUMIFS('7.  Persistence Report'!Z$27:Z$500,'7.  Persistence Report'!$D$27:$D$500,$B407,'7.  Persistence Report'!$J$27:$J$500,"Adjustment",'7.  Persistence Report'!$H$27:$H$500,"2017")</f>
        <v>0</v>
      </c>
      <c r="X408" s="295">
        <f>SUMIFS('7.  Persistence Report'!AA$27:AA$500,'7.  Persistence Report'!$D$27:$D$500,$B407,'7.  Persistence Report'!$J$27:$J$500,"Adjustment",'7.  Persistence Report'!$H$27:$H$500,"2017")</f>
        <v>0</v>
      </c>
      <c r="Y408" s="411">
        <f>Y407</f>
        <v>0</v>
      </c>
      <c r="Z408" s="411">
        <f t="shared" ref="Z408" si="1146">Z407</f>
        <v>0</v>
      </c>
      <c r="AA408" s="411">
        <f t="shared" ref="AA408" si="1147">AA407</f>
        <v>0</v>
      </c>
      <c r="AB408" s="411">
        <f t="shared" ref="AB408" si="1148">AB407</f>
        <v>0</v>
      </c>
      <c r="AC408" s="411">
        <f t="shared" ref="AC408" si="1149">AC407</f>
        <v>0</v>
      </c>
      <c r="AD408" s="411">
        <f t="shared" ref="AD408" si="1150">AD407</f>
        <v>0</v>
      </c>
      <c r="AE408" s="411">
        <f t="shared" ref="AE408" si="1151">AE407</f>
        <v>0</v>
      </c>
      <c r="AF408" s="411">
        <f t="shared" ref="AF408" si="1152">AF407</f>
        <v>0</v>
      </c>
      <c r="AG408" s="411">
        <f t="shared" ref="AG408" si="1153">AG407</f>
        <v>0</v>
      </c>
      <c r="AH408" s="411">
        <f t="shared" ref="AH408" si="1154">AH407</f>
        <v>0</v>
      </c>
      <c r="AI408" s="411">
        <f t="shared" ref="AI408" si="1155">AI407</f>
        <v>0</v>
      </c>
      <c r="AJ408" s="411">
        <f t="shared" ref="AJ408" si="1156">AJ407</f>
        <v>0</v>
      </c>
      <c r="AK408" s="411">
        <f t="shared" ref="AK408" si="1157">AK407</f>
        <v>0</v>
      </c>
      <c r="AL408" s="411">
        <f t="shared" ref="AL408" si="1158">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f>SUMIFS('7.  Persistence Report'!AW$27:AW$500,'7.  Persistence Report'!$D$27:$D$500,$B410,'7.  Persistence Report'!$J$27:$J$500,"Current year savings",'7.  Persistence Report'!$H$27:$H$500,"2017")</f>
        <v>0</v>
      </c>
      <c r="E410" s="295">
        <f>SUMIFS('7.  Persistence Report'!AX$27:AX$500,'7.  Persistence Report'!$D$27:$D$500,$B410,'7.  Persistence Report'!$J$27:$J$500,"Current year savings",'7.  Persistence Report'!$H$27:$H$500,"2017")</f>
        <v>0</v>
      </c>
      <c r="F410" s="295">
        <f>SUMIFS('7.  Persistence Report'!AY$27:AY$500,'7.  Persistence Report'!$D$27:$D$500,$B410,'7.  Persistence Report'!$J$27:$J$500,"Current year savings",'7.  Persistence Report'!$H$27:$H$500,"2017")</f>
        <v>0</v>
      </c>
      <c r="G410" s="295">
        <f>SUMIFS('7.  Persistence Report'!AZ$27:AZ$500,'7.  Persistence Report'!$D$27:$D$500,$B410,'7.  Persistence Report'!$J$27:$J$500,"Current year savings",'7.  Persistence Report'!$H$27:$H$500,"2017")</f>
        <v>0</v>
      </c>
      <c r="H410" s="295">
        <f>SUMIFS('7.  Persistence Report'!BA$27:BA$500,'7.  Persistence Report'!$D$27:$D$500,$B410,'7.  Persistence Report'!$J$27:$J$500,"Current year savings",'7.  Persistence Report'!$H$27:$H$500,"2017")</f>
        <v>0</v>
      </c>
      <c r="I410" s="295">
        <f>SUMIFS('7.  Persistence Report'!BB$27:BB$500,'7.  Persistence Report'!$D$27:$D$500,$B410,'7.  Persistence Report'!$J$27:$J$500,"Current year savings",'7.  Persistence Report'!$H$27:$H$500,"2017")</f>
        <v>0</v>
      </c>
      <c r="J410" s="295">
        <f>SUMIFS('7.  Persistence Report'!BC$27:BC$500,'7.  Persistence Report'!$D$27:$D$500,$B410,'7.  Persistence Report'!$J$27:$J$500,"Current year savings",'7.  Persistence Report'!$H$27:$H$500,"2017")</f>
        <v>0</v>
      </c>
      <c r="K410" s="295">
        <f>SUMIFS('7.  Persistence Report'!BD$27:BD$500,'7.  Persistence Report'!$D$27:$D$500,$B410,'7.  Persistence Report'!$J$27:$J$500,"Current year savings",'7.  Persistence Report'!$H$27:$H$500,"2017")</f>
        <v>0</v>
      </c>
      <c r="L410" s="295">
        <f>SUMIFS('7.  Persistence Report'!BE$27:BE$500,'7.  Persistence Report'!$D$27:$D$500,$B410,'7.  Persistence Report'!$J$27:$J$500,"Current year savings",'7.  Persistence Report'!$H$27:$H$500,"2017")</f>
        <v>0</v>
      </c>
      <c r="M410" s="295">
        <f>SUMIFS('7.  Persistence Report'!BF$27:BF$500,'7.  Persistence Report'!$D$27:$D$500,$B410,'7.  Persistence Report'!$J$27:$J$500,"Current year savings",'7.  Persistence Report'!$H$27:$H$500,"2017")</f>
        <v>0</v>
      </c>
      <c r="N410" s="291"/>
      <c r="O410" s="295">
        <f>SUMIFS('7.  Persistence Report'!R$27:R$500,'7.  Persistence Report'!$D$27:$D$500,$B410,'7.  Persistence Report'!$J$27:$J$500,"Current year savings",'7.  Persistence Report'!$H$27:$H$500,"2017")</f>
        <v>0</v>
      </c>
      <c r="P410" s="295">
        <f>SUMIFS('7.  Persistence Report'!S$27:S$500,'7.  Persistence Report'!$D$27:$D$500,$B410,'7.  Persistence Report'!$J$27:$J$500,"Current year savings",'7.  Persistence Report'!$H$27:$H$500,"2017")</f>
        <v>0</v>
      </c>
      <c r="Q410" s="295">
        <f>SUMIFS('7.  Persistence Report'!T$27:T$500,'7.  Persistence Report'!$D$27:$D$500,$B410,'7.  Persistence Report'!$J$27:$J$500,"Current year savings",'7.  Persistence Report'!$H$27:$H$500,"2017")</f>
        <v>0</v>
      </c>
      <c r="R410" s="295">
        <f>SUMIFS('7.  Persistence Report'!U$27:U$500,'7.  Persistence Report'!$D$27:$D$500,$B410,'7.  Persistence Report'!$J$27:$J$500,"Current year savings",'7.  Persistence Report'!$H$27:$H$500,"2017")</f>
        <v>0</v>
      </c>
      <c r="S410" s="295">
        <f>SUMIFS('7.  Persistence Report'!V$27:V$500,'7.  Persistence Report'!$D$27:$D$500,$B410,'7.  Persistence Report'!$J$27:$J$500,"Current year savings",'7.  Persistence Report'!$H$27:$H$500,"2017")</f>
        <v>0</v>
      </c>
      <c r="T410" s="295">
        <f>SUMIFS('7.  Persistence Report'!W$27:W$500,'7.  Persistence Report'!$D$27:$D$500,$B410,'7.  Persistence Report'!$J$27:$J$500,"Current year savings",'7.  Persistence Report'!$H$27:$H$500,"2017")</f>
        <v>0</v>
      </c>
      <c r="U410" s="295">
        <f>SUMIFS('7.  Persistence Report'!X$27:X$500,'7.  Persistence Report'!$D$27:$D$500,$B410,'7.  Persistence Report'!$J$27:$J$500,"Current year savings",'7.  Persistence Report'!$H$27:$H$500,"2017")</f>
        <v>0</v>
      </c>
      <c r="V410" s="295">
        <f>SUMIFS('7.  Persistence Report'!Y$27:Y$500,'7.  Persistence Report'!$D$27:$D$500,$B410,'7.  Persistence Report'!$J$27:$J$500,"Current year savings",'7.  Persistence Report'!$H$27:$H$500,"2017")</f>
        <v>0</v>
      </c>
      <c r="W410" s="295">
        <f>SUMIFS('7.  Persistence Report'!Z$27:Z$500,'7.  Persistence Report'!$D$27:$D$500,$B410,'7.  Persistence Report'!$J$27:$J$500,"Current year savings",'7.  Persistence Report'!$H$27:$H$500,"2017")</f>
        <v>0</v>
      </c>
      <c r="X410" s="295">
        <f>SUMIFS('7.  Persistence Report'!AA$27:AA$500,'7.  Persistence Report'!$D$27:$D$500,$B410,'7.  Persistence Report'!$J$27:$J$500,"Current year savings",'7.  Persistence Report'!$H$27:$H$500,"2017")</f>
        <v>0</v>
      </c>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f>SUMIFS('7.  Persistence Report'!AW$27:AW$500,'7.  Persistence Report'!$D$27:$D$500,$B410,'7.  Persistence Report'!$J$27:$J$500,"Adjustment",'7.  Persistence Report'!$H$27:$H$500,"2017")</f>
        <v>0</v>
      </c>
      <c r="E411" s="295">
        <f>SUMIFS('7.  Persistence Report'!AX$27:AX$500,'7.  Persistence Report'!$D$27:$D$500,$B410,'7.  Persistence Report'!$J$27:$J$500,"Adjustment",'7.  Persistence Report'!$H$27:$H$500,"2017")</f>
        <v>0</v>
      </c>
      <c r="F411" s="295">
        <f>SUMIFS('7.  Persistence Report'!AY$27:AY$500,'7.  Persistence Report'!$D$27:$D$500,$B410,'7.  Persistence Report'!$J$27:$J$500,"Adjustment",'7.  Persistence Report'!$H$27:$H$500,"2017")</f>
        <v>0</v>
      </c>
      <c r="G411" s="295">
        <f>SUMIFS('7.  Persistence Report'!AZ$27:AZ$500,'7.  Persistence Report'!$D$27:$D$500,$B410,'7.  Persistence Report'!$J$27:$J$500,"Adjustment",'7.  Persistence Report'!$H$27:$H$500,"2017")</f>
        <v>0</v>
      </c>
      <c r="H411" s="295">
        <f>SUMIFS('7.  Persistence Report'!BA$27:BA$500,'7.  Persistence Report'!$D$27:$D$500,$B410,'7.  Persistence Report'!$J$27:$J$500,"Adjustment",'7.  Persistence Report'!$H$27:$H$500,"2017")</f>
        <v>0</v>
      </c>
      <c r="I411" s="295">
        <f>SUMIFS('7.  Persistence Report'!BB$27:BB$500,'7.  Persistence Report'!$D$27:$D$500,$B410,'7.  Persistence Report'!$J$27:$J$500,"Adjustment",'7.  Persistence Report'!$H$27:$H$500,"2017")</f>
        <v>0</v>
      </c>
      <c r="J411" s="295">
        <f>SUMIFS('7.  Persistence Report'!BC$27:BC$500,'7.  Persistence Report'!$D$27:$D$500,$B410,'7.  Persistence Report'!$J$27:$J$500,"Adjustment",'7.  Persistence Report'!$H$27:$H$500,"2017")</f>
        <v>0</v>
      </c>
      <c r="K411" s="295">
        <f>SUMIFS('7.  Persistence Report'!BD$27:BD$500,'7.  Persistence Report'!$D$27:$D$500,$B410,'7.  Persistence Report'!$J$27:$J$500,"Adjustment",'7.  Persistence Report'!$H$27:$H$500,"2017")</f>
        <v>0</v>
      </c>
      <c r="L411" s="295">
        <f>SUMIFS('7.  Persistence Report'!BE$27:BE$500,'7.  Persistence Report'!$D$27:$D$500,$B410,'7.  Persistence Report'!$J$27:$J$500,"Adjustment",'7.  Persistence Report'!$H$27:$H$500,"2017")</f>
        <v>0</v>
      </c>
      <c r="M411" s="295">
        <f>SUMIFS('7.  Persistence Report'!BF$27:BF$500,'7.  Persistence Report'!$D$27:$D$500,$B410,'7.  Persistence Report'!$J$27:$J$500,"Adjustment",'7.  Persistence Report'!$H$27:$H$500,"2017")</f>
        <v>0</v>
      </c>
      <c r="N411" s="468"/>
      <c r="O411" s="295">
        <f>SUMIFS('7.  Persistence Report'!R$27:R$500,'7.  Persistence Report'!$D$27:$D$500,$B410,'7.  Persistence Report'!$J$27:$J$500,"Adjustment",'7.  Persistence Report'!$H$27:$H$500,"2017")</f>
        <v>0</v>
      </c>
      <c r="P411" s="295">
        <f>SUMIFS('7.  Persistence Report'!S$27:S$500,'7.  Persistence Report'!$D$27:$D$500,$B410,'7.  Persistence Report'!$J$27:$J$500,"Adjustment",'7.  Persistence Report'!$H$27:$H$500,"2017")</f>
        <v>0</v>
      </c>
      <c r="Q411" s="295">
        <f>SUMIFS('7.  Persistence Report'!T$27:T$500,'7.  Persistence Report'!$D$27:$D$500,$B410,'7.  Persistence Report'!$J$27:$J$500,"Adjustment",'7.  Persistence Report'!$H$27:$H$500,"2017")</f>
        <v>0</v>
      </c>
      <c r="R411" s="295">
        <f>SUMIFS('7.  Persistence Report'!U$27:U$500,'7.  Persistence Report'!$D$27:$D$500,$B410,'7.  Persistence Report'!$J$27:$J$500,"Adjustment",'7.  Persistence Report'!$H$27:$H$500,"2017")</f>
        <v>0</v>
      </c>
      <c r="S411" s="295">
        <f>SUMIFS('7.  Persistence Report'!V$27:V$500,'7.  Persistence Report'!$D$27:$D$500,$B410,'7.  Persistence Report'!$J$27:$J$500,"Adjustment",'7.  Persistence Report'!$H$27:$H$500,"2017")</f>
        <v>0</v>
      </c>
      <c r="T411" s="295">
        <f>SUMIFS('7.  Persistence Report'!W$27:W$500,'7.  Persistence Report'!$D$27:$D$500,$B410,'7.  Persistence Report'!$J$27:$J$500,"Adjustment",'7.  Persistence Report'!$H$27:$H$500,"2017")</f>
        <v>0</v>
      </c>
      <c r="U411" s="295">
        <f>SUMIFS('7.  Persistence Report'!X$27:X$500,'7.  Persistence Report'!$D$27:$D$500,$B410,'7.  Persistence Report'!$J$27:$J$500,"Adjustment",'7.  Persistence Report'!$H$27:$H$500,"2017")</f>
        <v>0</v>
      </c>
      <c r="V411" s="295">
        <f>SUMIFS('7.  Persistence Report'!Y$27:Y$500,'7.  Persistence Report'!$D$27:$D$500,$B410,'7.  Persistence Report'!$J$27:$J$500,"Adjustment",'7.  Persistence Report'!$H$27:$H$500,"2017")</f>
        <v>0</v>
      </c>
      <c r="W411" s="295">
        <f>SUMIFS('7.  Persistence Report'!Z$27:Z$500,'7.  Persistence Report'!$D$27:$D$500,$B410,'7.  Persistence Report'!$J$27:$J$500,"Adjustment",'7.  Persistence Report'!$H$27:$H$500,"2017")</f>
        <v>0</v>
      </c>
      <c r="X411" s="295">
        <f>SUMIFS('7.  Persistence Report'!AA$27:AA$500,'7.  Persistence Report'!$D$27:$D$500,$B410,'7.  Persistence Report'!$J$27:$J$500,"Adjustment",'7.  Persistence Report'!$H$27:$H$500,"2017")</f>
        <v>0</v>
      </c>
      <c r="Y411" s="411">
        <f>Y410</f>
        <v>0</v>
      </c>
      <c r="Z411" s="411">
        <f t="shared" ref="Z411" si="1159">Z410</f>
        <v>0</v>
      </c>
      <c r="AA411" s="411">
        <f t="shared" ref="AA411" si="1160">AA410</f>
        <v>0</v>
      </c>
      <c r="AB411" s="411">
        <f t="shared" ref="AB411" si="1161">AB410</f>
        <v>0</v>
      </c>
      <c r="AC411" s="411">
        <f t="shared" ref="AC411" si="1162">AC410</f>
        <v>0</v>
      </c>
      <c r="AD411" s="411">
        <f t="shared" ref="AD411" si="1163">AD410</f>
        <v>0</v>
      </c>
      <c r="AE411" s="411">
        <f t="shared" ref="AE411" si="1164">AE410</f>
        <v>0</v>
      </c>
      <c r="AF411" s="411">
        <f t="shared" ref="AF411" si="1165">AF410</f>
        <v>0</v>
      </c>
      <c r="AG411" s="411">
        <f t="shared" ref="AG411" si="1166">AG410</f>
        <v>0</v>
      </c>
      <c r="AH411" s="411">
        <f t="shared" ref="AH411" si="1167">AH410</f>
        <v>0</v>
      </c>
      <c r="AI411" s="411">
        <f t="shared" ref="AI411" si="1168">AI410</f>
        <v>0</v>
      </c>
      <c r="AJ411" s="411">
        <f t="shared" ref="AJ411" si="1169">AJ410</f>
        <v>0</v>
      </c>
      <c r="AK411" s="411">
        <f t="shared" ref="AK411" si="1170">AK410</f>
        <v>0</v>
      </c>
      <c r="AL411" s="411">
        <f t="shared" ref="AL411" si="1171">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682</v>
      </c>
      <c r="C413" s="291" t="s">
        <v>25</v>
      </c>
      <c r="D413" s="295">
        <f>SUMIFS('7.  Persistence Report'!AW$27:AW$500,'7.  Persistence Report'!$D$27:$D$500,$B413,'7.  Persistence Report'!$J$27:$J$500,"Current year savings",'7.  Persistence Report'!$H$27:$H$500,"2017")</f>
        <v>0</v>
      </c>
      <c r="E413" s="295">
        <f>SUMIFS('7.  Persistence Report'!AX$27:AX$500,'7.  Persistence Report'!$D$27:$D$500,$B413,'7.  Persistence Report'!$J$27:$J$500,"Current year savings",'7.  Persistence Report'!$H$27:$H$500,"2017")</f>
        <v>0</v>
      </c>
      <c r="F413" s="295">
        <f>SUMIFS('7.  Persistence Report'!AY$27:AY$500,'7.  Persistence Report'!$D$27:$D$500,$B413,'7.  Persistence Report'!$J$27:$J$500,"Current year savings",'7.  Persistence Report'!$H$27:$H$500,"2017")</f>
        <v>0</v>
      </c>
      <c r="G413" s="295">
        <f>SUMIFS('7.  Persistence Report'!AZ$27:AZ$500,'7.  Persistence Report'!$D$27:$D$500,$B413,'7.  Persistence Report'!$J$27:$J$500,"Current year savings",'7.  Persistence Report'!$H$27:$H$500,"2017")</f>
        <v>0</v>
      </c>
      <c r="H413" s="295">
        <f>SUMIFS('7.  Persistence Report'!BA$27:BA$500,'7.  Persistence Report'!$D$27:$D$500,$B413,'7.  Persistence Report'!$J$27:$J$500,"Current year savings",'7.  Persistence Report'!$H$27:$H$500,"2017")</f>
        <v>0</v>
      </c>
      <c r="I413" s="295">
        <f>SUMIFS('7.  Persistence Report'!BB$27:BB$500,'7.  Persistence Report'!$D$27:$D$500,$B413,'7.  Persistence Report'!$J$27:$J$500,"Current year savings",'7.  Persistence Report'!$H$27:$H$500,"2017")</f>
        <v>0</v>
      </c>
      <c r="J413" s="295">
        <f>SUMIFS('7.  Persistence Report'!BC$27:BC$500,'7.  Persistence Report'!$D$27:$D$500,$B413,'7.  Persistence Report'!$J$27:$J$500,"Current year savings",'7.  Persistence Report'!$H$27:$H$500,"2017")</f>
        <v>0</v>
      </c>
      <c r="K413" s="295">
        <f>SUMIFS('7.  Persistence Report'!BD$27:BD$500,'7.  Persistence Report'!$D$27:$D$500,$B413,'7.  Persistence Report'!$J$27:$J$500,"Current year savings",'7.  Persistence Report'!$H$27:$H$500,"2017")</f>
        <v>0</v>
      </c>
      <c r="L413" s="295">
        <f>SUMIFS('7.  Persistence Report'!BE$27:BE$500,'7.  Persistence Report'!$D$27:$D$500,$B413,'7.  Persistence Report'!$J$27:$J$500,"Current year savings",'7.  Persistence Report'!$H$27:$H$500,"2017")</f>
        <v>0</v>
      </c>
      <c r="M413" s="295">
        <f>SUMIFS('7.  Persistence Report'!BF$27:BF$500,'7.  Persistence Report'!$D$27:$D$500,$B413,'7.  Persistence Report'!$J$27:$J$500,"Current year savings",'7.  Persistence Report'!$H$27:$H$500,"2017")</f>
        <v>0</v>
      </c>
      <c r="N413" s="291"/>
      <c r="O413" s="295">
        <f>SUMIFS('7.  Persistence Report'!R$27:R$500,'7.  Persistence Report'!$D$27:$D$500,$B413,'7.  Persistence Report'!$J$27:$J$500,"Current year savings",'7.  Persistence Report'!$H$27:$H$500,"2017")</f>
        <v>0</v>
      </c>
      <c r="P413" s="295">
        <f>SUMIFS('7.  Persistence Report'!S$27:S$500,'7.  Persistence Report'!$D$27:$D$500,$B413,'7.  Persistence Report'!$J$27:$J$500,"Current year savings",'7.  Persistence Report'!$H$27:$H$500,"2017")</f>
        <v>0</v>
      </c>
      <c r="Q413" s="295">
        <f>SUMIFS('7.  Persistence Report'!T$27:T$500,'7.  Persistence Report'!$D$27:$D$500,$B413,'7.  Persistence Report'!$J$27:$J$500,"Current year savings",'7.  Persistence Report'!$H$27:$H$500,"2017")</f>
        <v>0</v>
      </c>
      <c r="R413" s="295">
        <f>SUMIFS('7.  Persistence Report'!U$27:U$500,'7.  Persistence Report'!$D$27:$D$500,$B413,'7.  Persistence Report'!$J$27:$J$500,"Current year savings",'7.  Persistence Report'!$H$27:$H$500,"2017")</f>
        <v>0</v>
      </c>
      <c r="S413" s="295">
        <f>SUMIFS('7.  Persistence Report'!V$27:V$500,'7.  Persistence Report'!$D$27:$D$500,$B413,'7.  Persistence Report'!$J$27:$J$500,"Current year savings",'7.  Persistence Report'!$H$27:$H$500,"2017")</f>
        <v>0</v>
      </c>
      <c r="T413" s="295">
        <f>SUMIFS('7.  Persistence Report'!W$27:W$500,'7.  Persistence Report'!$D$27:$D$500,$B413,'7.  Persistence Report'!$J$27:$J$500,"Current year savings",'7.  Persistence Report'!$H$27:$H$500,"2017")</f>
        <v>0</v>
      </c>
      <c r="U413" s="295">
        <f>SUMIFS('7.  Persistence Report'!X$27:X$500,'7.  Persistence Report'!$D$27:$D$500,$B413,'7.  Persistence Report'!$J$27:$J$500,"Current year savings",'7.  Persistence Report'!$H$27:$H$500,"2017")</f>
        <v>0</v>
      </c>
      <c r="V413" s="295">
        <f>SUMIFS('7.  Persistence Report'!Y$27:Y$500,'7.  Persistence Report'!$D$27:$D$500,$B413,'7.  Persistence Report'!$J$27:$J$500,"Current year savings",'7.  Persistence Report'!$H$27:$H$500,"2017")</f>
        <v>0</v>
      </c>
      <c r="W413" s="295">
        <f>SUMIFS('7.  Persistence Report'!Z$27:Z$500,'7.  Persistence Report'!$D$27:$D$500,$B413,'7.  Persistence Report'!$J$27:$J$500,"Current year savings",'7.  Persistence Report'!$H$27:$H$500,"2017")</f>
        <v>0</v>
      </c>
      <c r="X413" s="295">
        <f>SUMIFS('7.  Persistence Report'!AA$27:AA$500,'7.  Persistence Report'!$D$27:$D$500,$B413,'7.  Persistence Report'!$J$27:$J$500,"Current year savings",'7.  Persistence Report'!$H$27:$H$500,"2017")</f>
        <v>0</v>
      </c>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f>SUMIFS('7.  Persistence Report'!AW$27:AW$500,'7.  Persistence Report'!$D$27:$D$500,$B413,'7.  Persistence Report'!$J$27:$J$500,"Adjustment",'7.  Persistence Report'!$H$27:$H$500,"2017")</f>
        <v>0</v>
      </c>
      <c r="E414" s="295">
        <f>SUMIFS('7.  Persistence Report'!AX$27:AX$500,'7.  Persistence Report'!$D$27:$D$500,$B413,'7.  Persistence Report'!$J$27:$J$500,"Adjustment",'7.  Persistence Report'!$H$27:$H$500,"2017")</f>
        <v>0</v>
      </c>
      <c r="F414" s="295">
        <f>SUMIFS('7.  Persistence Report'!AY$27:AY$500,'7.  Persistence Report'!$D$27:$D$500,$B413,'7.  Persistence Report'!$J$27:$J$500,"Adjustment",'7.  Persistence Report'!$H$27:$H$500,"2017")</f>
        <v>0</v>
      </c>
      <c r="G414" s="295">
        <f>SUMIFS('7.  Persistence Report'!AZ$27:AZ$500,'7.  Persistence Report'!$D$27:$D$500,$B413,'7.  Persistence Report'!$J$27:$J$500,"Adjustment",'7.  Persistence Report'!$H$27:$H$500,"2017")</f>
        <v>0</v>
      </c>
      <c r="H414" s="295">
        <f>SUMIFS('7.  Persistence Report'!BA$27:BA$500,'7.  Persistence Report'!$D$27:$D$500,$B413,'7.  Persistence Report'!$J$27:$J$500,"Adjustment",'7.  Persistence Report'!$H$27:$H$500,"2017")</f>
        <v>0</v>
      </c>
      <c r="I414" s="295">
        <f>SUMIFS('7.  Persistence Report'!BB$27:BB$500,'7.  Persistence Report'!$D$27:$D$500,$B413,'7.  Persistence Report'!$J$27:$J$500,"Adjustment",'7.  Persistence Report'!$H$27:$H$500,"2017")</f>
        <v>0</v>
      </c>
      <c r="J414" s="295">
        <f>SUMIFS('7.  Persistence Report'!BC$27:BC$500,'7.  Persistence Report'!$D$27:$D$500,$B413,'7.  Persistence Report'!$J$27:$J$500,"Adjustment",'7.  Persistence Report'!$H$27:$H$500,"2017")</f>
        <v>0</v>
      </c>
      <c r="K414" s="295">
        <f>SUMIFS('7.  Persistence Report'!BD$27:BD$500,'7.  Persistence Report'!$D$27:$D$500,$B413,'7.  Persistence Report'!$J$27:$J$500,"Adjustment",'7.  Persistence Report'!$H$27:$H$500,"2017")</f>
        <v>0</v>
      </c>
      <c r="L414" s="295">
        <f>SUMIFS('7.  Persistence Report'!BE$27:BE$500,'7.  Persistence Report'!$D$27:$D$500,$B413,'7.  Persistence Report'!$J$27:$J$500,"Adjustment",'7.  Persistence Report'!$H$27:$H$500,"2017")</f>
        <v>0</v>
      </c>
      <c r="M414" s="295">
        <f>SUMIFS('7.  Persistence Report'!BF$27:BF$500,'7.  Persistence Report'!$D$27:$D$500,$B413,'7.  Persistence Report'!$J$27:$J$500,"Adjustment",'7.  Persistence Report'!$H$27:$H$500,"2017")</f>
        <v>0</v>
      </c>
      <c r="N414" s="468"/>
      <c r="O414" s="295">
        <f>SUMIFS('7.  Persistence Report'!R$27:R$500,'7.  Persistence Report'!$D$27:$D$500,$B413,'7.  Persistence Report'!$J$27:$J$500,"Adjustment",'7.  Persistence Report'!$H$27:$H$500,"2017")</f>
        <v>0</v>
      </c>
      <c r="P414" s="295">
        <f>SUMIFS('7.  Persistence Report'!S$27:S$500,'7.  Persistence Report'!$D$27:$D$500,$B413,'7.  Persistence Report'!$J$27:$J$500,"Adjustment",'7.  Persistence Report'!$H$27:$H$500,"2017")</f>
        <v>0</v>
      </c>
      <c r="Q414" s="295">
        <f>SUMIFS('7.  Persistence Report'!T$27:T$500,'7.  Persistence Report'!$D$27:$D$500,$B413,'7.  Persistence Report'!$J$27:$J$500,"Adjustment",'7.  Persistence Report'!$H$27:$H$500,"2017")</f>
        <v>0</v>
      </c>
      <c r="R414" s="295">
        <f>SUMIFS('7.  Persistence Report'!U$27:U$500,'7.  Persistence Report'!$D$27:$D$500,$B413,'7.  Persistence Report'!$J$27:$J$500,"Adjustment",'7.  Persistence Report'!$H$27:$H$500,"2017")</f>
        <v>0</v>
      </c>
      <c r="S414" s="295">
        <f>SUMIFS('7.  Persistence Report'!V$27:V$500,'7.  Persistence Report'!$D$27:$D$500,$B413,'7.  Persistence Report'!$J$27:$J$500,"Adjustment",'7.  Persistence Report'!$H$27:$H$500,"2017")</f>
        <v>0</v>
      </c>
      <c r="T414" s="295">
        <f>SUMIFS('7.  Persistence Report'!W$27:W$500,'7.  Persistence Report'!$D$27:$D$500,$B413,'7.  Persistence Report'!$J$27:$J$500,"Adjustment",'7.  Persistence Report'!$H$27:$H$500,"2017")</f>
        <v>0</v>
      </c>
      <c r="U414" s="295">
        <f>SUMIFS('7.  Persistence Report'!X$27:X$500,'7.  Persistence Report'!$D$27:$D$500,$B413,'7.  Persistence Report'!$J$27:$J$500,"Adjustment",'7.  Persistence Report'!$H$27:$H$500,"2017")</f>
        <v>0</v>
      </c>
      <c r="V414" s="295">
        <f>SUMIFS('7.  Persistence Report'!Y$27:Y$500,'7.  Persistence Report'!$D$27:$D$500,$B413,'7.  Persistence Report'!$J$27:$J$500,"Adjustment",'7.  Persistence Report'!$H$27:$H$500,"2017")</f>
        <v>0</v>
      </c>
      <c r="W414" s="295">
        <f>SUMIFS('7.  Persistence Report'!Z$27:Z$500,'7.  Persistence Report'!$D$27:$D$500,$B413,'7.  Persistence Report'!$J$27:$J$500,"Adjustment",'7.  Persistence Report'!$H$27:$H$500,"2017")</f>
        <v>0</v>
      </c>
      <c r="X414" s="295">
        <f>SUMIFS('7.  Persistence Report'!AA$27:AA$500,'7.  Persistence Report'!$D$27:$D$500,$B413,'7.  Persistence Report'!$J$27:$J$500,"Adjustment",'7.  Persistence Report'!$H$27:$H$500,"2017")</f>
        <v>0</v>
      </c>
      <c r="Y414" s="411">
        <f>Y413</f>
        <v>0</v>
      </c>
      <c r="Z414" s="411">
        <f t="shared" ref="Z414" si="1172">Z413</f>
        <v>0</v>
      </c>
      <c r="AA414" s="411">
        <f t="shared" ref="AA414" si="1173">AA413</f>
        <v>0</v>
      </c>
      <c r="AB414" s="411">
        <f t="shared" ref="AB414" si="1174">AB413</f>
        <v>0</v>
      </c>
      <c r="AC414" s="411">
        <f t="shared" ref="AC414" si="1175">AC413</f>
        <v>0</v>
      </c>
      <c r="AD414" s="411">
        <f t="shared" ref="AD414" si="1176">AD413</f>
        <v>0</v>
      </c>
      <c r="AE414" s="411">
        <f t="shared" ref="AE414" si="1177">AE413</f>
        <v>0</v>
      </c>
      <c r="AF414" s="411">
        <f t="shared" ref="AF414" si="1178">AF413</f>
        <v>0</v>
      </c>
      <c r="AG414" s="411">
        <f t="shared" ref="AG414" si="1179">AG413</f>
        <v>0</v>
      </c>
      <c r="AH414" s="411">
        <f t="shared" ref="AH414" si="1180">AH413</f>
        <v>0</v>
      </c>
      <c r="AI414" s="411">
        <f t="shared" ref="AI414" si="1181">AI413</f>
        <v>0</v>
      </c>
      <c r="AJ414" s="411">
        <f t="shared" ref="AJ414" si="1182">AJ413</f>
        <v>0</v>
      </c>
      <c r="AK414" s="411">
        <f t="shared" ref="AK414" si="1183">AK413</f>
        <v>0</v>
      </c>
      <c r="AL414" s="411">
        <f t="shared" ref="AL414" si="1184">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f>SUMIFS('7.  Persistence Report'!AW$27:AW$500,'7.  Persistence Report'!$D$27:$D$500,$B416,'7.  Persistence Report'!$J$27:$J$500,"Current year savings",'7.  Persistence Report'!$H$27:$H$500,"2017")</f>
        <v>0</v>
      </c>
      <c r="E416" s="295">
        <f>SUMIFS('7.  Persistence Report'!AX$27:AX$500,'7.  Persistence Report'!$D$27:$D$500,$B416,'7.  Persistence Report'!$J$27:$J$500,"Current year savings",'7.  Persistence Report'!$H$27:$H$500,"2017")</f>
        <v>0</v>
      </c>
      <c r="F416" s="295">
        <f>SUMIFS('7.  Persistence Report'!AY$27:AY$500,'7.  Persistence Report'!$D$27:$D$500,$B416,'7.  Persistence Report'!$J$27:$J$500,"Current year savings",'7.  Persistence Report'!$H$27:$H$500,"2017")</f>
        <v>0</v>
      </c>
      <c r="G416" s="295">
        <f>SUMIFS('7.  Persistence Report'!AZ$27:AZ$500,'7.  Persistence Report'!$D$27:$D$500,$B416,'7.  Persistence Report'!$J$27:$J$500,"Current year savings",'7.  Persistence Report'!$H$27:$H$500,"2017")</f>
        <v>0</v>
      </c>
      <c r="H416" s="295">
        <f>SUMIFS('7.  Persistence Report'!BA$27:BA$500,'7.  Persistence Report'!$D$27:$D$500,$B416,'7.  Persistence Report'!$J$27:$J$500,"Current year savings",'7.  Persistence Report'!$H$27:$H$500,"2017")</f>
        <v>0</v>
      </c>
      <c r="I416" s="295">
        <f>SUMIFS('7.  Persistence Report'!BB$27:BB$500,'7.  Persistence Report'!$D$27:$D$500,$B416,'7.  Persistence Report'!$J$27:$J$500,"Current year savings",'7.  Persistence Report'!$H$27:$H$500,"2017")</f>
        <v>0</v>
      </c>
      <c r="J416" s="295">
        <f>SUMIFS('7.  Persistence Report'!BC$27:BC$500,'7.  Persistence Report'!$D$27:$D$500,$B416,'7.  Persistence Report'!$J$27:$J$500,"Current year savings",'7.  Persistence Report'!$H$27:$H$500,"2017")</f>
        <v>0</v>
      </c>
      <c r="K416" s="295">
        <f>SUMIFS('7.  Persistence Report'!BD$27:BD$500,'7.  Persistence Report'!$D$27:$D$500,$B416,'7.  Persistence Report'!$J$27:$J$500,"Current year savings",'7.  Persistence Report'!$H$27:$H$500,"2017")</f>
        <v>0</v>
      </c>
      <c r="L416" s="295">
        <f>SUMIFS('7.  Persistence Report'!BE$27:BE$500,'7.  Persistence Report'!$D$27:$D$500,$B416,'7.  Persistence Report'!$J$27:$J$500,"Current year savings",'7.  Persistence Report'!$H$27:$H$500,"2017")</f>
        <v>0</v>
      </c>
      <c r="M416" s="295">
        <f>SUMIFS('7.  Persistence Report'!BF$27:BF$500,'7.  Persistence Report'!$D$27:$D$500,$B416,'7.  Persistence Report'!$J$27:$J$500,"Current year savings",'7.  Persistence Report'!$H$27:$H$500,"2017")</f>
        <v>0</v>
      </c>
      <c r="N416" s="291"/>
      <c r="O416" s="295">
        <f>SUMIFS('7.  Persistence Report'!R$27:R$500,'7.  Persistence Report'!$D$27:$D$500,$B416,'7.  Persistence Report'!$J$27:$J$500,"Current year savings",'7.  Persistence Report'!$H$27:$H$500,"2017")</f>
        <v>0</v>
      </c>
      <c r="P416" s="295">
        <f>SUMIFS('7.  Persistence Report'!S$27:S$500,'7.  Persistence Report'!$D$27:$D$500,$B416,'7.  Persistence Report'!$J$27:$J$500,"Current year savings",'7.  Persistence Report'!$H$27:$H$500,"2017")</f>
        <v>0</v>
      </c>
      <c r="Q416" s="295">
        <f>SUMIFS('7.  Persistence Report'!T$27:T$500,'7.  Persistence Report'!$D$27:$D$500,$B416,'7.  Persistence Report'!$J$27:$J$500,"Current year savings",'7.  Persistence Report'!$H$27:$H$500,"2017")</f>
        <v>0</v>
      </c>
      <c r="R416" s="295">
        <f>SUMIFS('7.  Persistence Report'!U$27:U$500,'7.  Persistence Report'!$D$27:$D$500,$B416,'7.  Persistence Report'!$J$27:$J$500,"Current year savings",'7.  Persistence Report'!$H$27:$H$500,"2017")</f>
        <v>0</v>
      </c>
      <c r="S416" s="295">
        <f>SUMIFS('7.  Persistence Report'!V$27:V$500,'7.  Persistence Report'!$D$27:$D$500,$B416,'7.  Persistence Report'!$J$27:$J$500,"Current year savings",'7.  Persistence Report'!$H$27:$H$500,"2017")</f>
        <v>0</v>
      </c>
      <c r="T416" s="295">
        <f>SUMIFS('7.  Persistence Report'!W$27:W$500,'7.  Persistence Report'!$D$27:$D$500,$B416,'7.  Persistence Report'!$J$27:$J$500,"Current year savings",'7.  Persistence Report'!$H$27:$H$500,"2017")</f>
        <v>0</v>
      </c>
      <c r="U416" s="295">
        <f>SUMIFS('7.  Persistence Report'!X$27:X$500,'7.  Persistence Report'!$D$27:$D$500,$B416,'7.  Persistence Report'!$J$27:$J$500,"Current year savings",'7.  Persistence Report'!$H$27:$H$500,"2017")</f>
        <v>0</v>
      </c>
      <c r="V416" s="295">
        <f>SUMIFS('7.  Persistence Report'!Y$27:Y$500,'7.  Persistence Report'!$D$27:$D$500,$B416,'7.  Persistence Report'!$J$27:$J$500,"Current year savings",'7.  Persistence Report'!$H$27:$H$500,"2017")</f>
        <v>0</v>
      </c>
      <c r="W416" s="295">
        <f>SUMIFS('7.  Persistence Report'!Z$27:Z$500,'7.  Persistence Report'!$D$27:$D$500,$B416,'7.  Persistence Report'!$J$27:$J$500,"Current year savings",'7.  Persistence Report'!$H$27:$H$500,"2017")</f>
        <v>0</v>
      </c>
      <c r="X416" s="295">
        <f>SUMIFS('7.  Persistence Report'!AA$27:AA$500,'7.  Persistence Report'!$D$27:$D$500,$B416,'7.  Persistence Report'!$J$27:$J$500,"Current year savings",'7.  Persistence Report'!$H$27:$H$500,"2017")</f>
        <v>0</v>
      </c>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f>SUMIFS('7.  Persistence Report'!AW$27:AW$500,'7.  Persistence Report'!$D$27:$D$500,$B416,'7.  Persistence Report'!$J$27:$J$500,"Adjustment",'7.  Persistence Report'!$H$27:$H$500,"2017")</f>
        <v>0</v>
      </c>
      <c r="E417" s="295">
        <f>SUMIFS('7.  Persistence Report'!AX$27:AX$500,'7.  Persistence Report'!$D$27:$D$500,$B416,'7.  Persistence Report'!$J$27:$J$500,"Adjustment",'7.  Persistence Report'!$H$27:$H$500,"2017")</f>
        <v>0</v>
      </c>
      <c r="F417" s="295">
        <f>SUMIFS('7.  Persistence Report'!AY$27:AY$500,'7.  Persistence Report'!$D$27:$D$500,$B416,'7.  Persistence Report'!$J$27:$J$500,"Adjustment",'7.  Persistence Report'!$H$27:$H$500,"2017")</f>
        <v>0</v>
      </c>
      <c r="G417" s="295">
        <f>SUMIFS('7.  Persistence Report'!AZ$27:AZ$500,'7.  Persistence Report'!$D$27:$D$500,$B416,'7.  Persistence Report'!$J$27:$J$500,"Adjustment",'7.  Persistence Report'!$H$27:$H$500,"2017")</f>
        <v>0</v>
      </c>
      <c r="H417" s="295">
        <f>SUMIFS('7.  Persistence Report'!BA$27:BA$500,'7.  Persistence Report'!$D$27:$D$500,$B416,'7.  Persistence Report'!$J$27:$J$500,"Adjustment",'7.  Persistence Report'!$H$27:$H$500,"2017")</f>
        <v>0</v>
      </c>
      <c r="I417" s="295">
        <f>SUMIFS('7.  Persistence Report'!BB$27:BB$500,'7.  Persistence Report'!$D$27:$D$500,$B416,'7.  Persistence Report'!$J$27:$J$500,"Adjustment",'7.  Persistence Report'!$H$27:$H$500,"2017")</f>
        <v>0</v>
      </c>
      <c r="J417" s="295">
        <f>SUMIFS('7.  Persistence Report'!BC$27:BC$500,'7.  Persistence Report'!$D$27:$D$500,$B416,'7.  Persistence Report'!$J$27:$J$500,"Adjustment",'7.  Persistence Report'!$H$27:$H$500,"2017")</f>
        <v>0</v>
      </c>
      <c r="K417" s="295">
        <f>SUMIFS('7.  Persistence Report'!BD$27:BD$500,'7.  Persistence Report'!$D$27:$D$500,$B416,'7.  Persistence Report'!$J$27:$J$500,"Adjustment",'7.  Persistence Report'!$H$27:$H$500,"2017")</f>
        <v>0</v>
      </c>
      <c r="L417" s="295">
        <f>SUMIFS('7.  Persistence Report'!BE$27:BE$500,'7.  Persistence Report'!$D$27:$D$500,$B416,'7.  Persistence Report'!$J$27:$J$500,"Adjustment",'7.  Persistence Report'!$H$27:$H$500,"2017")</f>
        <v>0</v>
      </c>
      <c r="M417" s="295">
        <f>SUMIFS('7.  Persistence Report'!BF$27:BF$500,'7.  Persistence Report'!$D$27:$D$500,$B416,'7.  Persistence Report'!$J$27:$J$500,"Adjustment",'7.  Persistence Report'!$H$27:$H$500,"2017")</f>
        <v>0</v>
      </c>
      <c r="N417" s="468"/>
      <c r="O417" s="295">
        <f>SUMIFS('7.  Persistence Report'!R$27:R$500,'7.  Persistence Report'!$D$27:$D$500,$B416,'7.  Persistence Report'!$J$27:$J$500,"Adjustment",'7.  Persistence Report'!$H$27:$H$500,"2017")</f>
        <v>0</v>
      </c>
      <c r="P417" s="295">
        <f>SUMIFS('7.  Persistence Report'!S$27:S$500,'7.  Persistence Report'!$D$27:$D$500,$B416,'7.  Persistence Report'!$J$27:$J$500,"Adjustment",'7.  Persistence Report'!$H$27:$H$500,"2017")</f>
        <v>0</v>
      </c>
      <c r="Q417" s="295">
        <f>SUMIFS('7.  Persistence Report'!T$27:T$500,'7.  Persistence Report'!$D$27:$D$500,$B416,'7.  Persistence Report'!$J$27:$J$500,"Adjustment",'7.  Persistence Report'!$H$27:$H$500,"2017")</f>
        <v>0</v>
      </c>
      <c r="R417" s="295">
        <f>SUMIFS('7.  Persistence Report'!U$27:U$500,'7.  Persistence Report'!$D$27:$D$500,$B416,'7.  Persistence Report'!$J$27:$J$500,"Adjustment",'7.  Persistence Report'!$H$27:$H$500,"2017")</f>
        <v>0</v>
      </c>
      <c r="S417" s="295">
        <f>SUMIFS('7.  Persistence Report'!V$27:V$500,'7.  Persistence Report'!$D$27:$D$500,$B416,'7.  Persistence Report'!$J$27:$J$500,"Adjustment",'7.  Persistence Report'!$H$27:$H$500,"2017")</f>
        <v>0</v>
      </c>
      <c r="T417" s="295">
        <f>SUMIFS('7.  Persistence Report'!W$27:W$500,'7.  Persistence Report'!$D$27:$D$500,$B416,'7.  Persistence Report'!$J$27:$J$500,"Adjustment",'7.  Persistence Report'!$H$27:$H$500,"2017")</f>
        <v>0</v>
      </c>
      <c r="U417" s="295">
        <f>SUMIFS('7.  Persistence Report'!X$27:X$500,'7.  Persistence Report'!$D$27:$D$500,$B416,'7.  Persistence Report'!$J$27:$J$500,"Adjustment",'7.  Persistence Report'!$H$27:$H$500,"2017")</f>
        <v>0</v>
      </c>
      <c r="V417" s="295">
        <f>SUMIFS('7.  Persistence Report'!Y$27:Y$500,'7.  Persistence Report'!$D$27:$D$500,$B416,'7.  Persistence Report'!$J$27:$J$500,"Adjustment",'7.  Persistence Report'!$H$27:$H$500,"2017")</f>
        <v>0</v>
      </c>
      <c r="W417" s="295">
        <f>SUMIFS('7.  Persistence Report'!Z$27:Z$500,'7.  Persistence Report'!$D$27:$D$500,$B416,'7.  Persistence Report'!$J$27:$J$500,"Adjustment",'7.  Persistence Report'!$H$27:$H$500,"2017")</f>
        <v>0</v>
      </c>
      <c r="X417" s="295">
        <f>SUMIFS('7.  Persistence Report'!AA$27:AA$500,'7.  Persistence Report'!$D$27:$D$500,$B416,'7.  Persistence Report'!$J$27:$J$500,"Adjustment",'7.  Persistence Report'!$H$27:$H$500,"2017")</f>
        <v>0</v>
      </c>
      <c r="Y417" s="411">
        <f>Y416</f>
        <v>0</v>
      </c>
      <c r="Z417" s="411">
        <f t="shared" ref="Z417" si="1185">Z416</f>
        <v>0</v>
      </c>
      <c r="AA417" s="411">
        <f t="shared" ref="AA417" si="1186">AA416</f>
        <v>0</v>
      </c>
      <c r="AB417" s="411">
        <f t="shared" ref="AB417" si="1187">AB416</f>
        <v>0</v>
      </c>
      <c r="AC417" s="411">
        <f t="shared" ref="AC417" si="1188">AC416</f>
        <v>0</v>
      </c>
      <c r="AD417" s="411">
        <f t="shared" ref="AD417" si="1189">AD416</f>
        <v>0</v>
      </c>
      <c r="AE417" s="411">
        <f t="shared" ref="AE417" si="1190">AE416</f>
        <v>0</v>
      </c>
      <c r="AF417" s="411">
        <f t="shared" ref="AF417" si="1191">AF416</f>
        <v>0</v>
      </c>
      <c r="AG417" s="411">
        <f t="shared" ref="AG417" si="1192">AG416</f>
        <v>0</v>
      </c>
      <c r="AH417" s="411">
        <f t="shared" ref="AH417" si="1193">AH416</f>
        <v>0</v>
      </c>
      <c r="AI417" s="411">
        <f t="shared" ref="AI417" si="1194">AI416</f>
        <v>0</v>
      </c>
      <c r="AJ417" s="411">
        <f t="shared" ref="AJ417" si="1195">AJ416</f>
        <v>0</v>
      </c>
      <c r="AK417" s="411">
        <f t="shared" ref="AK417" si="1196">AK416</f>
        <v>0</v>
      </c>
      <c r="AL417" s="411">
        <f t="shared" ref="AL417" si="1197">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f>SUMIFS('7.  Persistence Report'!AW$27:AW$500,'7.  Persistence Report'!$D$27:$D$500,$B420,'7.  Persistence Report'!$J$27:$J$500,"Current year savings",'7.  Persistence Report'!$H$27:$H$500,"2017")</f>
        <v>0</v>
      </c>
      <c r="E420" s="295">
        <f>SUMIFS('7.  Persistence Report'!AX$27:AX$500,'7.  Persistence Report'!$D$27:$D$500,$B420,'7.  Persistence Report'!$J$27:$J$500,"Current year savings",'7.  Persistence Report'!$H$27:$H$500,"2017")</f>
        <v>0</v>
      </c>
      <c r="F420" s="295">
        <f>SUMIFS('7.  Persistence Report'!AY$27:AY$500,'7.  Persistence Report'!$D$27:$D$500,$B420,'7.  Persistence Report'!$J$27:$J$500,"Current year savings",'7.  Persistence Report'!$H$27:$H$500,"2017")</f>
        <v>0</v>
      </c>
      <c r="G420" s="295">
        <f>SUMIFS('7.  Persistence Report'!AZ$27:AZ$500,'7.  Persistence Report'!$D$27:$D$500,$B420,'7.  Persistence Report'!$J$27:$J$500,"Current year savings",'7.  Persistence Report'!$H$27:$H$500,"2017")</f>
        <v>0</v>
      </c>
      <c r="H420" s="295">
        <f>SUMIFS('7.  Persistence Report'!BA$27:BA$500,'7.  Persistence Report'!$D$27:$D$500,$B420,'7.  Persistence Report'!$J$27:$J$500,"Current year savings",'7.  Persistence Report'!$H$27:$H$500,"2017")</f>
        <v>0</v>
      </c>
      <c r="I420" s="295">
        <f>SUMIFS('7.  Persistence Report'!BB$27:BB$500,'7.  Persistence Report'!$D$27:$D$500,$B420,'7.  Persistence Report'!$J$27:$J$500,"Current year savings",'7.  Persistence Report'!$H$27:$H$500,"2017")</f>
        <v>0</v>
      </c>
      <c r="J420" s="295">
        <f>SUMIFS('7.  Persistence Report'!BC$27:BC$500,'7.  Persistence Report'!$D$27:$D$500,$B420,'7.  Persistence Report'!$J$27:$J$500,"Current year savings",'7.  Persistence Report'!$H$27:$H$500,"2017")</f>
        <v>0</v>
      </c>
      <c r="K420" s="295">
        <f>SUMIFS('7.  Persistence Report'!BD$27:BD$500,'7.  Persistence Report'!$D$27:$D$500,$B420,'7.  Persistence Report'!$J$27:$J$500,"Current year savings",'7.  Persistence Report'!$H$27:$H$500,"2017")</f>
        <v>0</v>
      </c>
      <c r="L420" s="295">
        <f>SUMIFS('7.  Persistence Report'!BE$27:BE$500,'7.  Persistence Report'!$D$27:$D$500,$B420,'7.  Persistence Report'!$J$27:$J$500,"Current year savings",'7.  Persistence Report'!$H$27:$H$500,"2017")</f>
        <v>0</v>
      </c>
      <c r="M420" s="295">
        <f>SUMIFS('7.  Persistence Report'!BF$27:BF$500,'7.  Persistence Report'!$D$27:$D$500,$B420,'7.  Persistence Report'!$J$27:$J$500,"Current year savings",'7.  Persistence Report'!$H$27:$H$500,"2017")</f>
        <v>0</v>
      </c>
      <c r="N420" s="295">
        <v>12</v>
      </c>
      <c r="O420" s="295">
        <f>SUMIFS('7.  Persistence Report'!R$27:R$500,'7.  Persistence Report'!$D$27:$D$500,$B420,'7.  Persistence Report'!$J$27:$J$500,"Current year savings",'7.  Persistence Report'!$H$27:$H$500,"2017")</f>
        <v>0</v>
      </c>
      <c r="P420" s="295">
        <f>SUMIFS('7.  Persistence Report'!S$27:S$500,'7.  Persistence Report'!$D$27:$D$500,$B420,'7.  Persistence Report'!$J$27:$J$500,"Current year savings",'7.  Persistence Report'!$H$27:$H$500,"2017")</f>
        <v>0</v>
      </c>
      <c r="Q420" s="295">
        <f>SUMIFS('7.  Persistence Report'!T$27:T$500,'7.  Persistence Report'!$D$27:$D$500,$B420,'7.  Persistence Report'!$J$27:$J$500,"Current year savings",'7.  Persistence Report'!$H$27:$H$500,"2017")</f>
        <v>0</v>
      </c>
      <c r="R420" s="295">
        <f>SUMIFS('7.  Persistence Report'!U$27:U$500,'7.  Persistence Report'!$D$27:$D$500,$B420,'7.  Persistence Report'!$J$27:$J$500,"Current year savings",'7.  Persistence Report'!$H$27:$H$500,"2017")</f>
        <v>0</v>
      </c>
      <c r="S420" s="295">
        <f>SUMIFS('7.  Persistence Report'!V$27:V$500,'7.  Persistence Report'!$D$27:$D$500,$B420,'7.  Persistence Report'!$J$27:$J$500,"Current year savings",'7.  Persistence Report'!$H$27:$H$500,"2017")</f>
        <v>0</v>
      </c>
      <c r="T420" s="295">
        <f>SUMIFS('7.  Persistence Report'!W$27:W$500,'7.  Persistence Report'!$D$27:$D$500,$B420,'7.  Persistence Report'!$J$27:$J$500,"Current year savings",'7.  Persistence Report'!$H$27:$H$500,"2017")</f>
        <v>0</v>
      </c>
      <c r="U420" s="295">
        <f>SUMIFS('7.  Persistence Report'!X$27:X$500,'7.  Persistence Report'!$D$27:$D$500,$B420,'7.  Persistence Report'!$J$27:$J$500,"Current year savings",'7.  Persistence Report'!$H$27:$H$500,"2017")</f>
        <v>0</v>
      </c>
      <c r="V420" s="295">
        <f>SUMIFS('7.  Persistence Report'!Y$27:Y$500,'7.  Persistence Report'!$D$27:$D$500,$B420,'7.  Persistence Report'!$J$27:$J$500,"Current year savings",'7.  Persistence Report'!$H$27:$H$500,"2017")</f>
        <v>0</v>
      </c>
      <c r="W420" s="295">
        <f>SUMIFS('7.  Persistence Report'!Z$27:Z$500,'7.  Persistence Report'!$D$27:$D$500,$B420,'7.  Persistence Report'!$J$27:$J$500,"Current year savings",'7.  Persistence Report'!$H$27:$H$500,"2017")</f>
        <v>0</v>
      </c>
      <c r="X420" s="295">
        <f>SUMIFS('7.  Persistence Report'!AA$27:AA$500,'7.  Persistence Report'!$D$27:$D$500,$B420,'7.  Persistence Report'!$J$27:$J$500,"Current year savings",'7.  Persistence Report'!$H$27:$H$500,"2017")</f>
        <v>0</v>
      </c>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f>SUMIFS('7.  Persistence Report'!AW$27:AW$500,'7.  Persistence Report'!$D$27:$D$500,$B420,'7.  Persistence Report'!$J$27:$J$500,"Adjustment",'7.  Persistence Report'!$H$27:$H$500,"2017")</f>
        <v>0</v>
      </c>
      <c r="E421" s="295">
        <f>SUMIFS('7.  Persistence Report'!AX$27:AX$500,'7.  Persistence Report'!$D$27:$D$500,$B420,'7.  Persistence Report'!$J$27:$J$500,"Adjustment",'7.  Persistence Report'!$H$27:$H$500,"2017")</f>
        <v>0</v>
      </c>
      <c r="F421" s="295">
        <f>SUMIFS('7.  Persistence Report'!AY$27:AY$500,'7.  Persistence Report'!$D$27:$D$500,$B420,'7.  Persistence Report'!$J$27:$J$500,"Adjustment",'7.  Persistence Report'!$H$27:$H$500,"2017")</f>
        <v>0</v>
      </c>
      <c r="G421" s="295">
        <f>SUMIFS('7.  Persistence Report'!AZ$27:AZ$500,'7.  Persistence Report'!$D$27:$D$500,$B420,'7.  Persistence Report'!$J$27:$J$500,"Adjustment",'7.  Persistence Report'!$H$27:$H$500,"2017")</f>
        <v>0</v>
      </c>
      <c r="H421" s="295">
        <f>SUMIFS('7.  Persistence Report'!BA$27:BA$500,'7.  Persistence Report'!$D$27:$D$500,$B420,'7.  Persistence Report'!$J$27:$J$500,"Adjustment",'7.  Persistence Report'!$H$27:$H$500,"2017")</f>
        <v>0</v>
      </c>
      <c r="I421" s="295">
        <f>SUMIFS('7.  Persistence Report'!BB$27:BB$500,'7.  Persistence Report'!$D$27:$D$500,$B420,'7.  Persistence Report'!$J$27:$J$500,"Adjustment",'7.  Persistence Report'!$H$27:$H$500,"2017")</f>
        <v>0</v>
      </c>
      <c r="J421" s="295">
        <f>SUMIFS('7.  Persistence Report'!BC$27:BC$500,'7.  Persistence Report'!$D$27:$D$500,$B420,'7.  Persistence Report'!$J$27:$J$500,"Adjustment",'7.  Persistence Report'!$H$27:$H$500,"2017")</f>
        <v>0</v>
      </c>
      <c r="K421" s="295">
        <f>SUMIFS('7.  Persistence Report'!BD$27:BD$500,'7.  Persistence Report'!$D$27:$D$500,$B420,'7.  Persistence Report'!$J$27:$J$500,"Adjustment",'7.  Persistence Report'!$H$27:$H$500,"2017")</f>
        <v>0</v>
      </c>
      <c r="L421" s="295">
        <f>SUMIFS('7.  Persistence Report'!BE$27:BE$500,'7.  Persistence Report'!$D$27:$D$500,$B420,'7.  Persistence Report'!$J$27:$J$500,"Adjustment",'7.  Persistence Report'!$H$27:$H$500,"2017")</f>
        <v>0</v>
      </c>
      <c r="M421" s="295">
        <f>SUMIFS('7.  Persistence Report'!BF$27:BF$500,'7.  Persistence Report'!$D$27:$D$500,$B420,'7.  Persistence Report'!$J$27:$J$500,"Adjustment",'7.  Persistence Report'!$H$27:$H$500,"2017")</f>
        <v>0</v>
      </c>
      <c r="N421" s="295">
        <f>N420</f>
        <v>12</v>
      </c>
      <c r="O421" s="295">
        <f>SUMIFS('7.  Persistence Report'!R$27:R$500,'7.  Persistence Report'!$D$27:$D$500,$B420,'7.  Persistence Report'!$J$27:$J$500,"Adjustment",'7.  Persistence Report'!$H$27:$H$500,"2017")</f>
        <v>0</v>
      </c>
      <c r="P421" s="295">
        <f>SUMIFS('7.  Persistence Report'!S$27:S$500,'7.  Persistence Report'!$D$27:$D$500,$B420,'7.  Persistence Report'!$J$27:$J$500,"Adjustment",'7.  Persistence Report'!$H$27:$H$500,"2017")</f>
        <v>0</v>
      </c>
      <c r="Q421" s="295">
        <f>SUMIFS('7.  Persistence Report'!T$27:T$500,'7.  Persistence Report'!$D$27:$D$500,$B420,'7.  Persistence Report'!$J$27:$J$500,"Adjustment",'7.  Persistence Report'!$H$27:$H$500,"2017")</f>
        <v>0</v>
      </c>
      <c r="R421" s="295">
        <f>SUMIFS('7.  Persistence Report'!U$27:U$500,'7.  Persistence Report'!$D$27:$D$500,$B420,'7.  Persistence Report'!$J$27:$J$500,"Adjustment",'7.  Persistence Report'!$H$27:$H$500,"2017")</f>
        <v>0</v>
      </c>
      <c r="S421" s="295">
        <f>SUMIFS('7.  Persistence Report'!V$27:V$500,'7.  Persistence Report'!$D$27:$D$500,$B420,'7.  Persistence Report'!$J$27:$J$500,"Adjustment",'7.  Persistence Report'!$H$27:$H$500,"2017")</f>
        <v>0</v>
      </c>
      <c r="T421" s="295">
        <f>SUMIFS('7.  Persistence Report'!W$27:W$500,'7.  Persistence Report'!$D$27:$D$500,$B420,'7.  Persistence Report'!$J$27:$J$500,"Adjustment",'7.  Persistence Report'!$H$27:$H$500,"2017")</f>
        <v>0</v>
      </c>
      <c r="U421" s="295">
        <f>SUMIFS('7.  Persistence Report'!X$27:X$500,'7.  Persistence Report'!$D$27:$D$500,$B420,'7.  Persistence Report'!$J$27:$J$500,"Adjustment",'7.  Persistence Report'!$H$27:$H$500,"2017")</f>
        <v>0</v>
      </c>
      <c r="V421" s="295">
        <f>SUMIFS('7.  Persistence Report'!Y$27:Y$500,'7.  Persistence Report'!$D$27:$D$500,$B420,'7.  Persistence Report'!$J$27:$J$500,"Adjustment",'7.  Persistence Report'!$H$27:$H$500,"2017")</f>
        <v>0</v>
      </c>
      <c r="W421" s="295">
        <f>SUMIFS('7.  Persistence Report'!Z$27:Z$500,'7.  Persistence Report'!$D$27:$D$500,$B420,'7.  Persistence Report'!$J$27:$J$500,"Adjustment",'7.  Persistence Report'!$H$27:$H$500,"2017")</f>
        <v>0</v>
      </c>
      <c r="X421" s="295">
        <f>SUMIFS('7.  Persistence Report'!AA$27:AA$500,'7.  Persistence Report'!$D$27:$D$500,$B420,'7.  Persistence Report'!$J$27:$J$500,"Adjustment",'7.  Persistence Report'!$H$27:$H$500,"2017")</f>
        <v>0</v>
      </c>
      <c r="Y421" s="411">
        <f>Y420</f>
        <v>0</v>
      </c>
      <c r="Z421" s="411">
        <f t="shared" ref="Z421" si="1198">Z420</f>
        <v>0</v>
      </c>
      <c r="AA421" s="411">
        <f t="shared" ref="AA421" si="1199">AA420</f>
        <v>0</v>
      </c>
      <c r="AB421" s="411">
        <f t="shared" ref="AB421" si="1200">AB420</f>
        <v>0</v>
      </c>
      <c r="AC421" s="411">
        <f t="shared" ref="AC421" si="1201">AC420</f>
        <v>0</v>
      </c>
      <c r="AD421" s="411">
        <f t="shared" ref="AD421" si="1202">AD420</f>
        <v>0</v>
      </c>
      <c r="AE421" s="411">
        <f t="shared" ref="AE421" si="1203">AE420</f>
        <v>0</v>
      </c>
      <c r="AF421" s="411">
        <f t="shared" ref="AF421" si="1204">AF420</f>
        <v>0</v>
      </c>
      <c r="AG421" s="411">
        <f t="shared" ref="AG421" si="1205">AG420</f>
        <v>0</v>
      </c>
      <c r="AH421" s="411">
        <f t="shared" ref="AH421" si="1206">AH420</f>
        <v>0</v>
      </c>
      <c r="AI421" s="411">
        <f t="shared" ref="AI421" si="1207">AI420</f>
        <v>0</v>
      </c>
      <c r="AJ421" s="411">
        <f t="shared" ref="AJ421" si="1208">AJ420</f>
        <v>0</v>
      </c>
      <c r="AK421" s="411">
        <f t="shared" ref="AK421" si="1209">AK420</f>
        <v>0</v>
      </c>
      <c r="AL421" s="411">
        <f t="shared" ref="AL421" si="1210">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f>SUMIFS('7.  Persistence Report'!AW$27:AW$500,'7.  Persistence Report'!$D$27:$D$500,$B423,'7.  Persistence Report'!$J$27:$J$500,"Current year savings",'7.  Persistence Report'!$H$27:$H$500,"2017")</f>
        <v>0</v>
      </c>
      <c r="E423" s="295">
        <f>SUMIFS('7.  Persistence Report'!AX$27:AX$500,'7.  Persistence Report'!$D$27:$D$500,$B423,'7.  Persistence Report'!$J$27:$J$500,"Current year savings",'7.  Persistence Report'!$H$27:$H$500,"2017")</f>
        <v>0</v>
      </c>
      <c r="F423" s="295">
        <f>SUMIFS('7.  Persistence Report'!AY$27:AY$500,'7.  Persistence Report'!$D$27:$D$500,$B423,'7.  Persistence Report'!$J$27:$J$500,"Current year savings",'7.  Persistence Report'!$H$27:$H$500,"2017")</f>
        <v>0</v>
      </c>
      <c r="G423" s="295">
        <f>SUMIFS('7.  Persistence Report'!AZ$27:AZ$500,'7.  Persistence Report'!$D$27:$D$500,$B423,'7.  Persistence Report'!$J$27:$J$500,"Current year savings",'7.  Persistence Report'!$H$27:$H$500,"2017")</f>
        <v>0</v>
      </c>
      <c r="H423" s="295">
        <f>SUMIFS('7.  Persistence Report'!BA$27:BA$500,'7.  Persistence Report'!$D$27:$D$500,$B423,'7.  Persistence Report'!$J$27:$J$500,"Current year savings",'7.  Persistence Report'!$H$27:$H$500,"2017")</f>
        <v>0</v>
      </c>
      <c r="I423" s="295">
        <f>SUMIFS('7.  Persistence Report'!BB$27:BB$500,'7.  Persistence Report'!$D$27:$D$500,$B423,'7.  Persistence Report'!$J$27:$J$500,"Current year savings",'7.  Persistence Report'!$H$27:$H$500,"2017")</f>
        <v>0</v>
      </c>
      <c r="J423" s="295">
        <f>SUMIFS('7.  Persistence Report'!BC$27:BC$500,'7.  Persistence Report'!$D$27:$D$500,$B423,'7.  Persistence Report'!$J$27:$J$500,"Current year savings",'7.  Persistence Report'!$H$27:$H$500,"2017")</f>
        <v>0</v>
      </c>
      <c r="K423" s="295">
        <f>SUMIFS('7.  Persistence Report'!BD$27:BD$500,'7.  Persistence Report'!$D$27:$D$500,$B423,'7.  Persistence Report'!$J$27:$J$500,"Current year savings",'7.  Persistence Report'!$H$27:$H$500,"2017")</f>
        <v>0</v>
      </c>
      <c r="L423" s="295">
        <f>SUMIFS('7.  Persistence Report'!BE$27:BE$500,'7.  Persistence Report'!$D$27:$D$500,$B423,'7.  Persistence Report'!$J$27:$J$500,"Current year savings",'7.  Persistence Report'!$H$27:$H$500,"2017")</f>
        <v>0</v>
      </c>
      <c r="M423" s="295">
        <f>SUMIFS('7.  Persistence Report'!BF$27:BF$500,'7.  Persistence Report'!$D$27:$D$500,$B423,'7.  Persistence Report'!$J$27:$J$500,"Current year savings",'7.  Persistence Report'!$H$27:$H$500,"2017")</f>
        <v>0</v>
      </c>
      <c r="N423" s="295">
        <v>12</v>
      </c>
      <c r="O423" s="295">
        <f>SUMIFS('7.  Persistence Report'!R$27:R$500,'7.  Persistence Report'!$D$27:$D$500,$B423,'7.  Persistence Report'!$J$27:$J$500,"Current year savings",'7.  Persistence Report'!$H$27:$H$500,"2017")</f>
        <v>0</v>
      </c>
      <c r="P423" s="295">
        <f>SUMIFS('7.  Persistence Report'!S$27:S$500,'7.  Persistence Report'!$D$27:$D$500,$B423,'7.  Persistence Report'!$J$27:$J$500,"Current year savings",'7.  Persistence Report'!$H$27:$H$500,"2017")</f>
        <v>0</v>
      </c>
      <c r="Q423" s="295">
        <f>SUMIFS('7.  Persistence Report'!T$27:T$500,'7.  Persistence Report'!$D$27:$D$500,$B423,'7.  Persistence Report'!$J$27:$J$500,"Current year savings",'7.  Persistence Report'!$H$27:$H$500,"2017")</f>
        <v>0</v>
      </c>
      <c r="R423" s="295">
        <f>SUMIFS('7.  Persistence Report'!U$27:U$500,'7.  Persistence Report'!$D$27:$D$500,$B423,'7.  Persistence Report'!$J$27:$J$500,"Current year savings",'7.  Persistence Report'!$H$27:$H$500,"2017")</f>
        <v>0</v>
      </c>
      <c r="S423" s="295">
        <f>SUMIFS('7.  Persistence Report'!V$27:V$500,'7.  Persistence Report'!$D$27:$D$500,$B423,'7.  Persistence Report'!$J$27:$J$500,"Current year savings",'7.  Persistence Report'!$H$27:$H$500,"2017")</f>
        <v>0</v>
      </c>
      <c r="T423" s="295">
        <f>SUMIFS('7.  Persistence Report'!W$27:W$500,'7.  Persistence Report'!$D$27:$D$500,$B423,'7.  Persistence Report'!$J$27:$J$500,"Current year savings",'7.  Persistence Report'!$H$27:$H$500,"2017")</f>
        <v>0</v>
      </c>
      <c r="U423" s="295">
        <f>SUMIFS('7.  Persistence Report'!X$27:X$500,'7.  Persistence Report'!$D$27:$D$500,$B423,'7.  Persistence Report'!$J$27:$J$500,"Current year savings",'7.  Persistence Report'!$H$27:$H$500,"2017")</f>
        <v>0</v>
      </c>
      <c r="V423" s="295">
        <f>SUMIFS('7.  Persistence Report'!Y$27:Y$500,'7.  Persistence Report'!$D$27:$D$500,$B423,'7.  Persistence Report'!$J$27:$J$500,"Current year savings",'7.  Persistence Report'!$H$27:$H$500,"2017")</f>
        <v>0</v>
      </c>
      <c r="W423" s="295">
        <f>SUMIFS('7.  Persistence Report'!Z$27:Z$500,'7.  Persistence Report'!$D$27:$D$500,$B423,'7.  Persistence Report'!$J$27:$J$500,"Current year savings",'7.  Persistence Report'!$H$27:$H$500,"2017")</f>
        <v>0</v>
      </c>
      <c r="X423" s="295">
        <f>SUMIFS('7.  Persistence Report'!AA$27:AA$500,'7.  Persistence Report'!$D$27:$D$500,$B423,'7.  Persistence Report'!$J$27:$J$500,"Current year savings",'7.  Persistence Report'!$H$27:$H$500,"2017")</f>
        <v>0</v>
      </c>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f>SUMIFS('7.  Persistence Report'!AW$27:AW$500,'7.  Persistence Report'!$D$27:$D$500,$B423,'7.  Persistence Report'!$J$27:$J$500,"Adjustment",'7.  Persistence Report'!$H$27:$H$500,"2017")</f>
        <v>0</v>
      </c>
      <c r="E424" s="295">
        <f>SUMIFS('7.  Persistence Report'!AX$27:AX$500,'7.  Persistence Report'!$D$27:$D$500,$B423,'7.  Persistence Report'!$J$27:$J$500,"Adjustment",'7.  Persistence Report'!$H$27:$H$500,"2017")</f>
        <v>0</v>
      </c>
      <c r="F424" s="295">
        <f>SUMIFS('7.  Persistence Report'!AY$27:AY$500,'7.  Persistence Report'!$D$27:$D$500,$B423,'7.  Persistence Report'!$J$27:$J$500,"Adjustment",'7.  Persistence Report'!$H$27:$H$500,"2017")</f>
        <v>0</v>
      </c>
      <c r="G424" s="295">
        <f>SUMIFS('7.  Persistence Report'!AZ$27:AZ$500,'7.  Persistence Report'!$D$27:$D$500,$B423,'7.  Persistence Report'!$J$27:$J$500,"Adjustment",'7.  Persistence Report'!$H$27:$H$500,"2017")</f>
        <v>0</v>
      </c>
      <c r="H424" s="295">
        <f>SUMIFS('7.  Persistence Report'!BA$27:BA$500,'7.  Persistence Report'!$D$27:$D$500,$B423,'7.  Persistence Report'!$J$27:$J$500,"Adjustment",'7.  Persistence Report'!$H$27:$H$500,"2017")</f>
        <v>0</v>
      </c>
      <c r="I424" s="295">
        <f>SUMIFS('7.  Persistence Report'!BB$27:BB$500,'7.  Persistence Report'!$D$27:$D$500,$B423,'7.  Persistence Report'!$J$27:$J$500,"Adjustment",'7.  Persistence Report'!$H$27:$H$500,"2017")</f>
        <v>0</v>
      </c>
      <c r="J424" s="295">
        <f>SUMIFS('7.  Persistence Report'!BC$27:BC$500,'7.  Persistence Report'!$D$27:$D$500,$B423,'7.  Persistence Report'!$J$27:$J$500,"Adjustment",'7.  Persistence Report'!$H$27:$H$500,"2017")</f>
        <v>0</v>
      </c>
      <c r="K424" s="295">
        <f>SUMIFS('7.  Persistence Report'!BD$27:BD$500,'7.  Persistence Report'!$D$27:$D$500,$B423,'7.  Persistence Report'!$J$27:$J$500,"Adjustment",'7.  Persistence Report'!$H$27:$H$500,"2017")</f>
        <v>0</v>
      </c>
      <c r="L424" s="295">
        <f>SUMIFS('7.  Persistence Report'!BE$27:BE$500,'7.  Persistence Report'!$D$27:$D$500,$B423,'7.  Persistence Report'!$J$27:$J$500,"Adjustment",'7.  Persistence Report'!$H$27:$H$500,"2017")</f>
        <v>0</v>
      </c>
      <c r="M424" s="295">
        <f>SUMIFS('7.  Persistence Report'!BF$27:BF$500,'7.  Persistence Report'!$D$27:$D$500,$B423,'7.  Persistence Report'!$J$27:$J$500,"Adjustment",'7.  Persistence Report'!$H$27:$H$500,"2017")</f>
        <v>0</v>
      </c>
      <c r="N424" s="295">
        <f>N423</f>
        <v>12</v>
      </c>
      <c r="O424" s="295">
        <f>SUMIFS('7.  Persistence Report'!R$27:R$500,'7.  Persistence Report'!$D$27:$D$500,$B423,'7.  Persistence Report'!$J$27:$J$500,"Adjustment",'7.  Persistence Report'!$H$27:$H$500,"2017")</f>
        <v>0</v>
      </c>
      <c r="P424" s="295">
        <f>SUMIFS('7.  Persistence Report'!S$27:S$500,'7.  Persistence Report'!$D$27:$D$500,$B423,'7.  Persistence Report'!$J$27:$J$500,"Adjustment",'7.  Persistence Report'!$H$27:$H$500,"2017")</f>
        <v>0</v>
      </c>
      <c r="Q424" s="295">
        <f>SUMIFS('7.  Persistence Report'!T$27:T$500,'7.  Persistence Report'!$D$27:$D$500,$B423,'7.  Persistence Report'!$J$27:$J$500,"Adjustment",'7.  Persistence Report'!$H$27:$H$500,"2017")</f>
        <v>0</v>
      </c>
      <c r="R424" s="295">
        <f>SUMIFS('7.  Persistence Report'!U$27:U$500,'7.  Persistence Report'!$D$27:$D$500,$B423,'7.  Persistence Report'!$J$27:$J$500,"Adjustment",'7.  Persistence Report'!$H$27:$H$500,"2017")</f>
        <v>0</v>
      </c>
      <c r="S424" s="295">
        <f>SUMIFS('7.  Persistence Report'!V$27:V$500,'7.  Persistence Report'!$D$27:$D$500,$B423,'7.  Persistence Report'!$J$27:$J$500,"Adjustment",'7.  Persistence Report'!$H$27:$H$500,"2017")</f>
        <v>0</v>
      </c>
      <c r="T424" s="295">
        <f>SUMIFS('7.  Persistence Report'!W$27:W$500,'7.  Persistence Report'!$D$27:$D$500,$B423,'7.  Persistence Report'!$J$27:$J$500,"Adjustment",'7.  Persistence Report'!$H$27:$H$500,"2017")</f>
        <v>0</v>
      </c>
      <c r="U424" s="295">
        <f>SUMIFS('7.  Persistence Report'!X$27:X$500,'7.  Persistence Report'!$D$27:$D$500,$B423,'7.  Persistence Report'!$J$27:$J$500,"Adjustment",'7.  Persistence Report'!$H$27:$H$500,"2017")</f>
        <v>0</v>
      </c>
      <c r="V424" s="295">
        <f>SUMIFS('7.  Persistence Report'!Y$27:Y$500,'7.  Persistence Report'!$D$27:$D$500,$B423,'7.  Persistence Report'!$J$27:$J$500,"Adjustment",'7.  Persistence Report'!$H$27:$H$500,"2017")</f>
        <v>0</v>
      </c>
      <c r="W424" s="295">
        <f>SUMIFS('7.  Persistence Report'!Z$27:Z$500,'7.  Persistence Report'!$D$27:$D$500,$B423,'7.  Persistence Report'!$J$27:$J$500,"Adjustment",'7.  Persistence Report'!$H$27:$H$500,"2017")</f>
        <v>0</v>
      </c>
      <c r="X424" s="295">
        <f>SUMIFS('7.  Persistence Report'!AA$27:AA$500,'7.  Persistence Report'!$D$27:$D$500,$B423,'7.  Persistence Report'!$J$27:$J$500,"Adjustment",'7.  Persistence Report'!$H$27:$H$500,"2017")</f>
        <v>0</v>
      </c>
      <c r="Y424" s="411">
        <f>Y423</f>
        <v>0</v>
      </c>
      <c r="Z424" s="411">
        <f t="shared" ref="Z424" si="1211">Z423</f>
        <v>0</v>
      </c>
      <c r="AA424" s="411">
        <f t="shared" ref="AA424" si="1212">AA423</f>
        <v>0</v>
      </c>
      <c r="AB424" s="411">
        <f t="shared" ref="AB424" si="1213">AB423</f>
        <v>0</v>
      </c>
      <c r="AC424" s="411">
        <f t="shared" ref="AC424" si="1214">AC423</f>
        <v>0</v>
      </c>
      <c r="AD424" s="411">
        <f t="shared" ref="AD424" si="1215">AD423</f>
        <v>0</v>
      </c>
      <c r="AE424" s="411">
        <f t="shared" ref="AE424" si="1216">AE423</f>
        <v>0</v>
      </c>
      <c r="AF424" s="411">
        <f t="shared" ref="AF424" si="1217">AF423</f>
        <v>0</v>
      </c>
      <c r="AG424" s="411">
        <f t="shared" ref="AG424" si="1218">AG423</f>
        <v>0</v>
      </c>
      <c r="AH424" s="411">
        <f t="shared" ref="AH424" si="1219">AH423</f>
        <v>0</v>
      </c>
      <c r="AI424" s="411">
        <f t="shared" ref="AI424" si="1220">AI423</f>
        <v>0</v>
      </c>
      <c r="AJ424" s="411">
        <f t="shared" ref="AJ424" si="1221">AJ423</f>
        <v>0</v>
      </c>
      <c r="AK424" s="411">
        <f t="shared" ref="AK424" si="1222">AK423</f>
        <v>0</v>
      </c>
      <c r="AL424" s="411">
        <f t="shared" ref="AL424" si="1223">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f>SUMIFS('7.  Persistence Report'!AW$27:AW$500,'7.  Persistence Report'!$D$27:$D$500,$B426,'7.  Persistence Report'!$J$27:$J$500,"Current year savings",'7.  Persistence Report'!$H$27:$H$500,"2017")</f>
        <v>0</v>
      </c>
      <c r="E426" s="295">
        <f>SUMIFS('7.  Persistence Report'!AX$27:AX$500,'7.  Persistence Report'!$D$27:$D$500,$B426,'7.  Persistence Report'!$J$27:$J$500,"Current year savings",'7.  Persistence Report'!$H$27:$H$500,"2017")</f>
        <v>0</v>
      </c>
      <c r="F426" s="295">
        <f>SUMIFS('7.  Persistence Report'!AY$27:AY$500,'7.  Persistence Report'!$D$27:$D$500,$B426,'7.  Persistence Report'!$J$27:$J$500,"Current year savings",'7.  Persistence Report'!$H$27:$H$500,"2017")</f>
        <v>0</v>
      </c>
      <c r="G426" s="295">
        <f>SUMIFS('7.  Persistence Report'!AZ$27:AZ$500,'7.  Persistence Report'!$D$27:$D$500,$B426,'7.  Persistence Report'!$J$27:$J$500,"Current year savings",'7.  Persistence Report'!$H$27:$H$500,"2017")</f>
        <v>0</v>
      </c>
      <c r="H426" s="295">
        <f>SUMIFS('7.  Persistence Report'!BA$27:BA$500,'7.  Persistence Report'!$D$27:$D$500,$B426,'7.  Persistence Report'!$J$27:$J$500,"Current year savings",'7.  Persistence Report'!$H$27:$H$500,"2017")</f>
        <v>0</v>
      </c>
      <c r="I426" s="295">
        <f>SUMIFS('7.  Persistence Report'!BB$27:BB$500,'7.  Persistence Report'!$D$27:$D$500,$B426,'7.  Persistence Report'!$J$27:$J$500,"Current year savings",'7.  Persistence Report'!$H$27:$H$500,"2017")</f>
        <v>0</v>
      </c>
      <c r="J426" s="295">
        <f>SUMIFS('7.  Persistence Report'!BC$27:BC$500,'7.  Persistence Report'!$D$27:$D$500,$B426,'7.  Persistence Report'!$J$27:$J$500,"Current year savings",'7.  Persistence Report'!$H$27:$H$500,"2017")</f>
        <v>0</v>
      </c>
      <c r="K426" s="295">
        <f>SUMIFS('7.  Persistence Report'!BD$27:BD$500,'7.  Persistence Report'!$D$27:$D$500,$B426,'7.  Persistence Report'!$J$27:$J$500,"Current year savings",'7.  Persistence Report'!$H$27:$H$500,"2017")</f>
        <v>0</v>
      </c>
      <c r="L426" s="295">
        <f>SUMIFS('7.  Persistence Report'!BE$27:BE$500,'7.  Persistence Report'!$D$27:$D$500,$B426,'7.  Persistence Report'!$J$27:$J$500,"Current year savings",'7.  Persistence Report'!$H$27:$H$500,"2017")</f>
        <v>0</v>
      </c>
      <c r="M426" s="295">
        <f>SUMIFS('7.  Persistence Report'!BF$27:BF$500,'7.  Persistence Report'!$D$27:$D$500,$B426,'7.  Persistence Report'!$J$27:$J$500,"Current year savings",'7.  Persistence Report'!$H$27:$H$500,"2017")</f>
        <v>0</v>
      </c>
      <c r="N426" s="295">
        <v>12</v>
      </c>
      <c r="O426" s="295">
        <f>SUMIFS('7.  Persistence Report'!R$27:R$500,'7.  Persistence Report'!$D$27:$D$500,$B426,'7.  Persistence Report'!$J$27:$J$500,"Current year savings",'7.  Persistence Report'!$H$27:$H$500,"2017")</f>
        <v>0</v>
      </c>
      <c r="P426" s="295">
        <f>SUMIFS('7.  Persistence Report'!S$27:S$500,'7.  Persistence Report'!$D$27:$D$500,$B426,'7.  Persistence Report'!$J$27:$J$500,"Current year savings",'7.  Persistence Report'!$H$27:$H$500,"2017")</f>
        <v>0</v>
      </c>
      <c r="Q426" s="295">
        <f>SUMIFS('7.  Persistence Report'!T$27:T$500,'7.  Persistence Report'!$D$27:$D$500,$B426,'7.  Persistence Report'!$J$27:$J$500,"Current year savings",'7.  Persistence Report'!$H$27:$H$500,"2017")</f>
        <v>0</v>
      </c>
      <c r="R426" s="295">
        <f>SUMIFS('7.  Persistence Report'!U$27:U$500,'7.  Persistence Report'!$D$27:$D$500,$B426,'7.  Persistence Report'!$J$27:$J$500,"Current year savings",'7.  Persistence Report'!$H$27:$H$500,"2017")</f>
        <v>0</v>
      </c>
      <c r="S426" s="295">
        <f>SUMIFS('7.  Persistence Report'!V$27:V$500,'7.  Persistence Report'!$D$27:$D$500,$B426,'7.  Persistence Report'!$J$27:$J$500,"Current year savings",'7.  Persistence Report'!$H$27:$H$500,"2017")</f>
        <v>0</v>
      </c>
      <c r="T426" s="295">
        <f>SUMIFS('7.  Persistence Report'!W$27:W$500,'7.  Persistence Report'!$D$27:$D$500,$B426,'7.  Persistence Report'!$J$27:$J$500,"Current year savings",'7.  Persistence Report'!$H$27:$H$500,"2017")</f>
        <v>0</v>
      </c>
      <c r="U426" s="295">
        <f>SUMIFS('7.  Persistence Report'!X$27:X$500,'7.  Persistence Report'!$D$27:$D$500,$B426,'7.  Persistence Report'!$J$27:$J$500,"Current year savings",'7.  Persistence Report'!$H$27:$H$500,"2017")</f>
        <v>0</v>
      </c>
      <c r="V426" s="295">
        <f>SUMIFS('7.  Persistence Report'!Y$27:Y$500,'7.  Persistence Report'!$D$27:$D$500,$B426,'7.  Persistence Report'!$J$27:$J$500,"Current year savings",'7.  Persistence Report'!$H$27:$H$500,"2017")</f>
        <v>0</v>
      </c>
      <c r="W426" s="295">
        <f>SUMIFS('7.  Persistence Report'!Z$27:Z$500,'7.  Persistence Report'!$D$27:$D$500,$B426,'7.  Persistence Report'!$J$27:$J$500,"Current year savings",'7.  Persistence Report'!$H$27:$H$500,"2017")</f>
        <v>0</v>
      </c>
      <c r="X426" s="295">
        <f>SUMIFS('7.  Persistence Report'!AA$27:AA$500,'7.  Persistence Report'!$D$27:$D$500,$B426,'7.  Persistence Report'!$J$27:$J$500,"Current year savings",'7.  Persistence Report'!$H$27:$H$500,"2017")</f>
        <v>0</v>
      </c>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f>SUMIFS('7.  Persistence Report'!AW$27:AW$500,'7.  Persistence Report'!$D$27:$D$500,$B426,'7.  Persistence Report'!$J$27:$J$500,"Adjustment",'7.  Persistence Report'!$H$27:$H$500,"2017")</f>
        <v>0</v>
      </c>
      <c r="E427" s="295">
        <f>SUMIFS('7.  Persistence Report'!AX$27:AX$500,'7.  Persistence Report'!$D$27:$D$500,$B426,'7.  Persistence Report'!$J$27:$J$500,"Adjustment",'7.  Persistence Report'!$H$27:$H$500,"2017")</f>
        <v>0</v>
      </c>
      <c r="F427" s="295">
        <f>SUMIFS('7.  Persistence Report'!AY$27:AY$500,'7.  Persistence Report'!$D$27:$D$500,$B426,'7.  Persistence Report'!$J$27:$J$500,"Adjustment",'7.  Persistence Report'!$H$27:$H$500,"2017")</f>
        <v>0</v>
      </c>
      <c r="G427" s="295">
        <f>SUMIFS('7.  Persistence Report'!AZ$27:AZ$500,'7.  Persistence Report'!$D$27:$D$500,$B426,'7.  Persistence Report'!$J$27:$J$500,"Adjustment",'7.  Persistence Report'!$H$27:$H$500,"2017")</f>
        <v>0</v>
      </c>
      <c r="H427" s="295">
        <f>SUMIFS('7.  Persistence Report'!BA$27:BA$500,'7.  Persistence Report'!$D$27:$D$500,$B426,'7.  Persistence Report'!$J$27:$J$500,"Adjustment",'7.  Persistence Report'!$H$27:$H$500,"2017")</f>
        <v>0</v>
      </c>
      <c r="I427" s="295">
        <f>SUMIFS('7.  Persistence Report'!BB$27:BB$500,'7.  Persistence Report'!$D$27:$D$500,$B426,'7.  Persistence Report'!$J$27:$J$500,"Adjustment",'7.  Persistence Report'!$H$27:$H$500,"2017")</f>
        <v>0</v>
      </c>
      <c r="J427" s="295">
        <f>SUMIFS('7.  Persistence Report'!BC$27:BC$500,'7.  Persistence Report'!$D$27:$D$500,$B426,'7.  Persistence Report'!$J$27:$J$500,"Adjustment",'7.  Persistence Report'!$H$27:$H$500,"2017")</f>
        <v>0</v>
      </c>
      <c r="K427" s="295">
        <f>SUMIFS('7.  Persistence Report'!BD$27:BD$500,'7.  Persistence Report'!$D$27:$D$500,$B426,'7.  Persistence Report'!$J$27:$J$500,"Adjustment",'7.  Persistence Report'!$H$27:$H$500,"2017")</f>
        <v>0</v>
      </c>
      <c r="L427" s="295">
        <f>SUMIFS('7.  Persistence Report'!BE$27:BE$500,'7.  Persistence Report'!$D$27:$D$500,$B426,'7.  Persistence Report'!$J$27:$J$500,"Adjustment",'7.  Persistence Report'!$H$27:$H$500,"2017")</f>
        <v>0</v>
      </c>
      <c r="M427" s="295">
        <f>SUMIFS('7.  Persistence Report'!BF$27:BF$500,'7.  Persistence Report'!$D$27:$D$500,$B426,'7.  Persistence Report'!$J$27:$J$500,"Adjustment",'7.  Persistence Report'!$H$27:$H$500,"2017")</f>
        <v>0</v>
      </c>
      <c r="N427" s="295">
        <f>N426</f>
        <v>12</v>
      </c>
      <c r="O427" s="295">
        <f>SUMIFS('7.  Persistence Report'!R$27:R$500,'7.  Persistence Report'!$D$27:$D$500,$B426,'7.  Persistence Report'!$J$27:$J$500,"Adjustment",'7.  Persistence Report'!$H$27:$H$500,"2017")</f>
        <v>0</v>
      </c>
      <c r="P427" s="295">
        <f>SUMIFS('7.  Persistence Report'!S$27:S$500,'7.  Persistence Report'!$D$27:$D$500,$B426,'7.  Persistence Report'!$J$27:$J$500,"Adjustment",'7.  Persistence Report'!$H$27:$H$500,"2017")</f>
        <v>0</v>
      </c>
      <c r="Q427" s="295">
        <f>SUMIFS('7.  Persistence Report'!T$27:T$500,'7.  Persistence Report'!$D$27:$D$500,$B426,'7.  Persistence Report'!$J$27:$J$500,"Adjustment",'7.  Persistence Report'!$H$27:$H$500,"2017")</f>
        <v>0</v>
      </c>
      <c r="R427" s="295">
        <f>SUMIFS('7.  Persistence Report'!U$27:U$500,'7.  Persistence Report'!$D$27:$D$500,$B426,'7.  Persistence Report'!$J$27:$J$500,"Adjustment",'7.  Persistence Report'!$H$27:$H$500,"2017")</f>
        <v>0</v>
      </c>
      <c r="S427" s="295">
        <f>SUMIFS('7.  Persistence Report'!V$27:V$500,'7.  Persistence Report'!$D$27:$D$500,$B426,'7.  Persistence Report'!$J$27:$J$500,"Adjustment",'7.  Persistence Report'!$H$27:$H$500,"2017")</f>
        <v>0</v>
      </c>
      <c r="T427" s="295">
        <f>SUMIFS('7.  Persistence Report'!W$27:W$500,'7.  Persistence Report'!$D$27:$D$500,$B426,'7.  Persistence Report'!$J$27:$J$500,"Adjustment",'7.  Persistence Report'!$H$27:$H$500,"2017")</f>
        <v>0</v>
      </c>
      <c r="U427" s="295">
        <f>SUMIFS('7.  Persistence Report'!X$27:X$500,'7.  Persistence Report'!$D$27:$D$500,$B426,'7.  Persistence Report'!$J$27:$J$500,"Adjustment",'7.  Persistence Report'!$H$27:$H$500,"2017")</f>
        <v>0</v>
      </c>
      <c r="V427" s="295">
        <f>SUMIFS('7.  Persistence Report'!Y$27:Y$500,'7.  Persistence Report'!$D$27:$D$500,$B426,'7.  Persistence Report'!$J$27:$J$500,"Adjustment",'7.  Persistence Report'!$H$27:$H$500,"2017")</f>
        <v>0</v>
      </c>
      <c r="W427" s="295">
        <f>SUMIFS('7.  Persistence Report'!Z$27:Z$500,'7.  Persistence Report'!$D$27:$D$500,$B426,'7.  Persistence Report'!$J$27:$J$500,"Adjustment",'7.  Persistence Report'!$H$27:$H$500,"2017")</f>
        <v>0</v>
      </c>
      <c r="X427" s="295">
        <f>SUMIFS('7.  Persistence Report'!AA$27:AA$500,'7.  Persistence Report'!$D$27:$D$500,$B426,'7.  Persistence Report'!$J$27:$J$500,"Adjustment",'7.  Persistence Report'!$H$27:$H$500,"2017")</f>
        <v>0</v>
      </c>
      <c r="Y427" s="411">
        <f>Y426</f>
        <v>0</v>
      </c>
      <c r="Z427" s="411">
        <f t="shared" ref="Z427" si="1224">Z426</f>
        <v>0</v>
      </c>
      <c r="AA427" s="411">
        <f t="shared" ref="AA427" si="1225">AA426</f>
        <v>0</v>
      </c>
      <c r="AB427" s="411">
        <f t="shared" ref="AB427" si="1226">AB426</f>
        <v>0</v>
      </c>
      <c r="AC427" s="411">
        <f t="shared" ref="AC427" si="1227">AC426</f>
        <v>0</v>
      </c>
      <c r="AD427" s="411">
        <f t="shared" ref="AD427" si="1228">AD426</f>
        <v>0</v>
      </c>
      <c r="AE427" s="411">
        <f t="shared" ref="AE427" si="1229">AE426</f>
        <v>0</v>
      </c>
      <c r="AF427" s="411">
        <f t="shared" ref="AF427" si="1230">AF426</f>
        <v>0</v>
      </c>
      <c r="AG427" s="411">
        <f t="shared" ref="AG427" si="1231">AG426</f>
        <v>0</v>
      </c>
      <c r="AH427" s="411">
        <f t="shared" ref="AH427" si="1232">AH426</f>
        <v>0</v>
      </c>
      <c r="AI427" s="411">
        <f t="shared" ref="AI427" si="1233">AI426</f>
        <v>0</v>
      </c>
      <c r="AJ427" s="411">
        <f t="shared" ref="AJ427" si="1234">AJ426</f>
        <v>0</v>
      </c>
      <c r="AK427" s="411">
        <f t="shared" ref="AK427" si="1235">AK426</f>
        <v>0</v>
      </c>
      <c r="AL427" s="411">
        <f t="shared" ref="AL427" si="1236">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f>SUMIFS('7.  Persistence Report'!AW$27:AW$500,'7.  Persistence Report'!$D$27:$D$500,$B429,'7.  Persistence Report'!$J$27:$J$500,"Current year savings",'7.  Persistence Report'!$H$27:$H$500,"2017")</f>
        <v>0</v>
      </c>
      <c r="E429" s="295">
        <f>SUMIFS('7.  Persistence Report'!AX$27:AX$500,'7.  Persistence Report'!$D$27:$D$500,$B429,'7.  Persistence Report'!$J$27:$J$500,"Current year savings",'7.  Persistence Report'!$H$27:$H$500,"2017")</f>
        <v>0</v>
      </c>
      <c r="F429" s="295">
        <f>SUMIFS('7.  Persistence Report'!AY$27:AY$500,'7.  Persistence Report'!$D$27:$D$500,$B429,'7.  Persistence Report'!$J$27:$J$500,"Current year savings",'7.  Persistence Report'!$H$27:$H$500,"2017")</f>
        <v>0</v>
      </c>
      <c r="G429" s="295">
        <f>SUMIFS('7.  Persistence Report'!AZ$27:AZ$500,'7.  Persistence Report'!$D$27:$D$500,$B429,'7.  Persistence Report'!$J$27:$J$500,"Current year savings",'7.  Persistence Report'!$H$27:$H$500,"2017")</f>
        <v>0</v>
      </c>
      <c r="H429" s="295">
        <f>SUMIFS('7.  Persistence Report'!BA$27:BA$500,'7.  Persistence Report'!$D$27:$D$500,$B429,'7.  Persistence Report'!$J$27:$J$500,"Current year savings",'7.  Persistence Report'!$H$27:$H$500,"2017")</f>
        <v>0</v>
      </c>
      <c r="I429" s="295">
        <f>SUMIFS('7.  Persistence Report'!BB$27:BB$500,'7.  Persistence Report'!$D$27:$D$500,$B429,'7.  Persistence Report'!$J$27:$J$500,"Current year savings",'7.  Persistence Report'!$H$27:$H$500,"2017")</f>
        <v>0</v>
      </c>
      <c r="J429" s="295">
        <f>SUMIFS('7.  Persistence Report'!BC$27:BC$500,'7.  Persistence Report'!$D$27:$D$500,$B429,'7.  Persistence Report'!$J$27:$J$500,"Current year savings",'7.  Persistence Report'!$H$27:$H$500,"2017")</f>
        <v>0</v>
      </c>
      <c r="K429" s="295">
        <f>SUMIFS('7.  Persistence Report'!BD$27:BD$500,'7.  Persistence Report'!$D$27:$D$500,$B429,'7.  Persistence Report'!$J$27:$J$500,"Current year savings",'7.  Persistence Report'!$H$27:$H$500,"2017")</f>
        <v>0</v>
      </c>
      <c r="L429" s="295">
        <f>SUMIFS('7.  Persistence Report'!BE$27:BE$500,'7.  Persistence Report'!$D$27:$D$500,$B429,'7.  Persistence Report'!$J$27:$J$500,"Current year savings",'7.  Persistence Report'!$H$27:$H$500,"2017")</f>
        <v>0</v>
      </c>
      <c r="M429" s="295">
        <f>SUMIFS('7.  Persistence Report'!BF$27:BF$500,'7.  Persistence Report'!$D$27:$D$500,$B429,'7.  Persistence Report'!$J$27:$J$500,"Current year savings",'7.  Persistence Report'!$H$27:$H$500,"2017")</f>
        <v>0</v>
      </c>
      <c r="N429" s="295">
        <v>12</v>
      </c>
      <c r="O429" s="295">
        <f>SUMIFS('7.  Persistence Report'!R$27:R$500,'7.  Persistence Report'!$D$27:$D$500,$B429,'7.  Persistence Report'!$J$27:$J$500,"Current year savings",'7.  Persistence Report'!$H$27:$H$500,"2017")</f>
        <v>0</v>
      </c>
      <c r="P429" s="295">
        <f>SUMIFS('7.  Persistence Report'!S$27:S$500,'7.  Persistence Report'!$D$27:$D$500,$B429,'7.  Persistence Report'!$J$27:$J$500,"Current year savings",'7.  Persistence Report'!$H$27:$H$500,"2017")</f>
        <v>0</v>
      </c>
      <c r="Q429" s="295">
        <f>SUMIFS('7.  Persistence Report'!T$27:T$500,'7.  Persistence Report'!$D$27:$D$500,$B429,'7.  Persistence Report'!$J$27:$J$500,"Current year savings",'7.  Persistence Report'!$H$27:$H$500,"2017")</f>
        <v>0</v>
      </c>
      <c r="R429" s="295">
        <f>SUMIFS('7.  Persistence Report'!U$27:U$500,'7.  Persistence Report'!$D$27:$D$500,$B429,'7.  Persistence Report'!$J$27:$J$500,"Current year savings",'7.  Persistence Report'!$H$27:$H$500,"2017")</f>
        <v>0</v>
      </c>
      <c r="S429" s="295">
        <f>SUMIFS('7.  Persistence Report'!V$27:V$500,'7.  Persistence Report'!$D$27:$D$500,$B429,'7.  Persistence Report'!$J$27:$J$500,"Current year savings",'7.  Persistence Report'!$H$27:$H$500,"2017")</f>
        <v>0</v>
      </c>
      <c r="T429" s="295">
        <f>SUMIFS('7.  Persistence Report'!W$27:W$500,'7.  Persistence Report'!$D$27:$D$500,$B429,'7.  Persistence Report'!$J$27:$J$500,"Current year savings",'7.  Persistence Report'!$H$27:$H$500,"2017")</f>
        <v>0</v>
      </c>
      <c r="U429" s="295">
        <f>SUMIFS('7.  Persistence Report'!X$27:X$500,'7.  Persistence Report'!$D$27:$D$500,$B429,'7.  Persistence Report'!$J$27:$J$500,"Current year savings",'7.  Persistence Report'!$H$27:$H$500,"2017")</f>
        <v>0</v>
      </c>
      <c r="V429" s="295">
        <f>SUMIFS('7.  Persistence Report'!Y$27:Y$500,'7.  Persistence Report'!$D$27:$D$500,$B429,'7.  Persistence Report'!$J$27:$J$500,"Current year savings",'7.  Persistence Report'!$H$27:$H$500,"2017")</f>
        <v>0</v>
      </c>
      <c r="W429" s="295">
        <f>SUMIFS('7.  Persistence Report'!Z$27:Z$500,'7.  Persistence Report'!$D$27:$D$500,$B429,'7.  Persistence Report'!$J$27:$J$500,"Current year savings",'7.  Persistence Report'!$H$27:$H$500,"2017")</f>
        <v>0</v>
      </c>
      <c r="X429" s="295">
        <f>SUMIFS('7.  Persistence Report'!AA$27:AA$500,'7.  Persistence Report'!$D$27:$D$500,$B429,'7.  Persistence Report'!$J$27:$J$500,"Current year savings",'7.  Persistence Report'!$H$27:$H$500,"2017")</f>
        <v>0</v>
      </c>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f>SUMIFS('7.  Persistence Report'!AW$27:AW$500,'7.  Persistence Report'!$D$27:$D$500,$B429,'7.  Persistence Report'!$J$27:$J$500,"Adjustment",'7.  Persistence Report'!$H$27:$H$500,"2017")</f>
        <v>0</v>
      </c>
      <c r="E430" s="295">
        <f>SUMIFS('7.  Persistence Report'!AX$27:AX$500,'7.  Persistence Report'!$D$27:$D$500,$B429,'7.  Persistence Report'!$J$27:$J$500,"Adjustment",'7.  Persistence Report'!$H$27:$H$500,"2017")</f>
        <v>0</v>
      </c>
      <c r="F430" s="295">
        <f>SUMIFS('7.  Persistence Report'!AY$27:AY$500,'7.  Persistence Report'!$D$27:$D$500,$B429,'7.  Persistence Report'!$J$27:$J$500,"Adjustment",'7.  Persistence Report'!$H$27:$H$500,"2017")</f>
        <v>0</v>
      </c>
      <c r="G430" s="295">
        <f>SUMIFS('7.  Persistence Report'!AZ$27:AZ$500,'7.  Persistence Report'!$D$27:$D$500,$B429,'7.  Persistence Report'!$J$27:$J$500,"Adjustment",'7.  Persistence Report'!$H$27:$H$500,"2017")</f>
        <v>0</v>
      </c>
      <c r="H430" s="295">
        <f>SUMIFS('7.  Persistence Report'!BA$27:BA$500,'7.  Persistence Report'!$D$27:$D$500,$B429,'7.  Persistence Report'!$J$27:$J$500,"Adjustment",'7.  Persistence Report'!$H$27:$H$500,"2017")</f>
        <v>0</v>
      </c>
      <c r="I430" s="295">
        <f>SUMIFS('7.  Persistence Report'!BB$27:BB$500,'7.  Persistence Report'!$D$27:$D$500,$B429,'7.  Persistence Report'!$J$27:$J$500,"Adjustment",'7.  Persistence Report'!$H$27:$H$500,"2017")</f>
        <v>0</v>
      </c>
      <c r="J430" s="295">
        <f>SUMIFS('7.  Persistence Report'!BC$27:BC$500,'7.  Persistence Report'!$D$27:$D$500,$B429,'7.  Persistence Report'!$J$27:$J$500,"Adjustment",'7.  Persistence Report'!$H$27:$H$500,"2017")</f>
        <v>0</v>
      </c>
      <c r="K430" s="295">
        <f>SUMIFS('7.  Persistence Report'!BD$27:BD$500,'7.  Persistence Report'!$D$27:$D$500,$B429,'7.  Persistence Report'!$J$27:$J$500,"Adjustment",'7.  Persistence Report'!$H$27:$H$500,"2017")</f>
        <v>0</v>
      </c>
      <c r="L430" s="295">
        <f>SUMIFS('7.  Persistence Report'!BE$27:BE$500,'7.  Persistence Report'!$D$27:$D$500,$B429,'7.  Persistence Report'!$J$27:$J$500,"Adjustment",'7.  Persistence Report'!$H$27:$H$500,"2017")</f>
        <v>0</v>
      </c>
      <c r="M430" s="295">
        <f>SUMIFS('7.  Persistence Report'!BF$27:BF$500,'7.  Persistence Report'!$D$27:$D$500,$B429,'7.  Persistence Report'!$J$27:$J$500,"Adjustment",'7.  Persistence Report'!$H$27:$H$500,"2017")</f>
        <v>0</v>
      </c>
      <c r="N430" s="295">
        <f>N429</f>
        <v>12</v>
      </c>
      <c r="O430" s="295">
        <f>SUMIFS('7.  Persistence Report'!R$27:R$500,'7.  Persistence Report'!$D$27:$D$500,$B429,'7.  Persistence Report'!$J$27:$J$500,"Adjustment",'7.  Persistence Report'!$H$27:$H$500,"2017")</f>
        <v>0</v>
      </c>
      <c r="P430" s="295">
        <f>SUMIFS('7.  Persistence Report'!S$27:S$500,'7.  Persistence Report'!$D$27:$D$500,$B429,'7.  Persistence Report'!$J$27:$J$500,"Adjustment",'7.  Persistence Report'!$H$27:$H$500,"2017")</f>
        <v>0</v>
      </c>
      <c r="Q430" s="295">
        <f>SUMIFS('7.  Persistence Report'!T$27:T$500,'7.  Persistence Report'!$D$27:$D$500,$B429,'7.  Persistence Report'!$J$27:$J$500,"Adjustment",'7.  Persistence Report'!$H$27:$H$500,"2017")</f>
        <v>0</v>
      </c>
      <c r="R430" s="295">
        <f>SUMIFS('7.  Persistence Report'!U$27:U$500,'7.  Persistence Report'!$D$27:$D$500,$B429,'7.  Persistence Report'!$J$27:$J$500,"Adjustment",'7.  Persistence Report'!$H$27:$H$500,"2017")</f>
        <v>0</v>
      </c>
      <c r="S430" s="295">
        <f>SUMIFS('7.  Persistence Report'!V$27:V$500,'7.  Persistence Report'!$D$27:$D$500,$B429,'7.  Persistence Report'!$J$27:$J$500,"Adjustment",'7.  Persistence Report'!$H$27:$H$500,"2017")</f>
        <v>0</v>
      </c>
      <c r="T430" s="295">
        <f>SUMIFS('7.  Persistence Report'!W$27:W$500,'7.  Persistence Report'!$D$27:$D$500,$B429,'7.  Persistence Report'!$J$27:$J$500,"Adjustment",'7.  Persistence Report'!$H$27:$H$500,"2017")</f>
        <v>0</v>
      </c>
      <c r="U430" s="295">
        <f>SUMIFS('7.  Persistence Report'!X$27:X$500,'7.  Persistence Report'!$D$27:$D$500,$B429,'7.  Persistence Report'!$J$27:$J$500,"Adjustment",'7.  Persistence Report'!$H$27:$H$500,"2017")</f>
        <v>0</v>
      </c>
      <c r="V430" s="295">
        <f>SUMIFS('7.  Persistence Report'!Y$27:Y$500,'7.  Persistence Report'!$D$27:$D$500,$B429,'7.  Persistence Report'!$J$27:$J$500,"Adjustment",'7.  Persistence Report'!$H$27:$H$500,"2017")</f>
        <v>0</v>
      </c>
      <c r="W430" s="295">
        <f>SUMIFS('7.  Persistence Report'!Z$27:Z$500,'7.  Persistence Report'!$D$27:$D$500,$B429,'7.  Persistence Report'!$J$27:$J$500,"Adjustment",'7.  Persistence Report'!$H$27:$H$500,"2017")</f>
        <v>0</v>
      </c>
      <c r="X430" s="295">
        <f>SUMIFS('7.  Persistence Report'!AA$27:AA$500,'7.  Persistence Report'!$D$27:$D$500,$B429,'7.  Persistence Report'!$J$27:$J$500,"Adjustment",'7.  Persistence Report'!$H$27:$H$500,"2017")</f>
        <v>0</v>
      </c>
      <c r="Y430" s="411">
        <f>Y429</f>
        <v>0</v>
      </c>
      <c r="Z430" s="411">
        <f t="shared" ref="Z430" si="1237">Z429</f>
        <v>0</v>
      </c>
      <c r="AA430" s="411">
        <f t="shared" ref="AA430" si="1238">AA429</f>
        <v>0</v>
      </c>
      <c r="AB430" s="411">
        <f t="shared" ref="AB430" si="1239">AB429</f>
        <v>0</v>
      </c>
      <c r="AC430" s="411">
        <f t="shared" ref="AC430" si="1240">AC429</f>
        <v>0</v>
      </c>
      <c r="AD430" s="411">
        <f t="shared" ref="AD430" si="1241">AD429</f>
        <v>0</v>
      </c>
      <c r="AE430" s="411">
        <f t="shared" ref="AE430" si="1242">AE429</f>
        <v>0</v>
      </c>
      <c r="AF430" s="411">
        <f t="shared" ref="AF430" si="1243">AF429</f>
        <v>0</v>
      </c>
      <c r="AG430" s="411">
        <f t="shared" ref="AG430" si="1244">AG429</f>
        <v>0</v>
      </c>
      <c r="AH430" s="411">
        <f t="shared" ref="AH430" si="1245">AH429</f>
        <v>0</v>
      </c>
      <c r="AI430" s="411">
        <f t="shared" ref="AI430" si="1246">AI429</f>
        <v>0</v>
      </c>
      <c r="AJ430" s="411">
        <f t="shared" ref="AJ430" si="1247">AJ429</f>
        <v>0</v>
      </c>
      <c r="AK430" s="411">
        <f t="shared" ref="AK430" si="1248">AK429</f>
        <v>0</v>
      </c>
      <c r="AL430" s="411">
        <f t="shared" ref="AL430" si="1249">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f>SUMIFS('7.  Persistence Report'!AW$27:AW$500,'7.  Persistence Report'!$D$27:$D$500,$B432,'7.  Persistence Report'!$J$27:$J$500,"Current year savings",'7.  Persistence Report'!$H$27:$H$500,"2017")</f>
        <v>0</v>
      </c>
      <c r="E432" s="295">
        <f>SUMIFS('7.  Persistence Report'!AX$27:AX$500,'7.  Persistence Report'!$D$27:$D$500,$B432,'7.  Persistence Report'!$J$27:$J$500,"Current year savings",'7.  Persistence Report'!$H$27:$H$500,"2017")</f>
        <v>0</v>
      </c>
      <c r="F432" s="295">
        <f>SUMIFS('7.  Persistence Report'!AY$27:AY$500,'7.  Persistence Report'!$D$27:$D$500,$B432,'7.  Persistence Report'!$J$27:$J$500,"Current year savings",'7.  Persistence Report'!$H$27:$H$500,"2017")</f>
        <v>0</v>
      </c>
      <c r="G432" s="295">
        <f>SUMIFS('7.  Persistence Report'!AZ$27:AZ$500,'7.  Persistence Report'!$D$27:$D$500,$B432,'7.  Persistence Report'!$J$27:$J$500,"Current year savings",'7.  Persistence Report'!$H$27:$H$500,"2017")</f>
        <v>0</v>
      </c>
      <c r="H432" s="295">
        <f>SUMIFS('7.  Persistence Report'!BA$27:BA$500,'7.  Persistence Report'!$D$27:$D$500,$B432,'7.  Persistence Report'!$J$27:$J$500,"Current year savings",'7.  Persistence Report'!$H$27:$H$500,"2017")</f>
        <v>0</v>
      </c>
      <c r="I432" s="295">
        <f>SUMIFS('7.  Persistence Report'!BB$27:BB$500,'7.  Persistence Report'!$D$27:$D$500,$B432,'7.  Persistence Report'!$J$27:$J$500,"Current year savings",'7.  Persistence Report'!$H$27:$H$500,"2017")</f>
        <v>0</v>
      </c>
      <c r="J432" s="295">
        <f>SUMIFS('7.  Persistence Report'!BC$27:BC$500,'7.  Persistence Report'!$D$27:$D$500,$B432,'7.  Persistence Report'!$J$27:$J$500,"Current year savings",'7.  Persistence Report'!$H$27:$H$500,"2017")</f>
        <v>0</v>
      </c>
      <c r="K432" s="295">
        <f>SUMIFS('7.  Persistence Report'!BD$27:BD$500,'7.  Persistence Report'!$D$27:$D$500,$B432,'7.  Persistence Report'!$J$27:$J$500,"Current year savings",'7.  Persistence Report'!$H$27:$H$500,"2017")</f>
        <v>0</v>
      </c>
      <c r="L432" s="295">
        <f>SUMIFS('7.  Persistence Report'!BE$27:BE$500,'7.  Persistence Report'!$D$27:$D$500,$B432,'7.  Persistence Report'!$J$27:$J$500,"Current year savings",'7.  Persistence Report'!$H$27:$H$500,"2017")</f>
        <v>0</v>
      </c>
      <c r="M432" s="295">
        <f>SUMIFS('7.  Persistence Report'!BF$27:BF$500,'7.  Persistence Report'!$D$27:$D$500,$B432,'7.  Persistence Report'!$J$27:$J$500,"Current year savings",'7.  Persistence Report'!$H$27:$H$500,"2017")</f>
        <v>0</v>
      </c>
      <c r="N432" s="295">
        <v>3</v>
      </c>
      <c r="O432" s="295">
        <f>SUMIFS('7.  Persistence Report'!R$27:R$500,'7.  Persistence Report'!$D$27:$D$500,$B432,'7.  Persistence Report'!$J$27:$J$500,"Current year savings",'7.  Persistence Report'!$H$27:$H$500,"2017")</f>
        <v>0</v>
      </c>
      <c r="P432" s="295">
        <f>SUMIFS('7.  Persistence Report'!S$27:S$500,'7.  Persistence Report'!$D$27:$D$500,$B432,'7.  Persistence Report'!$J$27:$J$500,"Current year savings",'7.  Persistence Report'!$H$27:$H$500,"2017")</f>
        <v>0</v>
      </c>
      <c r="Q432" s="295">
        <f>SUMIFS('7.  Persistence Report'!T$27:T$500,'7.  Persistence Report'!$D$27:$D$500,$B432,'7.  Persistence Report'!$J$27:$J$500,"Current year savings",'7.  Persistence Report'!$H$27:$H$500,"2017")</f>
        <v>0</v>
      </c>
      <c r="R432" s="295">
        <f>SUMIFS('7.  Persistence Report'!U$27:U$500,'7.  Persistence Report'!$D$27:$D$500,$B432,'7.  Persistence Report'!$J$27:$J$500,"Current year savings",'7.  Persistence Report'!$H$27:$H$500,"2017")</f>
        <v>0</v>
      </c>
      <c r="S432" s="295">
        <f>SUMIFS('7.  Persistence Report'!V$27:V$500,'7.  Persistence Report'!$D$27:$D$500,$B432,'7.  Persistence Report'!$J$27:$J$500,"Current year savings",'7.  Persistence Report'!$H$27:$H$500,"2017")</f>
        <v>0</v>
      </c>
      <c r="T432" s="295">
        <f>SUMIFS('7.  Persistence Report'!W$27:W$500,'7.  Persistence Report'!$D$27:$D$500,$B432,'7.  Persistence Report'!$J$27:$J$500,"Current year savings",'7.  Persistence Report'!$H$27:$H$500,"2017")</f>
        <v>0</v>
      </c>
      <c r="U432" s="295">
        <f>SUMIFS('7.  Persistence Report'!X$27:X$500,'7.  Persistence Report'!$D$27:$D$500,$B432,'7.  Persistence Report'!$J$27:$J$500,"Current year savings",'7.  Persistence Report'!$H$27:$H$500,"2017")</f>
        <v>0</v>
      </c>
      <c r="V432" s="295">
        <f>SUMIFS('7.  Persistence Report'!Y$27:Y$500,'7.  Persistence Report'!$D$27:$D$500,$B432,'7.  Persistence Report'!$J$27:$J$500,"Current year savings",'7.  Persistence Report'!$H$27:$H$500,"2017")</f>
        <v>0</v>
      </c>
      <c r="W432" s="295">
        <f>SUMIFS('7.  Persistence Report'!Z$27:Z$500,'7.  Persistence Report'!$D$27:$D$500,$B432,'7.  Persistence Report'!$J$27:$J$500,"Current year savings",'7.  Persistence Report'!$H$27:$H$500,"2017")</f>
        <v>0</v>
      </c>
      <c r="X432" s="295">
        <f>SUMIFS('7.  Persistence Report'!AA$27:AA$500,'7.  Persistence Report'!$D$27:$D$500,$B432,'7.  Persistence Report'!$J$27:$J$500,"Current year savings",'7.  Persistence Report'!$H$27:$H$500,"2017")</f>
        <v>0</v>
      </c>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f>SUMIFS('7.  Persistence Report'!AW$27:AW$500,'7.  Persistence Report'!$D$27:$D$500,$B432,'7.  Persistence Report'!$J$27:$J$500,"Adjustment",'7.  Persistence Report'!$H$27:$H$500,"2017")</f>
        <v>0</v>
      </c>
      <c r="E433" s="295">
        <f>SUMIFS('7.  Persistence Report'!AX$27:AX$500,'7.  Persistence Report'!$D$27:$D$500,$B432,'7.  Persistence Report'!$J$27:$J$500,"Adjustment",'7.  Persistence Report'!$H$27:$H$500,"2017")</f>
        <v>0</v>
      </c>
      <c r="F433" s="295">
        <f>SUMIFS('7.  Persistence Report'!AY$27:AY$500,'7.  Persistence Report'!$D$27:$D$500,$B432,'7.  Persistence Report'!$J$27:$J$500,"Adjustment",'7.  Persistence Report'!$H$27:$H$500,"2017")</f>
        <v>0</v>
      </c>
      <c r="G433" s="295">
        <f>SUMIFS('7.  Persistence Report'!AZ$27:AZ$500,'7.  Persistence Report'!$D$27:$D$500,$B432,'7.  Persistence Report'!$J$27:$J$500,"Adjustment",'7.  Persistence Report'!$H$27:$H$500,"2017")</f>
        <v>0</v>
      </c>
      <c r="H433" s="295">
        <f>SUMIFS('7.  Persistence Report'!BA$27:BA$500,'7.  Persistence Report'!$D$27:$D$500,$B432,'7.  Persistence Report'!$J$27:$J$500,"Adjustment",'7.  Persistence Report'!$H$27:$H$500,"2017")</f>
        <v>0</v>
      </c>
      <c r="I433" s="295">
        <f>SUMIFS('7.  Persistence Report'!BB$27:BB$500,'7.  Persistence Report'!$D$27:$D$500,$B432,'7.  Persistence Report'!$J$27:$J$500,"Adjustment",'7.  Persistence Report'!$H$27:$H$500,"2017")</f>
        <v>0</v>
      </c>
      <c r="J433" s="295">
        <f>SUMIFS('7.  Persistence Report'!BC$27:BC$500,'7.  Persistence Report'!$D$27:$D$500,$B432,'7.  Persistence Report'!$J$27:$J$500,"Adjustment",'7.  Persistence Report'!$H$27:$H$500,"2017")</f>
        <v>0</v>
      </c>
      <c r="K433" s="295">
        <f>SUMIFS('7.  Persistence Report'!BD$27:BD$500,'7.  Persistence Report'!$D$27:$D$500,$B432,'7.  Persistence Report'!$J$27:$J$500,"Adjustment",'7.  Persistence Report'!$H$27:$H$500,"2017")</f>
        <v>0</v>
      </c>
      <c r="L433" s="295">
        <f>SUMIFS('7.  Persistence Report'!BE$27:BE$500,'7.  Persistence Report'!$D$27:$D$500,$B432,'7.  Persistence Report'!$J$27:$J$500,"Adjustment",'7.  Persistence Report'!$H$27:$H$500,"2017")</f>
        <v>0</v>
      </c>
      <c r="M433" s="295">
        <f>SUMIFS('7.  Persistence Report'!BF$27:BF$500,'7.  Persistence Report'!$D$27:$D$500,$B432,'7.  Persistence Report'!$J$27:$J$500,"Adjustment",'7.  Persistence Report'!$H$27:$H$500,"2017")</f>
        <v>0</v>
      </c>
      <c r="N433" s="295">
        <f>N432</f>
        <v>3</v>
      </c>
      <c r="O433" s="295">
        <f>SUMIFS('7.  Persistence Report'!R$27:R$500,'7.  Persistence Report'!$D$27:$D$500,$B432,'7.  Persistence Report'!$J$27:$J$500,"Adjustment",'7.  Persistence Report'!$H$27:$H$500,"2017")</f>
        <v>0</v>
      </c>
      <c r="P433" s="295">
        <f>SUMIFS('7.  Persistence Report'!S$27:S$500,'7.  Persistence Report'!$D$27:$D$500,$B432,'7.  Persistence Report'!$J$27:$J$500,"Adjustment",'7.  Persistence Report'!$H$27:$H$500,"2017")</f>
        <v>0</v>
      </c>
      <c r="Q433" s="295">
        <f>SUMIFS('7.  Persistence Report'!T$27:T$500,'7.  Persistence Report'!$D$27:$D$500,$B432,'7.  Persistence Report'!$J$27:$J$500,"Adjustment",'7.  Persistence Report'!$H$27:$H$500,"2017")</f>
        <v>0</v>
      </c>
      <c r="R433" s="295">
        <f>SUMIFS('7.  Persistence Report'!U$27:U$500,'7.  Persistence Report'!$D$27:$D$500,$B432,'7.  Persistence Report'!$J$27:$J$500,"Adjustment",'7.  Persistence Report'!$H$27:$H$500,"2017")</f>
        <v>0</v>
      </c>
      <c r="S433" s="295">
        <f>SUMIFS('7.  Persistence Report'!V$27:V$500,'7.  Persistence Report'!$D$27:$D$500,$B432,'7.  Persistence Report'!$J$27:$J$500,"Adjustment",'7.  Persistence Report'!$H$27:$H$500,"2017")</f>
        <v>0</v>
      </c>
      <c r="T433" s="295">
        <f>SUMIFS('7.  Persistence Report'!W$27:W$500,'7.  Persistence Report'!$D$27:$D$500,$B432,'7.  Persistence Report'!$J$27:$J$500,"Adjustment",'7.  Persistence Report'!$H$27:$H$500,"2017")</f>
        <v>0</v>
      </c>
      <c r="U433" s="295">
        <f>SUMIFS('7.  Persistence Report'!X$27:X$500,'7.  Persistence Report'!$D$27:$D$500,$B432,'7.  Persistence Report'!$J$27:$J$500,"Adjustment",'7.  Persistence Report'!$H$27:$H$500,"2017")</f>
        <v>0</v>
      </c>
      <c r="V433" s="295">
        <f>SUMIFS('7.  Persistence Report'!Y$27:Y$500,'7.  Persistence Report'!$D$27:$D$500,$B432,'7.  Persistence Report'!$J$27:$J$500,"Adjustment",'7.  Persistence Report'!$H$27:$H$500,"2017")</f>
        <v>0</v>
      </c>
      <c r="W433" s="295">
        <f>SUMIFS('7.  Persistence Report'!Z$27:Z$500,'7.  Persistence Report'!$D$27:$D$500,$B432,'7.  Persistence Report'!$J$27:$J$500,"Adjustment",'7.  Persistence Report'!$H$27:$H$500,"2017")</f>
        <v>0</v>
      </c>
      <c r="X433" s="295">
        <f>SUMIFS('7.  Persistence Report'!AA$27:AA$500,'7.  Persistence Report'!$D$27:$D$500,$B432,'7.  Persistence Report'!$J$27:$J$500,"Adjustment",'7.  Persistence Report'!$H$27:$H$500,"2017")</f>
        <v>0</v>
      </c>
      <c r="Y433" s="411">
        <f>Y432</f>
        <v>0</v>
      </c>
      <c r="Z433" s="411">
        <f t="shared" ref="Z433" si="1250">Z432</f>
        <v>0</v>
      </c>
      <c r="AA433" s="411">
        <f t="shared" ref="AA433" si="1251">AA432</f>
        <v>0</v>
      </c>
      <c r="AB433" s="411">
        <f t="shared" ref="AB433" si="1252">AB432</f>
        <v>0</v>
      </c>
      <c r="AC433" s="411">
        <f t="shared" ref="AC433" si="1253">AC432</f>
        <v>0</v>
      </c>
      <c r="AD433" s="411">
        <f t="shared" ref="AD433" si="1254">AD432</f>
        <v>0</v>
      </c>
      <c r="AE433" s="411">
        <f t="shared" ref="AE433" si="1255">AE432</f>
        <v>0</v>
      </c>
      <c r="AF433" s="411">
        <f t="shared" ref="AF433" si="1256">AF432</f>
        <v>0</v>
      </c>
      <c r="AG433" s="411">
        <f t="shared" ref="AG433" si="1257">AG432</f>
        <v>0</v>
      </c>
      <c r="AH433" s="411">
        <f t="shared" ref="AH433" si="1258">AH432</f>
        <v>0</v>
      </c>
      <c r="AI433" s="411">
        <f t="shared" ref="AI433" si="1259">AI432</f>
        <v>0</v>
      </c>
      <c r="AJ433" s="411">
        <f t="shared" ref="AJ433" si="1260">AJ432</f>
        <v>0</v>
      </c>
      <c r="AK433" s="411">
        <f t="shared" ref="AK433" si="1261">AK432</f>
        <v>0</v>
      </c>
      <c r="AL433" s="411">
        <f t="shared" ref="AL433" si="1262">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f>SUMIFS('7.  Persistence Report'!AW$27:AW$500,'7.  Persistence Report'!$D$27:$D$500,$B436,'7.  Persistence Report'!$J$27:$J$500,"Current year savings",'7.  Persistence Report'!$H$27:$H$500,"2017")</f>
        <v>0</v>
      </c>
      <c r="E436" s="295">
        <f>SUMIFS('7.  Persistence Report'!AX$27:AX$500,'7.  Persistence Report'!$D$27:$D$500,$B436,'7.  Persistence Report'!$J$27:$J$500,"Current year savings",'7.  Persistence Report'!$H$27:$H$500,"2017")</f>
        <v>0</v>
      </c>
      <c r="F436" s="295">
        <f>SUMIFS('7.  Persistence Report'!AY$27:AY$500,'7.  Persistence Report'!$D$27:$D$500,$B436,'7.  Persistence Report'!$J$27:$J$500,"Current year savings",'7.  Persistence Report'!$H$27:$H$500,"2017")</f>
        <v>0</v>
      </c>
      <c r="G436" s="295">
        <f>SUMIFS('7.  Persistence Report'!AZ$27:AZ$500,'7.  Persistence Report'!$D$27:$D$500,$B436,'7.  Persistence Report'!$J$27:$J$500,"Current year savings",'7.  Persistence Report'!$H$27:$H$500,"2017")</f>
        <v>0</v>
      </c>
      <c r="H436" s="295">
        <f>SUMIFS('7.  Persistence Report'!BA$27:BA$500,'7.  Persistence Report'!$D$27:$D$500,$B436,'7.  Persistence Report'!$J$27:$J$500,"Current year savings",'7.  Persistence Report'!$H$27:$H$500,"2017")</f>
        <v>0</v>
      </c>
      <c r="I436" s="295">
        <f>SUMIFS('7.  Persistence Report'!BB$27:BB$500,'7.  Persistence Report'!$D$27:$D$500,$B436,'7.  Persistence Report'!$J$27:$J$500,"Current year savings",'7.  Persistence Report'!$H$27:$H$500,"2017")</f>
        <v>0</v>
      </c>
      <c r="J436" s="295">
        <f>SUMIFS('7.  Persistence Report'!BC$27:BC$500,'7.  Persistence Report'!$D$27:$D$500,$B436,'7.  Persistence Report'!$J$27:$J$500,"Current year savings",'7.  Persistence Report'!$H$27:$H$500,"2017")</f>
        <v>0</v>
      </c>
      <c r="K436" s="295">
        <f>SUMIFS('7.  Persistence Report'!BD$27:BD$500,'7.  Persistence Report'!$D$27:$D$500,$B436,'7.  Persistence Report'!$J$27:$J$500,"Current year savings",'7.  Persistence Report'!$H$27:$H$500,"2017")</f>
        <v>0</v>
      </c>
      <c r="L436" s="295">
        <f>SUMIFS('7.  Persistence Report'!BE$27:BE$500,'7.  Persistence Report'!$D$27:$D$500,$B436,'7.  Persistence Report'!$J$27:$J$500,"Current year savings",'7.  Persistence Report'!$H$27:$H$500,"2017")</f>
        <v>0</v>
      </c>
      <c r="M436" s="295">
        <f>SUMIFS('7.  Persistence Report'!BF$27:BF$500,'7.  Persistence Report'!$D$27:$D$500,$B436,'7.  Persistence Report'!$J$27:$J$500,"Current year savings",'7.  Persistence Report'!$H$27:$H$500,"2017")</f>
        <v>0</v>
      </c>
      <c r="N436" s="295">
        <v>12</v>
      </c>
      <c r="O436" s="295">
        <f>SUMIFS('7.  Persistence Report'!R$27:R$500,'7.  Persistence Report'!$D$27:$D$500,$B436,'7.  Persistence Report'!$J$27:$J$500,"Current year savings",'7.  Persistence Report'!$H$27:$H$500,"2017")</f>
        <v>0</v>
      </c>
      <c r="P436" s="295">
        <f>SUMIFS('7.  Persistence Report'!S$27:S$500,'7.  Persistence Report'!$D$27:$D$500,$B436,'7.  Persistence Report'!$J$27:$J$500,"Current year savings",'7.  Persistence Report'!$H$27:$H$500,"2017")</f>
        <v>0</v>
      </c>
      <c r="Q436" s="295">
        <f>SUMIFS('7.  Persistence Report'!T$27:T$500,'7.  Persistence Report'!$D$27:$D$500,$B436,'7.  Persistence Report'!$J$27:$J$500,"Current year savings",'7.  Persistence Report'!$H$27:$H$500,"2017")</f>
        <v>0</v>
      </c>
      <c r="R436" s="295">
        <f>SUMIFS('7.  Persistence Report'!U$27:U$500,'7.  Persistence Report'!$D$27:$D$500,$B436,'7.  Persistence Report'!$J$27:$J$500,"Current year savings",'7.  Persistence Report'!$H$27:$H$500,"2017")</f>
        <v>0</v>
      </c>
      <c r="S436" s="295">
        <f>SUMIFS('7.  Persistence Report'!V$27:V$500,'7.  Persistence Report'!$D$27:$D$500,$B436,'7.  Persistence Report'!$J$27:$J$500,"Current year savings",'7.  Persistence Report'!$H$27:$H$500,"2017")</f>
        <v>0</v>
      </c>
      <c r="T436" s="295">
        <f>SUMIFS('7.  Persistence Report'!W$27:W$500,'7.  Persistence Report'!$D$27:$D$500,$B436,'7.  Persistence Report'!$J$27:$J$500,"Current year savings",'7.  Persistence Report'!$H$27:$H$500,"2017")</f>
        <v>0</v>
      </c>
      <c r="U436" s="295">
        <f>SUMIFS('7.  Persistence Report'!X$27:X$500,'7.  Persistence Report'!$D$27:$D$500,$B436,'7.  Persistence Report'!$J$27:$J$500,"Current year savings",'7.  Persistence Report'!$H$27:$H$500,"2017")</f>
        <v>0</v>
      </c>
      <c r="V436" s="295">
        <f>SUMIFS('7.  Persistence Report'!Y$27:Y$500,'7.  Persistence Report'!$D$27:$D$500,$B436,'7.  Persistence Report'!$J$27:$J$500,"Current year savings",'7.  Persistence Report'!$H$27:$H$500,"2017")</f>
        <v>0</v>
      </c>
      <c r="W436" s="295">
        <f>SUMIFS('7.  Persistence Report'!Z$27:Z$500,'7.  Persistence Report'!$D$27:$D$500,$B436,'7.  Persistence Report'!$J$27:$J$500,"Current year savings",'7.  Persistence Report'!$H$27:$H$500,"2017")</f>
        <v>0</v>
      </c>
      <c r="X436" s="295">
        <f>SUMIFS('7.  Persistence Report'!AA$27:AA$500,'7.  Persistence Report'!$D$27:$D$500,$B436,'7.  Persistence Report'!$J$27:$J$500,"Current year savings",'7.  Persistence Report'!$H$27:$H$500,"2017")</f>
        <v>0</v>
      </c>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f>SUMIFS('7.  Persistence Report'!AW$27:AW$500,'7.  Persistence Report'!$D$27:$D$500,$B436,'7.  Persistence Report'!$J$27:$J$500,"Adjustment",'7.  Persistence Report'!$H$27:$H$500,"2017")</f>
        <v>0</v>
      </c>
      <c r="E437" s="295">
        <f>SUMIFS('7.  Persistence Report'!AX$27:AX$500,'7.  Persistence Report'!$D$27:$D$500,$B436,'7.  Persistence Report'!$J$27:$J$500,"Adjustment",'7.  Persistence Report'!$H$27:$H$500,"2017")</f>
        <v>0</v>
      </c>
      <c r="F437" s="295">
        <f>SUMIFS('7.  Persistence Report'!AY$27:AY$500,'7.  Persistence Report'!$D$27:$D$500,$B436,'7.  Persistence Report'!$J$27:$J$500,"Adjustment",'7.  Persistence Report'!$H$27:$H$500,"2017")</f>
        <v>0</v>
      </c>
      <c r="G437" s="295">
        <f>SUMIFS('7.  Persistence Report'!AZ$27:AZ$500,'7.  Persistence Report'!$D$27:$D$500,$B436,'7.  Persistence Report'!$J$27:$J$500,"Adjustment",'7.  Persistence Report'!$H$27:$H$500,"2017")</f>
        <v>0</v>
      </c>
      <c r="H437" s="295">
        <f>SUMIFS('7.  Persistence Report'!BA$27:BA$500,'7.  Persistence Report'!$D$27:$D$500,$B436,'7.  Persistence Report'!$J$27:$J$500,"Adjustment",'7.  Persistence Report'!$H$27:$H$500,"2017")</f>
        <v>0</v>
      </c>
      <c r="I437" s="295">
        <f>SUMIFS('7.  Persistence Report'!BB$27:BB$500,'7.  Persistence Report'!$D$27:$D$500,$B436,'7.  Persistence Report'!$J$27:$J$500,"Adjustment",'7.  Persistence Report'!$H$27:$H$500,"2017")</f>
        <v>0</v>
      </c>
      <c r="J437" s="295">
        <f>SUMIFS('7.  Persistence Report'!BC$27:BC$500,'7.  Persistence Report'!$D$27:$D$500,$B436,'7.  Persistence Report'!$J$27:$J$500,"Adjustment",'7.  Persistence Report'!$H$27:$H$500,"2017")</f>
        <v>0</v>
      </c>
      <c r="K437" s="295">
        <f>SUMIFS('7.  Persistence Report'!BD$27:BD$500,'7.  Persistence Report'!$D$27:$D$500,$B436,'7.  Persistence Report'!$J$27:$J$500,"Adjustment",'7.  Persistence Report'!$H$27:$H$500,"2017")</f>
        <v>0</v>
      </c>
      <c r="L437" s="295">
        <f>SUMIFS('7.  Persistence Report'!BE$27:BE$500,'7.  Persistence Report'!$D$27:$D$500,$B436,'7.  Persistence Report'!$J$27:$J$500,"Adjustment",'7.  Persistence Report'!$H$27:$H$500,"2017")</f>
        <v>0</v>
      </c>
      <c r="M437" s="295">
        <f>SUMIFS('7.  Persistence Report'!BF$27:BF$500,'7.  Persistence Report'!$D$27:$D$500,$B436,'7.  Persistence Report'!$J$27:$J$500,"Adjustment",'7.  Persistence Report'!$H$27:$H$500,"2017")</f>
        <v>0</v>
      </c>
      <c r="N437" s="295">
        <f>N436</f>
        <v>12</v>
      </c>
      <c r="O437" s="295">
        <f>SUMIFS('7.  Persistence Report'!R$27:R$500,'7.  Persistence Report'!$D$27:$D$500,$B436,'7.  Persistence Report'!$J$27:$J$500,"Adjustment",'7.  Persistence Report'!$H$27:$H$500,"2017")</f>
        <v>0</v>
      </c>
      <c r="P437" s="295">
        <f>SUMIFS('7.  Persistence Report'!S$27:S$500,'7.  Persistence Report'!$D$27:$D$500,$B436,'7.  Persistence Report'!$J$27:$J$500,"Adjustment",'7.  Persistence Report'!$H$27:$H$500,"2017")</f>
        <v>0</v>
      </c>
      <c r="Q437" s="295">
        <f>SUMIFS('7.  Persistence Report'!T$27:T$500,'7.  Persistence Report'!$D$27:$D$500,$B436,'7.  Persistence Report'!$J$27:$J$500,"Adjustment",'7.  Persistence Report'!$H$27:$H$500,"2017")</f>
        <v>0</v>
      </c>
      <c r="R437" s="295">
        <f>SUMIFS('7.  Persistence Report'!U$27:U$500,'7.  Persistence Report'!$D$27:$D$500,$B436,'7.  Persistence Report'!$J$27:$J$500,"Adjustment",'7.  Persistence Report'!$H$27:$H$500,"2017")</f>
        <v>0</v>
      </c>
      <c r="S437" s="295">
        <f>SUMIFS('7.  Persistence Report'!V$27:V$500,'7.  Persistence Report'!$D$27:$D$500,$B436,'7.  Persistence Report'!$J$27:$J$500,"Adjustment",'7.  Persistence Report'!$H$27:$H$500,"2017")</f>
        <v>0</v>
      </c>
      <c r="T437" s="295">
        <f>SUMIFS('7.  Persistence Report'!W$27:W$500,'7.  Persistence Report'!$D$27:$D$500,$B436,'7.  Persistence Report'!$J$27:$J$500,"Adjustment",'7.  Persistence Report'!$H$27:$H$500,"2017")</f>
        <v>0</v>
      </c>
      <c r="U437" s="295">
        <f>SUMIFS('7.  Persistence Report'!X$27:X$500,'7.  Persistence Report'!$D$27:$D$500,$B436,'7.  Persistence Report'!$J$27:$J$500,"Adjustment",'7.  Persistence Report'!$H$27:$H$500,"2017")</f>
        <v>0</v>
      </c>
      <c r="V437" s="295">
        <f>SUMIFS('7.  Persistence Report'!Y$27:Y$500,'7.  Persistence Report'!$D$27:$D$500,$B436,'7.  Persistence Report'!$J$27:$J$500,"Adjustment",'7.  Persistence Report'!$H$27:$H$500,"2017")</f>
        <v>0</v>
      </c>
      <c r="W437" s="295">
        <f>SUMIFS('7.  Persistence Report'!Z$27:Z$500,'7.  Persistence Report'!$D$27:$D$500,$B436,'7.  Persistence Report'!$J$27:$J$500,"Adjustment",'7.  Persistence Report'!$H$27:$H$500,"2017")</f>
        <v>0</v>
      </c>
      <c r="X437" s="295">
        <f>SUMIFS('7.  Persistence Report'!AA$27:AA$500,'7.  Persistence Report'!$D$27:$D$500,$B436,'7.  Persistence Report'!$J$27:$J$500,"Adjustment",'7.  Persistence Report'!$H$27:$H$500,"2017")</f>
        <v>0</v>
      </c>
      <c r="Y437" s="411">
        <f>Y436</f>
        <v>0</v>
      </c>
      <c r="Z437" s="411">
        <f t="shared" ref="Z437" si="1263">Z436</f>
        <v>0</v>
      </c>
      <c r="AA437" s="411">
        <f t="shared" ref="AA437" si="1264">AA436</f>
        <v>0</v>
      </c>
      <c r="AB437" s="411">
        <f t="shared" ref="AB437" si="1265">AB436</f>
        <v>0</v>
      </c>
      <c r="AC437" s="411">
        <f t="shared" ref="AC437" si="1266">AC436</f>
        <v>0</v>
      </c>
      <c r="AD437" s="411">
        <f t="shared" ref="AD437" si="1267">AD436</f>
        <v>0</v>
      </c>
      <c r="AE437" s="411">
        <f t="shared" ref="AE437" si="1268">AE436</f>
        <v>0</v>
      </c>
      <c r="AF437" s="411">
        <f t="shared" ref="AF437" si="1269">AF436</f>
        <v>0</v>
      </c>
      <c r="AG437" s="411">
        <f t="shared" ref="AG437" si="1270">AG436</f>
        <v>0</v>
      </c>
      <c r="AH437" s="411">
        <f t="shared" ref="AH437" si="1271">AH436</f>
        <v>0</v>
      </c>
      <c r="AI437" s="411">
        <f t="shared" ref="AI437" si="1272">AI436</f>
        <v>0</v>
      </c>
      <c r="AJ437" s="411">
        <f t="shared" ref="AJ437" si="1273">AJ436</f>
        <v>0</v>
      </c>
      <c r="AK437" s="411">
        <f t="shared" ref="AK437" si="1274">AK436</f>
        <v>0</v>
      </c>
      <c r="AL437" s="411">
        <f t="shared" ref="AL437" si="1275">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f>SUMIFS('7.  Persistence Report'!AW$27:AW$500,'7.  Persistence Report'!$D$27:$D$500,$B439,'7.  Persistence Report'!$J$27:$J$500,"Current year savings",'7.  Persistence Report'!$H$27:$H$500,"2017")</f>
        <v>0</v>
      </c>
      <c r="E439" s="295">
        <f>SUMIFS('7.  Persistence Report'!AX$27:AX$500,'7.  Persistence Report'!$D$27:$D$500,$B439,'7.  Persistence Report'!$J$27:$J$500,"Current year savings",'7.  Persistence Report'!$H$27:$H$500,"2017")</f>
        <v>0</v>
      </c>
      <c r="F439" s="295">
        <f>SUMIFS('7.  Persistence Report'!AY$27:AY$500,'7.  Persistence Report'!$D$27:$D$500,$B439,'7.  Persistence Report'!$J$27:$J$500,"Current year savings",'7.  Persistence Report'!$H$27:$H$500,"2017")</f>
        <v>0</v>
      </c>
      <c r="G439" s="295">
        <f>SUMIFS('7.  Persistence Report'!AZ$27:AZ$500,'7.  Persistence Report'!$D$27:$D$500,$B439,'7.  Persistence Report'!$J$27:$J$500,"Current year savings",'7.  Persistence Report'!$H$27:$H$500,"2017")</f>
        <v>0</v>
      </c>
      <c r="H439" s="295">
        <f>SUMIFS('7.  Persistence Report'!BA$27:BA$500,'7.  Persistence Report'!$D$27:$D$500,$B439,'7.  Persistence Report'!$J$27:$J$500,"Current year savings",'7.  Persistence Report'!$H$27:$H$500,"2017")</f>
        <v>0</v>
      </c>
      <c r="I439" s="295">
        <f>SUMIFS('7.  Persistence Report'!BB$27:BB$500,'7.  Persistence Report'!$D$27:$D$500,$B439,'7.  Persistence Report'!$J$27:$J$500,"Current year savings",'7.  Persistence Report'!$H$27:$H$500,"2017")</f>
        <v>0</v>
      </c>
      <c r="J439" s="295">
        <f>SUMIFS('7.  Persistence Report'!BC$27:BC$500,'7.  Persistence Report'!$D$27:$D$500,$B439,'7.  Persistence Report'!$J$27:$J$500,"Current year savings",'7.  Persistence Report'!$H$27:$H$500,"2017")</f>
        <v>0</v>
      </c>
      <c r="K439" s="295">
        <f>SUMIFS('7.  Persistence Report'!BD$27:BD$500,'7.  Persistence Report'!$D$27:$D$500,$B439,'7.  Persistence Report'!$J$27:$J$500,"Current year savings",'7.  Persistence Report'!$H$27:$H$500,"2017")</f>
        <v>0</v>
      </c>
      <c r="L439" s="295">
        <f>SUMIFS('7.  Persistence Report'!BE$27:BE$500,'7.  Persistence Report'!$D$27:$D$500,$B439,'7.  Persistence Report'!$J$27:$J$500,"Current year savings",'7.  Persistence Report'!$H$27:$H$500,"2017")</f>
        <v>0</v>
      </c>
      <c r="M439" s="295">
        <f>SUMIFS('7.  Persistence Report'!BF$27:BF$500,'7.  Persistence Report'!$D$27:$D$500,$B439,'7.  Persistence Report'!$J$27:$J$500,"Current year savings",'7.  Persistence Report'!$H$27:$H$500,"2017")</f>
        <v>0</v>
      </c>
      <c r="N439" s="295">
        <v>12</v>
      </c>
      <c r="O439" s="295">
        <f>SUMIFS('7.  Persistence Report'!R$27:R$500,'7.  Persistence Report'!$D$27:$D$500,$B439,'7.  Persistence Report'!$J$27:$J$500,"Current year savings",'7.  Persistence Report'!$H$27:$H$500,"2017")</f>
        <v>0</v>
      </c>
      <c r="P439" s="295">
        <f>SUMIFS('7.  Persistence Report'!S$27:S$500,'7.  Persistence Report'!$D$27:$D$500,$B439,'7.  Persistence Report'!$J$27:$J$500,"Current year savings",'7.  Persistence Report'!$H$27:$H$500,"2017")</f>
        <v>0</v>
      </c>
      <c r="Q439" s="295">
        <f>SUMIFS('7.  Persistence Report'!T$27:T$500,'7.  Persistence Report'!$D$27:$D$500,$B439,'7.  Persistence Report'!$J$27:$J$500,"Current year savings",'7.  Persistence Report'!$H$27:$H$500,"2017")</f>
        <v>0</v>
      </c>
      <c r="R439" s="295">
        <f>SUMIFS('7.  Persistence Report'!U$27:U$500,'7.  Persistence Report'!$D$27:$D$500,$B439,'7.  Persistence Report'!$J$27:$J$500,"Current year savings",'7.  Persistence Report'!$H$27:$H$500,"2017")</f>
        <v>0</v>
      </c>
      <c r="S439" s="295">
        <f>SUMIFS('7.  Persistence Report'!V$27:V$500,'7.  Persistence Report'!$D$27:$D$500,$B439,'7.  Persistence Report'!$J$27:$J$500,"Current year savings",'7.  Persistence Report'!$H$27:$H$500,"2017")</f>
        <v>0</v>
      </c>
      <c r="T439" s="295">
        <f>SUMIFS('7.  Persistence Report'!W$27:W$500,'7.  Persistence Report'!$D$27:$D$500,$B439,'7.  Persistence Report'!$J$27:$J$500,"Current year savings",'7.  Persistence Report'!$H$27:$H$500,"2017")</f>
        <v>0</v>
      </c>
      <c r="U439" s="295">
        <f>SUMIFS('7.  Persistence Report'!X$27:X$500,'7.  Persistence Report'!$D$27:$D$500,$B439,'7.  Persistence Report'!$J$27:$J$500,"Current year savings",'7.  Persistence Report'!$H$27:$H$500,"2017")</f>
        <v>0</v>
      </c>
      <c r="V439" s="295">
        <f>SUMIFS('7.  Persistence Report'!Y$27:Y$500,'7.  Persistence Report'!$D$27:$D$500,$B439,'7.  Persistence Report'!$J$27:$J$500,"Current year savings",'7.  Persistence Report'!$H$27:$H$500,"2017")</f>
        <v>0</v>
      </c>
      <c r="W439" s="295">
        <f>SUMIFS('7.  Persistence Report'!Z$27:Z$500,'7.  Persistence Report'!$D$27:$D$500,$B439,'7.  Persistence Report'!$J$27:$J$500,"Current year savings",'7.  Persistence Report'!$H$27:$H$500,"2017")</f>
        <v>0</v>
      </c>
      <c r="X439" s="295">
        <f>SUMIFS('7.  Persistence Report'!AA$27:AA$500,'7.  Persistence Report'!$D$27:$D$500,$B439,'7.  Persistence Report'!$J$27:$J$500,"Current year savings",'7.  Persistence Report'!$H$27:$H$500,"2017")</f>
        <v>0</v>
      </c>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f>SUMIFS('7.  Persistence Report'!AW$27:AW$500,'7.  Persistence Report'!$D$27:$D$500,$B439,'7.  Persistence Report'!$J$27:$J$500,"Adjustment",'7.  Persistence Report'!$H$27:$H$500,"2017")</f>
        <v>0</v>
      </c>
      <c r="E440" s="295">
        <f>SUMIFS('7.  Persistence Report'!AX$27:AX$500,'7.  Persistence Report'!$D$27:$D$500,$B439,'7.  Persistence Report'!$J$27:$J$500,"Adjustment",'7.  Persistence Report'!$H$27:$H$500,"2017")</f>
        <v>0</v>
      </c>
      <c r="F440" s="295">
        <f>SUMIFS('7.  Persistence Report'!AY$27:AY$500,'7.  Persistence Report'!$D$27:$D$500,$B439,'7.  Persistence Report'!$J$27:$J$500,"Adjustment",'7.  Persistence Report'!$H$27:$H$500,"2017")</f>
        <v>0</v>
      </c>
      <c r="G440" s="295">
        <f>SUMIFS('7.  Persistence Report'!AZ$27:AZ$500,'7.  Persistence Report'!$D$27:$D$500,$B439,'7.  Persistence Report'!$J$27:$J$500,"Adjustment",'7.  Persistence Report'!$H$27:$H$500,"2017")</f>
        <v>0</v>
      </c>
      <c r="H440" s="295">
        <f>SUMIFS('7.  Persistence Report'!BA$27:BA$500,'7.  Persistence Report'!$D$27:$D$500,$B439,'7.  Persistence Report'!$J$27:$J$500,"Adjustment",'7.  Persistence Report'!$H$27:$H$500,"2017")</f>
        <v>0</v>
      </c>
      <c r="I440" s="295">
        <f>SUMIFS('7.  Persistence Report'!BB$27:BB$500,'7.  Persistence Report'!$D$27:$D$500,$B439,'7.  Persistence Report'!$J$27:$J$500,"Adjustment",'7.  Persistence Report'!$H$27:$H$500,"2017")</f>
        <v>0</v>
      </c>
      <c r="J440" s="295">
        <f>SUMIFS('7.  Persistence Report'!BC$27:BC$500,'7.  Persistence Report'!$D$27:$D$500,$B439,'7.  Persistence Report'!$J$27:$J$500,"Adjustment",'7.  Persistence Report'!$H$27:$H$500,"2017")</f>
        <v>0</v>
      </c>
      <c r="K440" s="295">
        <f>SUMIFS('7.  Persistence Report'!BD$27:BD$500,'7.  Persistence Report'!$D$27:$D$500,$B439,'7.  Persistence Report'!$J$27:$J$500,"Adjustment",'7.  Persistence Report'!$H$27:$H$500,"2017")</f>
        <v>0</v>
      </c>
      <c r="L440" s="295">
        <f>SUMIFS('7.  Persistence Report'!BE$27:BE$500,'7.  Persistence Report'!$D$27:$D$500,$B439,'7.  Persistence Report'!$J$27:$J$500,"Adjustment",'7.  Persistence Report'!$H$27:$H$500,"2017")</f>
        <v>0</v>
      </c>
      <c r="M440" s="295">
        <f>SUMIFS('7.  Persistence Report'!BF$27:BF$500,'7.  Persistence Report'!$D$27:$D$500,$B439,'7.  Persistence Report'!$J$27:$J$500,"Adjustment",'7.  Persistence Report'!$H$27:$H$500,"2017")</f>
        <v>0</v>
      </c>
      <c r="N440" s="295">
        <f>N439</f>
        <v>12</v>
      </c>
      <c r="O440" s="295">
        <f>SUMIFS('7.  Persistence Report'!R$27:R$500,'7.  Persistence Report'!$D$27:$D$500,$B439,'7.  Persistence Report'!$J$27:$J$500,"Adjustment",'7.  Persistence Report'!$H$27:$H$500,"2017")</f>
        <v>0</v>
      </c>
      <c r="P440" s="295">
        <f>SUMIFS('7.  Persistence Report'!S$27:S$500,'7.  Persistence Report'!$D$27:$D$500,$B439,'7.  Persistence Report'!$J$27:$J$500,"Adjustment",'7.  Persistence Report'!$H$27:$H$500,"2017")</f>
        <v>0</v>
      </c>
      <c r="Q440" s="295">
        <f>SUMIFS('7.  Persistence Report'!T$27:T$500,'7.  Persistence Report'!$D$27:$D$500,$B439,'7.  Persistence Report'!$J$27:$J$500,"Adjustment",'7.  Persistence Report'!$H$27:$H$500,"2017")</f>
        <v>0</v>
      </c>
      <c r="R440" s="295">
        <f>SUMIFS('7.  Persistence Report'!U$27:U$500,'7.  Persistence Report'!$D$27:$D$500,$B439,'7.  Persistence Report'!$J$27:$J$500,"Adjustment",'7.  Persistence Report'!$H$27:$H$500,"2017")</f>
        <v>0</v>
      </c>
      <c r="S440" s="295">
        <f>SUMIFS('7.  Persistence Report'!V$27:V$500,'7.  Persistence Report'!$D$27:$D$500,$B439,'7.  Persistence Report'!$J$27:$J$500,"Adjustment",'7.  Persistence Report'!$H$27:$H$500,"2017")</f>
        <v>0</v>
      </c>
      <c r="T440" s="295">
        <f>SUMIFS('7.  Persistence Report'!W$27:W$500,'7.  Persistence Report'!$D$27:$D$500,$B439,'7.  Persistence Report'!$J$27:$J$500,"Adjustment",'7.  Persistence Report'!$H$27:$H$500,"2017")</f>
        <v>0</v>
      </c>
      <c r="U440" s="295">
        <f>SUMIFS('7.  Persistence Report'!X$27:X$500,'7.  Persistence Report'!$D$27:$D$500,$B439,'7.  Persistence Report'!$J$27:$J$500,"Adjustment",'7.  Persistence Report'!$H$27:$H$500,"2017")</f>
        <v>0</v>
      </c>
      <c r="V440" s="295">
        <f>SUMIFS('7.  Persistence Report'!Y$27:Y$500,'7.  Persistence Report'!$D$27:$D$500,$B439,'7.  Persistence Report'!$J$27:$J$500,"Adjustment",'7.  Persistence Report'!$H$27:$H$500,"2017")</f>
        <v>0</v>
      </c>
      <c r="W440" s="295">
        <f>SUMIFS('7.  Persistence Report'!Z$27:Z$500,'7.  Persistence Report'!$D$27:$D$500,$B439,'7.  Persistence Report'!$J$27:$J$500,"Adjustment",'7.  Persistence Report'!$H$27:$H$500,"2017")</f>
        <v>0</v>
      </c>
      <c r="X440" s="295">
        <f>SUMIFS('7.  Persistence Report'!AA$27:AA$500,'7.  Persistence Report'!$D$27:$D$500,$B439,'7.  Persistence Report'!$J$27:$J$500,"Adjustment",'7.  Persistence Report'!$H$27:$H$500,"2017")</f>
        <v>0</v>
      </c>
      <c r="Y440" s="411">
        <f>Y439</f>
        <v>0</v>
      </c>
      <c r="Z440" s="411">
        <f t="shared" ref="Z440" si="1276">Z439</f>
        <v>0</v>
      </c>
      <c r="AA440" s="411">
        <f t="shared" ref="AA440" si="1277">AA439</f>
        <v>0</v>
      </c>
      <c r="AB440" s="411">
        <f t="shared" ref="AB440" si="1278">AB439</f>
        <v>0</v>
      </c>
      <c r="AC440" s="411">
        <f t="shared" ref="AC440" si="1279">AC439</f>
        <v>0</v>
      </c>
      <c r="AD440" s="411">
        <f t="shared" ref="AD440" si="1280">AD439</f>
        <v>0</v>
      </c>
      <c r="AE440" s="411">
        <f t="shared" ref="AE440" si="1281">AE439</f>
        <v>0</v>
      </c>
      <c r="AF440" s="411">
        <f t="shared" ref="AF440" si="1282">AF439</f>
        <v>0</v>
      </c>
      <c r="AG440" s="411">
        <f t="shared" ref="AG440" si="1283">AG439</f>
        <v>0</v>
      </c>
      <c r="AH440" s="411">
        <f t="shared" ref="AH440" si="1284">AH439</f>
        <v>0</v>
      </c>
      <c r="AI440" s="411">
        <f t="shared" ref="AI440" si="1285">AI439</f>
        <v>0</v>
      </c>
      <c r="AJ440" s="411">
        <f t="shared" ref="AJ440" si="1286">AJ439</f>
        <v>0</v>
      </c>
      <c r="AK440" s="411">
        <f t="shared" ref="AK440" si="1287">AK439</f>
        <v>0</v>
      </c>
      <c r="AL440" s="411">
        <f t="shared" ref="AL440" si="1288">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f>SUMIFS('7.  Persistence Report'!AW$27:AW$500,'7.  Persistence Report'!$D$27:$D$500,$B442,'7.  Persistence Report'!$J$27:$J$500,"Current year savings",'7.  Persistence Report'!$H$27:$H$500,"2017")</f>
        <v>0</v>
      </c>
      <c r="E442" s="295">
        <f>SUMIFS('7.  Persistence Report'!AX$27:AX$500,'7.  Persistence Report'!$D$27:$D$500,$B442,'7.  Persistence Report'!$J$27:$J$500,"Current year savings",'7.  Persistence Report'!$H$27:$H$500,"2017")</f>
        <v>0</v>
      </c>
      <c r="F442" s="295">
        <f>SUMIFS('7.  Persistence Report'!AY$27:AY$500,'7.  Persistence Report'!$D$27:$D$500,$B442,'7.  Persistence Report'!$J$27:$J$500,"Current year savings",'7.  Persistence Report'!$H$27:$H$500,"2017")</f>
        <v>0</v>
      </c>
      <c r="G442" s="295">
        <f>SUMIFS('7.  Persistence Report'!AZ$27:AZ$500,'7.  Persistence Report'!$D$27:$D$500,$B442,'7.  Persistence Report'!$J$27:$J$500,"Current year savings",'7.  Persistence Report'!$H$27:$H$500,"2017")</f>
        <v>0</v>
      </c>
      <c r="H442" s="295">
        <f>SUMIFS('7.  Persistence Report'!BA$27:BA$500,'7.  Persistence Report'!$D$27:$D$500,$B442,'7.  Persistence Report'!$J$27:$J$500,"Current year savings",'7.  Persistence Report'!$H$27:$H$500,"2017")</f>
        <v>0</v>
      </c>
      <c r="I442" s="295">
        <f>SUMIFS('7.  Persistence Report'!BB$27:BB$500,'7.  Persistence Report'!$D$27:$D$500,$B442,'7.  Persistence Report'!$J$27:$J$500,"Current year savings",'7.  Persistence Report'!$H$27:$H$500,"2017")</f>
        <v>0</v>
      </c>
      <c r="J442" s="295">
        <f>SUMIFS('7.  Persistence Report'!BC$27:BC$500,'7.  Persistence Report'!$D$27:$D$500,$B442,'7.  Persistence Report'!$J$27:$J$500,"Current year savings",'7.  Persistence Report'!$H$27:$H$500,"2017")</f>
        <v>0</v>
      </c>
      <c r="K442" s="295">
        <f>SUMIFS('7.  Persistence Report'!BD$27:BD$500,'7.  Persistence Report'!$D$27:$D$500,$B442,'7.  Persistence Report'!$J$27:$J$500,"Current year savings",'7.  Persistence Report'!$H$27:$H$500,"2017")</f>
        <v>0</v>
      </c>
      <c r="L442" s="295">
        <f>SUMIFS('7.  Persistence Report'!BE$27:BE$500,'7.  Persistence Report'!$D$27:$D$500,$B442,'7.  Persistence Report'!$J$27:$J$500,"Current year savings",'7.  Persistence Report'!$H$27:$H$500,"2017")</f>
        <v>0</v>
      </c>
      <c r="M442" s="295">
        <f>SUMIFS('7.  Persistence Report'!BF$27:BF$500,'7.  Persistence Report'!$D$27:$D$500,$B442,'7.  Persistence Report'!$J$27:$J$500,"Current year savings",'7.  Persistence Report'!$H$27:$H$500,"2017")</f>
        <v>0</v>
      </c>
      <c r="N442" s="295">
        <v>12</v>
      </c>
      <c r="O442" s="295">
        <f>SUMIFS('7.  Persistence Report'!R$27:R$500,'7.  Persistence Report'!$D$27:$D$500,$B442,'7.  Persistence Report'!$J$27:$J$500,"Current year savings",'7.  Persistence Report'!$H$27:$H$500,"2017")</f>
        <v>0</v>
      </c>
      <c r="P442" s="295">
        <f>SUMIFS('7.  Persistence Report'!S$27:S$500,'7.  Persistence Report'!$D$27:$D$500,$B442,'7.  Persistence Report'!$J$27:$J$500,"Current year savings",'7.  Persistence Report'!$H$27:$H$500,"2017")</f>
        <v>0</v>
      </c>
      <c r="Q442" s="295">
        <f>SUMIFS('7.  Persistence Report'!T$27:T$500,'7.  Persistence Report'!$D$27:$D$500,$B442,'7.  Persistence Report'!$J$27:$J$500,"Current year savings",'7.  Persistence Report'!$H$27:$H$500,"2017")</f>
        <v>0</v>
      </c>
      <c r="R442" s="295">
        <f>SUMIFS('7.  Persistence Report'!U$27:U$500,'7.  Persistence Report'!$D$27:$D$500,$B442,'7.  Persistence Report'!$J$27:$J$500,"Current year savings",'7.  Persistence Report'!$H$27:$H$500,"2017")</f>
        <v>0</v>
      </c>
      <c r="S442" s="295">
        <f>SUMIFS('7.  Persistence Report'!V$27:V$500,'7.  Persistence Report'!$D$27:$D$500,$B442,'7.  Persistence Report'!$J$27:$J$500,"Current year savings",'7.  Persistence Report'!$H$27:$H$500,"2017")</f>
        <v>0</v>
      </c>
      <c r="T442" s="295">
        <f>SUMIFS('7.  Persistence Report'!W$27:W$500,'7.  Persistence Report'!$D$27:$D$500,$B442,'7.  Persistence Report'!$J$27:$J$500,"Current year savings",'7.  Persistence Report'!$H$27:$H$500,"2017")</f>
        <v>0</v>
      </c>
      <c r="U442" s="295">
        <f>SUMIFS('7.  Persistence Report'!X$27:X$500,'7.  Persistence Report'!$D$27:$D$500,$B442,'7.  Persistence Report'!$J$27:$J$500,"Current year savings",'7.  Persistence Report'!$H$27:$H$500,"2017")</f>
        <v>0</v>
      </c>
      <c r="V442" s="295">
        <f>SUMIFS('7.  Persistence Report'!Y$27:Y$500,'7.  Persistence Report'!$D$27:$D$500,$B442,'7.  Persistence Report'!$J$27:$J$500,"Current year savings",'7.  Persistence Report'!$H$27:$H$500,"2017")</f>
        <v>0</v>
      </c>
      <c r="W442" s="295">
        <f>SUMIFS('7.  Persistence Report'!Z$27:Z$500,'7.  Persistence Report'!$D$27:$D$500,$B442,'7.  Persistence Report'!$J$27:$J$500,"Current year savings",'7.  Persistence Report'!$H$27:$H$500,"2017")</f>
        <v>0</v>
      </c>
      <c r="X442" s="295">
        <f>SUMIFS('7.  Persistence Report'!AA$27:AA$500,'7.  Persistence Report'!$D$27:$D$500,$B442,'7.  Persistence Report'!$J$27:$J$500,"Current year savings",'7.  Persistence Report'!$H$27:$H$500,"2017")</f>
        <v>0</v>
      </c>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f>SUMIFS('7.  Persistence Report'!AW$27:AW$500,'7.  Persistence Report'!$D$27:$D$500,$B442,'7.  Persistence Report'!$J$27:$J$500,"Adjustment",'7.  Persistence Report'!$H$27:$H$500,"2017")</f>
        <v>0</v>
      </c>
      <c r="E443" s="295">
        <f>SUMIFS('7.  Persistence Report'!AX$27:AX$500,'7.  Persistence Report'!$D$27:$D$500,$B442,'7.  Persistence Report'!$J$27:$J$500,"Adjustment",'7.  Persistence Report'!$H$27:$H$500,"2017")</f>
        <v>0</v>
      </c>
      <c r="F443" s="295">
        <f>SUMIFS('7.  Persistence Report'!AY$27:AY$500,'7.  Persistence Report'!$D$27:$D$500,$B442,'7.  Persistence Report'!$J$27:$J$500,"Adjustment",'7.  Persistence Report'!$H$27:$H$500,"2017")</f>
        <v>0</v>
      </c>
      <c r="G443" s="295">
        <f>SUMIFS('7.  Persistence Report'!AZ$27:AZ$500,'7.  Persistence Report'!$D$27:$D$500,$B442,'7.  Persistence Report'!$J$27:$J$500,"Adjustment",'7.  Persistence Report'!$H$27:$H$500,"2017")</f>
        <v>0</v>
      </c>
      <c r="H443" s="295">
        <f>SUMIFS('7.  Persistence Report'!BA$27:BA$500,'7.  Persistence Report'!$D$27:$D$500,$B442,'7.  Persistence Report'!$J$27:$J$500,"Adjustment",'7.  Persistence Report'!$H$27:$H$500,"2017")</f>
        <v>0</v>
      </c>
      <c r="I443" s="295">
        <f>SUMIFS('7.  Persistence Report'!BB$27:BB$500,'7.  Persistence Report'!$D$27:$D$500,$B442,'7.  Persistence Report'!$J$27:$J$500,"Adjustment",'7.  Persistence Report'!$H$27:$H$500,"2017")</f>
        <v>0</v>
      </c>
      <c r="J443" s="295">
        <f>SUMIFS('7.  Persistence Report'!BC$27:BC$500,'7.  Persistence Report'!$D$27:$D$500,$B442,'7.  Persistence Report'!$J$27:$J$500,"Adjustment",'7.  Persistence Report'!$H$27:$H$500,"2017")</f>
        <v>0</v>
      </c>
      <c r="K443" s="295">
        <f>SUMIFS('7.  Persistence Report'!BD$27:BD$500,'7.  Persistence Report'!$D$27:$D$500,$B442,'7.  Persistence Report'!$J$27:$J$500,"Adjustment",'7.  Persistence Report'!$H$27:$H$500,"2017")</f>
        <v>0</v>
      </c>
      <c r="L443" s="295">
        <f>SUMIFS('7.  Persistence Report'!BE$27:BE$500,'7.  Persistence Report'!$D$27:$D$500,$B442,'7.  Persistence Report'!$J$27:$J$500,"Adjustment",'7.  Persistence Report'!$H$27:$H$500,"2017")</f>
        <v>0</v>
      </c>
      <c r="M443" s="295">
        <f>SUMIFS('7.  Persistence Report'!BF$27:BF$500,'7.  Persistence Report'!$D$27:$D$500,$B442,'7.  Persistence Report'!$J$27:$J$500,"Adjustment",'7.  Persistence Report'!$H$27:$H$500,"2017")</f>
        <v>0</v>
      </c>
      <c r="N443" s="295">
        <f>N442</f>
        <v>12</v>
      </c>
      <c r="O443" s="295">
        <f>SUMIFS('7.  Persistence Report'!R$27:R$500,'7.  Persistence Report'!$D$27:$D$500,$B442,'7.  Persistence Report'!$J$27:$J$500,"Adjustment",'7.  Persistence Report'!$H$27:$H$500,"2017")</f>
        <v>0</v>
      </c>
      <c r="P443" s="295">
        <f>SUMIFS('7.  Persistence Report'!S$27:S$500,'7.  Persistence Report'!$D$27:$D$500,$B442,'7.  Persistence Report'!$J$27:$J$500,"Adjustment",'7.  Persistence Report'!$H$27:$H$500,"2017")</f>
        <v>0</v>
      </c>
      <c r="Q443" s="295">
        <f>SUMIFS('7.  Persistence Report'!T$27:T$500,'7.  Persistence Report'!$D$27:$D$500,$B442,'7.  Persistence Report'!$J$27:$J$500,"Adjustment",'7.  Persistence Report'!$H$27:$H$500,"2017")</f>
        <v>0</v>
      </c>
      <c r="R443" s="295">
        <f>SUMIFS('7.  Persistence Report'!U$27:U$500,'7.  Persistence Report'!$D$27:$D$500,$B442,'7.  Persistence Report'!$J$27:$J$500,"Adjustment",'7.  Persistence Report'!$H$27:$H$500,"2017")</f>
        <v>0</v>
      </c>
      <c r="S443" s="295">
        <f>SUMIFS('7.  Persistence Report'!V$27:V$500,'7.  Persistence Report'!$D$27:$D$500,$B442,'7.  Persistence Report'!$J$27:$J$500,"Adjustment",'7.  Persistence Report'!$H$27:$H$500,"2017")</f>
        <v>0</v>
      </c>
      <c r="T443" s="295">
        <f>SUMIFS('7.  Persistence Report'!W$27:W$500,'7.  Persistence Report'!$D$27:$D$500,$B442,'7.  Persistence Report'!$J$27:$J$500,"Adjustment",'7.  Persistence Report'!$H$27:$H$500,"2017")</f>
        <v>0</v>
      </c>
      <c r="U443" s="295">
        <f>SUMIFS('7.  Persistence Report'!X$27:X$500,'7.  Persistence Report'!$D$27:$D$500,$B442,'7.  Persistence Report'!$J$27:$J$500,"Adjustment",'7.  Persistence Report'!$H$27:$H$500,"2017")</f>
        <v>0</v>
      </c>
      <c r="V443" s="295">
        <f>SUMIFS('7.  Persistence Report'!Y$27:Y$500,'7.  Persistence Report'!$D$27:$D$500,$B442,'7.  Persistence Report'!$J$27:$J$500,"Adjustment",'7.  Persistence Report'!$H$27:$H$500,"2017")</f>
        <v>0</v>
      </c>
      <c r="W443" s="295">
        <f>SUMIFS('7.  Persistence Report'!Z$27:Z$500,'7.  Persistence Report'!$D$27:$D$500,$B442,'7.  Persistence Report'!$J$27:$J$500,"Adjustment",'7.  Persistence Report'!$H$27:$H$500,"2017")</f>
        <v>0</v>
      </c>
      <c r="X443" s="295">
        <f>SUMIFS('7.  Persistence Report'!AA$27:AA$500,'7.  Persistence Report'!$D$27:$D$500,$B442,'7.  Persistence Report'!$J$27:$J$500,"Adjustment",'7.  Persistence Report'!$H$27:$H$500,"2017")</f>
        <v>0</v>
      </c>
      <c r="Y443" s="411">
        <f>Y442</f>
        <v>0</v>
      </c>
      <c r="Z443" s="411">
        <f t="shared" ref="Z443" si="1289">Z442</f>
        <v>0</v>
      </c>
      <c r="AA443" s="411">
        <f t="shared" ref="AA443" si="1290">AA442</f>
        <v>0</v>
      </c>
      <c r="AB443" s="411">
        <f t="shared" ref="AB443" si="1291">AB442</f>
        <v>0</v>
      </c>
      <c r="AC443" s="411">
        <f t="shared" ref="AC443" si="1292">AC442</f>
        <v>0</v>
      </c>
      <c r="AD443" s="411">
        <f t="shared" ref="AD443" si="1293">AD442</f>
        <v>0</v>
      </c>
      <c r="AE443" s="411">
        <f t="shared" ref="AE443" si="1294">AE442</f>
        <v>0</v>
      </c>
      <c r="AF443" s="411">
        <f t="shared" ref="AF443" si="1295">AF442</f>
        <v>0</v>
      </c>
      <c r="AG443" s="411">
        <f t="shared" ref="AG443" si="1296">AG442</f>
        <v>0</v>
      </c>
      <c r="AH443" s="411">
        <f t="shared" ref="AH443" si="1297">AH442</f>
        <v>0</v>
      </c>
      <c r="AI443" s="411">
        <f t="shared" ref="AI443" si="1298">AI442</f>
        <v>0</v>
      </c>
      <c r="AJ443" s="411">
        <f t="shared" ref="AJ443" si="1299">AJ442</f>
        <v>0</v>
      </c>
      <c r="AK443" s="411">
        <f t="shared" ref="AK443" si="1300">AK442</f>
        <v>0</v>
      </c>
      <c r="AL443" s="411">
        <f t="shared" ref="AL443" si="1301">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f>SUMIFS('7.  Persistence Report'!AW$27:AW$500,'7.  Persistence Report'!$D$27:$D$500,$B446,'7.  Persistence Report'!$J$27:$J$500,"Current year savings",'7.  Persistence Report'!$H$27:$H$500,"2017")</f>
        <v>0</v>
      </c>
      <c r="E446" s="295">
        <f>SUMIFS('7.  Persistence Report'!AX$27:AX$500,'7.  Persistence Report'!$D$27:$D$500,$B446,'7.  Persistence Report'!$J$27:$J$500,"Current year savings",'7.  Persistence Report'!$H$27:$H$500,"2017")</f>
        <v>0</v>
      </c>
      <c r="F446" s="295">
        <f>SUMIFS('7.  Persistence Report'!AY$27:AY$500,'7.  Persistence Report'!$D$27:$D$500,$B446,'7.  Persistence Report'!$J$27:$J$500,"Current year savings",'7.  Persistence Report'!$H$27:$H$500,"2017")</f>
        <v>0</v>
      </c>
      <c r="G446" s="295">
        <f>SUMIFS('7.  Persistence Report'!AZ$27:AZ$500,'7.  Persistence Report'!$D$27:$D$500,$B446,'7.  Persistence Report'!$J$27:$J$500,"Current year savings",'7.  Persistence Report'!$H$27:$H$500,"2017")</f>
        <v>0</v>
      </c>
      <c r="H446" s="295">
        <f>SUMIFS('7.  Persistence Report'!BA$27:BA$500,'7.  Persistence Report'!$D$27:$D$500,$B446,'7.  Persistence Report'!$J$27:$J$500,"Current year savings",'7.  Persistence Report'!$H$27:$H$500,"2017")</f>
        <v>0</v>
      </c>
      <c r="I446" s="295">
        <f>SUMIFS('7.  Persistence Report'!BB$27:BB$500,'7.  Persistence Report'!$D$27:$D$500,$B446,'7.  Persistence Report'!$J$27:$J$500,"Current year savings",'7.  Persistence Report'!$H$27:$H$500,"2017")</f>
        <v>0</v>
      </c>
      <c r="J446" s="295">
        <f>SUMIFS('7.  Persistence Report'!BC$27:BC$500,'7.  Persistence Report'!$D$27:$D$500,$B446,'7.  Persistence Report'!$J$27:$J$500,"Current year savings",'7.  Persistence Report'!$H$27:$H$500,"2017")</f>
        <v>0</v>
      </c>
      <c r="K446" s="295">
        <f>SUMIFS('7.  Persistence Report'!BD$27:BD$500,'7.  Persistence Report'!$D$27:$D$500,$B446,'7.  Persistence Report'!$J$27:$J$500,"Current year savings",'7.  Persistence Report'!$H$27:$H$500,"2017")</f>
        <v>0</v>
      </c>
      <c r="L446" s="295">
        <f>SUMIFS('7.  Persistence Report'!BE$27:BE$500,'7.  Persistence Report'!$D$27:$D$500,$B446,'7.  Persistence Report'!$J$27:$J$500,"Current year savings",'7.  Persistence Report'!$H$27:$H$500,"2017")</f>
        <v>0</v>
      </c>
      <c r="M446" s="295">
        <f>SUMIFS('7.  Persistence Report'!BF$27:BF$500,'7.  Persistence Report'!$D$27:$D$500,$B446,'7.  Persistence Report'!$J$27:$J$500,"Current year savings",'7.  Persistence Report'!$H$27:$H$500,"2017")</f>
        <v>0</v>
      </c>
      <c r="N446" s="295">
        <v>12</v>
      </c>
      <c r="O446" s="295">
        <f>SUMIFS('7.  Persistence Report'!R$27:R$500,'7.  Persistence Report'!$D$27:$D$500,$B446,'7.  Persistence Report'!$J$27:$J$500,"Current year savings",'7.  Persistence Report'!$H$27:$H$500,"2017")</f>
        <v>0</v>
      </c>
      <c r="P446" s="295">
        <f>SUMIFS('7.  Persistence Report'!S$27:S$500,'7.  Persistence Report'!$D$27:$D$500,$B446,'7.  Persistence Report'!$J$27:$J$500,"Current year savings",'7.  Persistence Report'!$H$27:$H$500,"2017")</f>
        <v>0</v>
      </c>
      <c r="Q446" s="295">
        <f>SUMIFS('7.  Persistence Report'!T$27:T$500,'7.  Persistence Report'!$D$27:$D$500,$B446,'7.  Persistence Report'!$J$27:$J$500,"Current year savings",'7.  Persistence Report'!$H$27:$H$500,"2017")</f>
        <v>0</v>
      </c>
      <c r="R446" s="295">
        <f>SUMIFS('7.  Persistence Report'!U$27:U$500,'7.  Persistence Report'!$D$27:$D$500,$B446,'7.  Persistence Report'!$J$27:$J$500,"Current year savings",'7.  Persistence Report'!$H$27:$H$500,"2017")</f>
        <v>0</v>
      </c>
      <c r="S446" s="295">
        <f>SUMIFS('7.  Persistence Report'!V$27:V$500,'7.  Persistence Report'!$D$27:$D$500,$B446,'7.  Persistence Report'!$J$27:$J$500,"Current year savings",'7.  Persistence Report'!$H$27:$H$500,"2017")</f>
        <v>0</v>
      </c>
      <c r="T446" s="295">
        <f>SUMIFS('7.  Persistence Report'!W$27:W$500,'7.  Persistence Report'!$D$27:$D$500,$B446,'7.  Persistence Report'!$J$27:$J$500,"Current year savings",'7.  Persistence Report'!$H$27:$H$500,"2017")</f>
        <v>0</v>
      </c>
      <c r="U446" s="295">
        <f>SUMIFS('7.  Persistence Report'!X$27:X$500,'7.  Persistence Report'!$D$27:$D$500,$B446,'7.  Persistence Report'!$J$27:$J$500,"Current year savings",'7.  Persistence Report'!$H$27:$H$500,"2017")</f>
        <v>0</v>
      </c>
      <c r="V446" s="295">
        <f>SUMIFS('7.  Persistence Report'!Y$27:Y$500,'7.  Persistence Report'!$D$27:$D$500,$B446,'7.  Persistence Report'!$J$27:$J$500,"Current year savings",'7.  Persistence Report'!$H$27:$H$500,"2017")</f>
        <v>0</v>
      </c>
      <c r="W446" s="295">
        <f>SUMIFS('7.  Persistence Report'!Z$27:Z$500,'7.  Persistence Report'!$D$27:$D$500,$B446,'7.  Persistence Report'!$J$27:$J$500,"Current year savings",'7.  Persistence Report'!$H$27:$H$500,"2017")</f>
        <v>0</v>
      </c>
      <c r="X446" s="295">
        <f>SUMIFS('7.  Persistence Report'!AA$27:AA$500,'7.  Persistence Report'!$D$27:$D$500,$B446,'7.  Persistence Report'!$J$27:$J$500,"Current year savings",'7.  Persistence Report'!$H$27:$H$500,"2017")</f>
        <v>0</v>
      </c>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f>SUMIFS('7.  Persistence Report'!AW$27:AW$500,'7.  Persistence Report'!$D$27:$D$500,$B446,'7.  Persistence Report'!$J$27:$J$500,"Adjustment",'7.  Persistence Report'!$H$27:$H$500,"2017")</f>
        <v>0</v>
      </c>
      <c r="E447" s="295">
        <f>SUMIFS('7.  Persistence Report'!AX$27:AX$500,'7.  Persistence Report'!$D$27:$D$500,$B446,'7.  Persistence Report'!$J$27:$J$500,"Adjustment",'7.  Persistence Report'!$H$27:$H$500,"2017")</f>
        <v>0</v>
      </c>
      <c r="F447" s="295">
        <f>SUMIFS('7.  Persistence Report'!AY$27:AY$500,'7.  Persistence Report'!$D$27:$D$500,$B446,'7.  Persistence Report'!$J$27:$J$500,"Adjustment",'7.  Persistence Report'!$H$27:$H$500,"2017")</f>
        <v>0</v>
      </c>
      <c r="G447" s="295">
        <f>SUMIFS('7.  Persistence Report'!AZ$27:AZ$500,'7.  Persistence Report'!$D$27:$D$500,$B446,'7.  Persistence Report'!$J$27:$J$500,"Adjustment",'7.  Persistence Report'!$H$27:$H$500,"2017")</f>
        <v>0</v>
      </c>
      <c r="H447" s="295">
        <f>SUMIFS('7.  Persistence Report'!BA$27:BA$500,'7.  Persistence Report'!$D$27:$D$500,$B446,'7.  Persistence Report'!$J$27:$J$500,"Adjustment",'7.  Persistence Report'!$H$27:$H$500,"2017")</f>
        <v>0</v>
      </c>
      <c r="I447" s="295">
        <f>SUMIFS('7.  Persistence Report'!BB$27:BB$500,'7.  Persistence Report'!$D$27:$D$500,$B446,'7.  Persistence Report'!$J$27:$J$500,"Adjustment",'7.  Persistence Report'!$H$27:$H$500,"2017")</f>
        <v>0</v>
      </c>
      <c r="J447" s="295">
        <f>SUMIFS('7.  Persistence Report'!BC$27:BC$500,'7.  Persistence Report'!$D$27:$D$500,$B446,'7.  Persistence Report'!$J$27:$J$500,"Adjustment",'7.  Persistence Report'!$H$27:$H$500,"2017")</f>
        <v>0</v>
      </c>
      <c r="K447" s="295">
        <f>SUMIFS('7.  Persistence Report'!BD$27:BD$500,'7.  Persistence Report'!$D$27:$D$500,$B446,'7.  Persistence Report'!$J$27:$J$500,"Adjustment",'7.  Persistence Report'!$H$27:$H$500,"2017")</f>
        <v>0</v>
      </c>
      <c r="L447" s="295">
        <f>SUMIFS('7.  Persistence Report'!BE$27:BE$500,'7.  Persistence Report'!$D$27:$D$500,$B446,'7.  Persistence Report'!$J$27:$J$500,"Adjustment",'7.  Persistence Report'!$H$27:$H$500,"2017")</f>
        <v>0</v>
      </c>
      <c r="M447" s="295">
        <f>SUMIFS('7.  Persistence Report'!BF$27:BF$500,'7.  Persistence Report'!$D$27:$D$500,$B446,'7.  Persistence Report'!$J$27:$J$500,"Adjustment",'7.  Persistence Report'!$H$27:$H$500,"2017")</f>
        <v>0</v>
      </c>
      <c r="N447" s="295">
        <f>N446</f>
        <v>12</v>
      </c>
      <c r="O447" s="295">
        <f>SUMIFS('7.  Persistence Report'!R$27:R$500,'7.  Persistence Report'!$D$27:$D$500,$B446,'7.  Persistence Report'!$J$27:$J$500,"Adjustment",'7.  Persistence Report'!$H$27:$H$500,"2017")</f>
        <v>0</v>
      </c>
      <c r="P447" s="295">
        <f>SUMIFS('7.  Persistence Report'!S$27:S$500,'7.  Persistence Report'!$D$27:$D$500,$B446,'7.  Persistence Report'!$J$27:$J$500,"Adjustment",'7.  Persistence Report'!$H$27:$H$500,"2017")</f>
        <v>0</v>
      </c>
      <c r="Q447" s="295">
        <f>SUMIFS('7.  Persistence Report'!T$27:T$500,'7.  Persistence Report'!$D$27:$D$500,$B446,'7.  Persistence Report'!$J$27:$J$500,"Adjustment",'7.  Persistence Report'!$H$27:$H$500,"2017")</f>
        <v>0</v>
      </c>
      <c r="R447" s="295">
        <f>SUMIFS('7.  Persistence Report'!U$27:U$500,'7.  Persistence Report'!$D$27:$D$500,$B446,'7.  Persistence Report'!$J$27:$J$500,"Adjustment",'7.  Persistence Report'!$H$27:$H$500,"2017")</f>
        <v>0</v>
      </c>
      <c r="S447" s="295">
        <f>SUMIFS('7.  Persistence Report'!V$27:V$500,'7.  Persistence Report'!$D$27:$D$500,$B446,'7.  Persistence Report'!$J$27:$J$500,"Adjustment",'7.  Persistence Report'!$H$27:$H$500,"2017")</f>
        <v>0</v>
      </c>
      <c r="T447" s="295">
        <f>SUMIFS('7.  Persistence Report'!W$27:W$500,'7.  Persistence Report'!$D$27:$D$500,$B446,'7.  Persistence Report'!$J$27:$J$500,"Adjustment",'7.  Persistence Report'!$H$27:$H$500,"2017")</f>
        <v>0</v>
      </c>
      <c r="U447" s="295">
        <f>SUMIFS('7.  Persistence Report'!X$27:X$500,'7.  Persistence Report'!$D$27:$D$500,$B446,'7.  Persistence Report'!$J$27:$J$500,"Adjustment",'7.  Persistence Report'!$H$27:$H$500,"2017")</f>
        <v>0</v>
      </c>
      <c r="V447" s="295">
        <f>SUMIFS('7.  Persistence Report'!Y$27:Y$500,'7.  Persistence Report'!$D$27:$D$500,$B446,'7.  Persistence Report'!$J$27:$J$500,"Adjustment",'7.  Persistence Report'!$H$27:$H$500,"2017")</f>
        <v>0</v>
      </c>
      <c r="W447" s="295">
        <f>SUMIFS('7.  Persistence Report'!Z$27:Z$500,'7.  Persistence Report'!$D$27:$D$500,$B446,'7.  Persistence Report'!$J$27:$J$500,"Adjustment",'7.  Persistence Report'!$H$27:$H$500,"2017")</f>
        <v>0</v>
      </c>
      <c r="X447" s="295">
        <f>SUMIFS('7.  Persistence Report'!AA$27:AA$500,'7.  Persistence Report'!$D$27:$D$500,$B446,'7.  Persistence Report'!$J$27:$J$500,"Adjustment",'7.  Persistence Report'!$H$27:$H$500,"2017")</f>
        <v>0</v>
      </c>
      <c r="Y447" s="411">
        <f>Y446</f>
        <v>0</v>
      </c>
      <c r="Z447" s="411">
        <f t="shared" ref="Z447" si="1302">Z446</f>
        <v>0</v>
      </c>
      <c r="AA447" s="411">
        <f t="shared" ref="AA447" si="1303">AA446</f>
        <v>0</v>
      </c>
      <c r="AB447" s="411">
        <f t="shared" ref="AB447" si="1304">AB446</f>
        <v>0</v>
      </c>
      <c r="AC447" s="411">
        <f t="shared" ref="AC447" si="1305">AC446</f>
        <v>0</v>
      </c>
      <c r="AD447" s="411">
        <f t="shared" ref="AD447" si="1306">AD446</f>
        <v>0</v>
      </c>
      <c r="AE447" s="411">
        <f t="shared" ref="AE447" si="1307">AE446</f>
        <v>0</v>
      </c>
      <c r="AF447" s="411">
        <f t="shared" ref="AF447" si="1308">AF446</f>
        <v>0</v>
      </c>
      <c r="AG447" s="411">
        <f t="shared" ref="AG447" si="1309">AG446</f>
        <v>0</v>
      </c>
      <c r="AH447" s="411">
        <f t="shared" ref="AH447" si="1310">AH446</f>
        <v>0</v>
      </c>
      <c r="AI447" s="411">
        <f t="shared" ref="AI447" si="1311">AI446</f>
        <v>0</v>
      </c>
      <c r="AJ447" s="411">
        <f t="shared" ref="AJ447" si="1312">AJ446</f>
        <v>0</v>
      </c>
      <c r="AK447" s="411">
        <f t="shared" ref="AK447" si="1313">AK446</f>
        <v>0</v>
      </c>
      <c r="AL447" s="411">
        <f t="shared" ref="AL447" si="1314">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f>SUMIFS('7.  Persistence Report'!AW$27:AW$500,'7.  Persistence Report'!$D$27:$D$500,$B450,'7.  Persistence Report'!$J$27:$J$500,"Current year savings",'7.  Persistence Report'!$H$27:$H$500,"2017")</f>
        <v>0</v>
      </c>
      <c r="E450" s="295">
        <f>SUMIFS('7.  Persistence Report'!AX$27:AX$500,'7.  Persistence Report'!$D$27:$D$500,$B450,'7.  Persistence Report'!$J$27:$J$500,"Current year savings",'7.  Persistence Report'!$H$27:$H$500,"2017")</f>
        <v>0</v>
      </c>
      <c r="F450" s="295">
        <f>SUMIFS('7.  Persistence Report'!AY$27:AY$500,'7.  Persistence Report'!$D$27:$D$500,$B450,'7.  Persistence Report'!$J$27:$J$500,"Current year savings",'7.  Persistence Report'!$H$27:$H$500,"2017")</f>
        <v>0</v>
      </c>
      <c r="G450" s="295">
        <f>SUMIFS('7.  Persistence Report'!AZ$27:AZ$500,'7.  Persistence Report'!$D$27:$D$500,$B450,'7.  Persistence Report'!$J$27:$J$500,"Current year savings",'7.  Persistence Report'!$H$27:$H$500,"2017")</f>
        <v>0</v>
      </c>
      <c r="H450" s="295">
        <f>SUMIFS('7.  Persistence Report'!BA$27:BA$500,'7.  Persistence Report'!$D$27:$D$500,$B450,'7.  Persistence Report'!$J$27:$J$500,"Current year savings",'7.  Persistence Report'!$H$27:$H$500,"2017")</f>
        <v>0</v>
      </c>
      <c r="I450" s="295">
        <f>SUMIFS('7.  Persistence Report'!BB$27:BB$500,'7.  Persistence Report'!$D$27:$D$500,$B450,'7.  Persistence Report'!$J$27:$J$500,"Current year savings",'7.  Persistence Report'!$H$27:$H$500,"2017")</f>
        <v>0</v>
      </c>
      <c r="J450" s="295">
        <f>SUMIFS('7.  Persistence Report'!BC$27:BC$500,'7.  Persistence Report'!$D$27:$D$500,$B450,'7.  Persistence Report'!$J$27:$J$500,"Current year savings",'7.  Persistence Report'!$H$27:$H$500,"2017")</f>
        <v>0</v>
      </c>
      <c r="K450" s="295">
        <f>SUMIFS('7.  Persistence Report'!BD$27:BD$500,'7.  Persistence Report'!$D$27:$D$500,$B450,'7.  Persistence Report'!$J$27:$J$500,"Current year savings",'7.  Persistence Report'!$H$27:$H$500,"2017")</f>
        <v>0</v>
      </c>
      <c r="L450" s="295">
        <f>SUMIFS('7.  Persistence Report'!BE$27:BE$500,'7.  Persistence Report'!$D$27:$D$500,$B450,'7.  Persistence Report'!$J$27:$J$500,"Current year savings",'7.  Persistence Report'!$H$27:$H$500,"2017")</f>
        <v>0</v>
      </c>
      <c r="M450" s="295">
        <f>SUMIFS('7.  Persistence Report'!BF$27:BF$500,'7.  Persistence Report'!$D$27:$D$500,$B450,'7.  Persistence Report'!$J$27:$J$500,"Current year savings",'7.  Persistence Report'!$H$27:$H$500,"2017")</f>
        <v>0</v>
      </c>
      <c r="N450" s="295">
        <v>0</v>
      </c>
      <c r="O450" s="295">
        <f>SUMIFS('7.  Persistence Report'!R$27:R$500,'7.  Persistence Report'!$D$27:$D$500,$B450,'7.  Persistence Report'!$J$27:$J$500,"Current year savings",'7.  Persistence Report'!$H$27:$H$500,"2017")</f>
        <v>0</v>
      </c>
      <c r="P450" s="295">
        <f>SUMIFS('7.  Persistence Report'!S$27:S$500,'7.  Persistence Report'!$D$27:$D$500,$B450,'7.  Persistence Report'!$J$27:$J$500,"Current year savings",'7.  Persistence Report'!$H$27:$H$500,"2017")</f>
        <v>0</v>
      </c>
      <c r="Q450" s="295">
        <f>SUMIFS('7.  Persistence Report'!T$27:T$500,'7.  Persistence Report'!$D$27:$D$500,$B450,'7.  Persistence Report'!$J$27:$J$500,"Current year savings",'7.  Persistence Report'!$H$27:$H$500,"2017")</f>
        <v>0</v>
      </c>
      <c r="R450" s="295">
        <f>SUMIFS('7.  Persistence Report'!U$27:U$500,'7.  Persistence Report'!$D$27:$D$500,$B450,'7.  Persistence Report'!$J$27:$J$500,"Current year savings",'7.  Persistence Report'!$H$27:$H$500,"2017")</f>
        <v>0</v>
      </c>
      <c r="S450" s="295">
        <f>SUMIFS('7.  Persistence Report'!V$27:V$500,'7.  Persistence Report'!$D$27:$D$500,$B450,'7.  Persistence Report'!$J$27:$J$500,"Current year savings",'7.  Persistence Report'!$H$27:$H$500,"2017")</f>
        <v>0</v>
      </c>
      <c r="T450" s="295">
        <f>SUMIFS('7.  Persistence Report'!W$27:W$500,'7.  Persistence Report'!$D$27:$D$500,$B450,'7.  Persistence Report'!$J$27:$J$500,"Current year savings",'7.  Persistence Report'!$H$27:$H$500,"2017")</f>
        <v>0</v>
      </c>
      <c r="U450" s="295">
        <f>SUMIFS('7.  Persistence Report'!X$27:X$500,'7.  Persistence Report'!$D$27:$D$500,$B450,'7.  Persistence Report'!$J$27:$J$500,"Current year savings",'7.  Persistence Report'!$H$27:$H$500,"2017")</f>
        <v>0</v>
      </c>
      <c r="V450" s="295">
        <f>SUMIFS('7.  Persistence Report'!Y$27:Y$500,'7.  Persistence Report'!$D$27:$D$500,$B450,'7.  Persistence Report'!$J$27:$J$500,"Current year savings",'7.  Persistence Report'!$H$27:$H$500,"2017")</f>
        <v>0</v>
      </c>
      <c r="W450" s="295">
        <f>SUMIFS('7.  Persistence Report'!Z$27:Z$500,'7.  Persistence Report'!$D$27:$D$500,$B450,'7.  Persistence Report'!$J$27:$J$500,"Current year savings",'7.  Persistence Report'!$H$27:$H$500,"2017")</f>
        <v>0</v>
      </c>
      <c r="X450" s="295">
        <f>SUMIFS('7.  Persistence Report'!AA$27:AA$500,'7.  Persistence Report'!$D$27:$D$500,$B450,'7.  Persistence Report'!$J$27:$J$500,"Current year savings",'7.  Persistence Report'!$H$27:$H$500,"2017")</f>
        <v>0</v>
      </c>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f>SUMIFS('7.  Persistence Report'!AW$27:AW$500,'7.  Persistence Report'!$D$27:$D$500,$B450,'7.  Persistence Report'!$J$27:$J$500,"Adjustment",'7.  Persistence Report'!$H$27:$H$500,"2017")</f>
        <v>0</v>
      </c>
      <c r="E451" s="295">
        <f>SUMIFS('7.  Persistence Report'!AX$27:AX$500,'7.  Persistence Report'!$D$27:$D$500,$B450,'7.  Persistence Report'!$J$27:$J$500,"Adjustment",'7.  Persistence Report'!$H$27:$H$500,"2017")</f>
        <v>0</v>
      </c>
      <c r="F451" s="295">
        <f>SUMIFS('7.  Persistence Report'!AY$27:AY$500,'7.  Persistence Report'!$D$27:$D$500,$B450,'7.  Persistence Report'!$J$27:$J$500,"Adjustment",'7.  Persistence Report'!$H$27:$H$500,"2017")</f>
        <v>0</v>
      </c>
      <c r="G451" s="295">
        <f>SUMIFS('7.  Persistence Report'!AZ$27:AZ$500,'7.  Persistence Report'!$D$27:$D$500,$B450,'7.  Persistence Report'!$J$27:$J$500,"Adjustment",'7.  Persistence Report'!$H$27:$H$500,"2017")</f>
        <v>0</v>
      </c>
      <c r="H451" s="295">
        <f>SUMIFS('7.  Persistence Report'!BA$27:BA$500,'7.  Persistence Report'!$D$27:$D$500,$B450,'7.  Persistence Report'!$J$27:$J$500,"Adjustment",'7.  Persistence Report'!$H$27:$H$500,"2017")</f>
        <v>0</v>
      </c>
      <c r="I451" s="295">
        <f>SUMIFS('7.  Persistence Report'!BB$27:BB$500,'7.  Persistence Report'!$D$27:$D$500,$B450,'7.  Persistence Report'!$J$27:$J$500,"Adjustment",'7.  Persistence Report'!$H$27:$H$500,"2017")</f>
        <v>0</v>
      </c>
      <c r="J451" s="295">
        <f>SUMIFS('7.  Persistence Report'!BC$27:BC$500,'7.  Persistence Report'!$D$27:$D$500,$B450,'7.  Persistence Report'!$J$27:$J$500,"Adjustment",'7.  Persistence Report'!$H$27:$H$500,"2017")</f>
        <v>0</v>
      </c>
      <c r="K451" s="295">
        <f>SUMIFS('7.  Persistence Report'!BD$27:BD$500,'7.  Persistence Report'!$D$27:$D$500,$B450,'7.  Persistence Report'!$J$27:$J$500,"Adjustment",'7.  Persistence Report'!$H$27:$H$500,"2017")</f>
        <v>0</v>
      </c>
      <c r="L451" s="295">
        <f>SUMIFS('7.  Persistence Report'!BE$27:BE$500,'7.  Persistence Report'!$D$27:$D$500,$B450,'7.  Persistence Report'!$J$27:$J$500,"Adjustment",'7.  Persistence Report'!$H$27:$H$500,"2017")</f>
        <v>0</v>
      </c>
      <c r="M451" s="295">
        <f>SUMIFS('7.  Persistence Report'!BF$27:BF$500,'7.  Persistence Report'!$D$27:$D$500,$B450,'7.  Persistence Report'!$J$27:$J$500,"Adjustment",'7.  Persistence Report'!$H$27:$H$500,"2017")</f>
        <v>0</v>
      </c>
      <c r="N451" s="295">
        <f>N450</f>
        <v>0</v>
      </c>
      <c r="O451" s="295">
        <f>SUMIFS('7.  Persistence Report'!R$27:R$500,'7.  Persistence Report'!$D$27:$D$500,$B450,'7.  Persistence Report'!$J$27:$J$500,"Adjustment",'7.  Persistence Report'!$H$27:$H$500,"2017")</f>
        <v>0</v>
      </c>
      <c r="P451" s="295">
        <f>SUMIFS('7.  Persistence Report'!S$27:S$500,'7.  Persistence Report'!$D$27:$D$500,$B450,'7.  Persistence Report'!$J$27:$J$500,"Adjustment",'7.  Persistence Report'!$H$27:$H$500,"2017")</f>
        <v>0</v>
      </c>
      <c r="Q451" s="295">
        <f>SUMIFS('7.  Persistence Report'!T$27:T$500,'7.  Persistence Report'!$D$27:$D$500,$B450,'7.  Persistence Report'!$J$27:$J$500,"Adjustment",'7.  Persistence Report'!$H$27:$H$500,"2017")</f>
        <v>0</v>
      </c>
      <c r="R451" s="295">
        <f>SUMIFS('7.  Persistence Report'!U$27:U$500,'7.  Persistence Report'!$D$27:$D$500,$B450,'7.  Persistence Report'!$J$27:$J$500,"Adjustment",'7.  Persistence Report'!$H$27:$H$500,"2017")</f>
        <v>0</v>
      </c>
      <c r="S451" s="295">
        <f>SUMIFS('7.  Persistence Report'!V$27:V$500,'7.  Persistence Report'!$D$27:$D$500,$B450,'7.  Persistence Report'!$J$27:$J$500,"Adjustment",'7.  Persistence Report'!$H$27:$H$500,"2017")</f>
        <v>0</v>
      </c>
      <c r="T451" s="295">
        <f>SUMIFS('7.  Persistence Report'!W$27:W$500,'7.  Persistence Report'!$D$27:$D$500,$B450,'7.  Persistence Report'!$J$27:$J$500,"Adjustment",'7.  Persistence Report'!$H$27:$H$500,"2017")</f>
        <v>0</v>
      </c>
      <c r="U451" s="295">
        <f>SUMIFS('7.  Persistence Report'!X$27:X$500,'7.  Persistence Report'!$D$27:$D$500,$B450,'7.  Persistence Report'!$J$27:$J$500,"Adjustment",'7.  Persistence Report'!$H$27:$H$500,"2017")</f>
        <v>0</v>
      </c>
      <c r="V451" s="295">
        <f>SUMIFS('7.  Persistence Report'!Y$27:Y$500,'7.  Persistence Report'!$D$27:$D$500,$B450,'7.  Persistence Report'!$J$27:$J$500,"Adjustment",'7.  Persistence Report'!$H$27:$H$500,"2017")</f>
        <v>0</v>
      </c>
      <c r="W451" s="295">
        <f>SUMIFS('7.  Persistence Report'!Z$27:Z$500,'7.  Persistence Report'!$D$27:$D$500,$B450,'7.  Persistence Report'!$J$27:$J$500,"Adjustment",'7.  Persistence Report'!$H$27:$H$500,"2017")</f>
        <v>0</v>
      </c>
      <c r="X451" s="295">
        <f>SUMIFS('7.  Persistence Report'!AA$27:AA$500,'7.  Persistence Report'!$D$27:$D$500,$B450,'7.  Persistence Report'!$J$27:$J$500,"Adjustment",'7.  Persistence Report'!$H$27:$H$500,"2017")</f>
        <v>0</v>
      </c>
      <c r="Y451" s="411">
        <f>Y450</f>
        <v>0</v>
      </c>
      <c r="Z451" s="411">
        <f t="shared" ref="Z451:AL451" si="1315">Z450</f>
        <v>0</v>
      </c>
      <c r="AA451" s="411">
        <f t="shared" si="1315"/>
        <v>0</v>
      </c>
      <c r="AB451" s="411">
        <f t="shared" si="1315"/>
        <v>0</v>
      </c>
      <c r="AC451" s="411">
        <f t="shared" si="1315"/>
        <v>0</v>
      </c>
      <c r="AD451" s="411">
        <f t="shared" si="1315"/>
        <v>0</v>
      </c>
      <c r="AE451" s="411">
        <f t="shared" si="1315"/>
        <v>0</v>
      </c>
      <c r="AF451" s="411">
        <f t="shared" si="1315"/>
        <v>0</v>
      </c>
      <c r="AG451" s="411">
        <f t="shared" si="1315"/>
        <v>0</v>
      </c>
      <c r="AH451" s="411">
        <f t="shared" si="1315"/>
        <v>0</v>
      </c>
      <c r="AI451" s="411">
        <f t="shared" si="1315"/>
        <v>0</v>
      </c>
      <c r="AJ451" s="411">
        <f t="shared" si="1315"/>
        <v>0</v>
      </c>
      <c r="AK451" s="411">
        <f t="shared" si="1315"/>
        <v>0</v>
      </c>
      <c r="AL451" s="411">
        <f t="shared" si="1315"/>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f>SUMIFS('7.  Persistence Report'!AW$27:AW$500,'7.  Persistence Report'!$D$27:$D$500,$B453,'7.  Persistence Report'!$J$27:$J$500,"Current year savings",'7.  Persistence Report'!$H$27:$H$500,"2017")</f>
        <v>0</v>
      </c>
      <c r="E453" s="295">
        <f>SUMIFS('7.  Persistence Report'!AX$27:AX$500,'7.  Persistence Report'!$D$27:$D$500,$B453,'7.  Persistence Report'!$J$27:$J$500,"Current year savings",'7.  Persistence Report'!$H$27:$H$500,"2017")</f>
        <v>0</v>
      </c>
      <c r="F453" s="295">
        <f>SUMIFS('7.  Persistence Report'!AY$27:AY$500,'7.  Persistence Report'!$D$27:$D$500,$B453,'7.  Persistence Report'!$J$27:$J$500,"Current year savings",'7.  Persistence Report'!$H$27:$H$500,"2017")</f>
        <v>0</v>
      </c>
      <c r="G453" s="295">
        <f>SUMIFS('7.  Persistence Report'!AZ$27:AZ$500,'7.  Persistence Report'!$D$27:$D$500,$B453,'7.  Persistence Report'!$J$27:$J$500,"Current year savings",'7.  Persistence Report'!$H$27:$H$500,"2017")</f>
        <v>0</v>
      </c>
      <c r="H453" s="295">
        <f>SUMIFS('7.  Persistence Report'!BA$27:BA$500,'7.  Persistence Report'!$D$27:$D$500,$B453,'7.  Persistence Report'!$J$27:$J$500,"Current year savings",'7.  Persistence Report'!$H$27:$H$500,"2017")</f>
        <v>0</v>
      </c>
      <c r="I453" s="295">
        <f>SUMIFS('7.  Persistence Report'!BB$27:BB$500,'7.  Persistence Report'!$D$27:$D$500,$B453,'7.  Persistence Report'!$J$27:$J$500,"Current year savings",'7.  Persistence Report'!$H$27:$H$500,"2017")</f>
        <v>0</v>
      </c>
      <c r="J453" s="295">
        <f>SUMIFS('7.  Persistence Report'!BC$27:BC$500,'7.  Persistence Report'!$D$27:$D$500,$B453,'7.  Persistence Report'!$J$27:$J$500,"Current year savings",'7.  Persistence Report'!$H$27:$H$500,"2017")</f>
        <v>0</v>
      </c>
      <c r="K453" s="295">
        <f>SUMIFS('7.  Persistence Report'!BD$27:BD$500,'7.  Persistence Report'!$D$27:$D$500,$B453,'7.  Persistence Report'!$J$27:$J$500,"Current year savings",'7.  Persistence Report'!$H$27:$H$500,"2017")</f>
        <v>0</v>
      </c>
      <c r="L453" s="295">
        <f>SUMIFS('7.  Persistence Report'!BE$27:BE$500,'7.  Persistence Report'!$D$27:$D$500,$B453,'7.  Persistence Report'!$J$27:$J$500,"Current year savings",'7.  Persistence Report'!$H$27:$H$500,"2017")</f>
        <v>0</v>
      </c>
      <c r="M453" s="295">
        <f>SUMIFS('7.  Persistence Report'!BF$27:BF$500,'7.  Persistence Report'!$D$27:$D$500,$B453,'7.  Persistence Report'!$J$27:$J$500,"Current year savings",'7.  Persistence Report'!$H$27:$H$500,"2017")</f>
        <v>0</v>
      </c>
      <c r="N453" s="295">
        <v>0</v>
      </c>
      <c r="O453" s="295">
        <f>SUMIFS('7.  Persistence Report'!R$27:R$500,'7.  Persistence Report'!$D$27:$D$500,$B453,'7.  Persistence Report'!$J$27:$J$500,"Current year savings",'7.  Persistence Report'!$H$27:$H$500,"2017")</f>
        <v>0</v>
      </c>
      <c r="P453" s="295">
        <f>SUMIFS('7.  Persistence Report'!S$27:S$500,'7.  Persistence Report'!$D$27:$D$500,$B453,'7.  Persistence Report'!$J$27:$J$500,"Current year savings",'7.  Persistence Report'!$H$27:$H$500,"2017")</f>
        <v>0</v>
      </c>
      <c r="Q453" s="295">
        <f>SUMIFS('7.  Persistence Report'!T$27:T$500,'7.  Persistence Report'!$D$27:$D$500,$B453,'7.  Persistence Report'!$J$27:$J$500,"Current year savings",'7.  Persistence Report'!$H$27:$H$500,"2017")</f>
        <v>0</v>
      </c>
      <c r="R453" s="295">
        <f>SUMIFS('7.  Persistence Report'!U$27:U$500,'7.  Persistence Report'!$D$27:$D$500,$B453,'7.  Persistence Report'!$J$27:$J$500,"Current year savings",'7.  Persistence Report'!$H$27:$H$500,"2017")</f>
        <v>0</v>
      </c>
      <c r="S453" s="295">
        <f>SUMIFS('7.  Persistence Report'!V$27:V$500,'7.  Persistence Report'!$D$27:$D$500,$B453,'7.  Persistence Report'!$J$27:$J$500,"Current year savings",'7.  Persistence Report'!$H$27:$H$500,"2017")</f>
        <v>0</v>
      </c>
      <c r="T453" s="295">
        <f>SUMIFS('7.  Persistence Report'!W$27:W$500,'7.  Persistence Report'!$D$27:$D$500,$B453,'7.  Persistence Report'!$J$27:$J$500,"Current year savings",'7.  Persistence Report'!$H$27:$H$500,"2017")</f>
        <v>0</v>
      </c>
      <c r="U453" s="295">
        <f>SUMIFS('7.  Persistence Report'!X$27:X$500,'7.  Persistence Report'!$D$27:$D$500,$B453,'7.  Persistence Report'!$J$27:$J$500,"Current year savings",'7.  Persistence Report'!$H$27:$H$500,"2017")</f>
        <v>0</v>
      </c>
      <c r="V453" s="295">
        <f>SUMIFS('7.  Persistence Report'!Y$27:Y$500,'7.  Persistence Report'!$D$27:$D$500,$B453,'7.  Persistence Report'!$J$27:$J$500,"Current year savings",'7.  Persistence Report'!$H$27:$H$500,"2017")</f>
        <v>0</v>
      </c>
      <c r="W453" s="295">
        <f>SUMIFS('7.  Persistence Report'!Z$27:Z$500,'7.  Persistence Report'!$D$27:$D$500,$B453,'7.  Persistence Report'!$J$27:$J$500,"Current year savings",'7.  Persistence Report'!$H$27:$H$500,"2017")</f>
        <v>0</v>
      </c>
      <c r="X453" s="295">
        <f>SUMIFS('7.  Persistence Report'!AA$27:AA$500,'7.  Persistence Report'!$D$27:$D$500,$B453,'7.  Persistence Report'!$J$27:$J$500,"Current year savings",'7.  Persistence Report'!$H$27:$H$500,"2017")</f>
        <v>0</v>
      </c>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f>SUMIFS('7.  Persistence Report'!AW$27:AW$500,'7.  Persistence Report'!$D$27:$D$500,$B453,'7.  Persistence Report'!$J$27:$J$500,"Adjustment",'7.  Persistence Report'!$H$27:$H$500,"2017")</f>
        <v>0</v>
      </c>
      <c r="E454" s="295">
        <f>SUMIFS('7.  Persistence Report'!AX$27:AX$500,'7.  Persistence Report'!$D$27:$D$500,$B453,'7.  Persistence Report'!$J$27:$J$500,"Adjustment",'7.  Persistence Report'!$H$27:$H$500,"2017")</f>
        <v>0</v>
      </c>
      <c r="F454" s="295">
        <f>SUMIFS('7.  Persistence Report'!AY$27:AY$500,'7.  Persistence Report'!$D$27:$D$500,$B453,'7.  Persistence Report'!$J$27:$J$500,"Adjustment",'7.  Persistence Report'!$H$27:$H$500,"2017")</f>
        <v>0</v>
      </c>
      <c r="G454" s="295">
        <f>SUMIFS('7.  Persistence Report'!AZ$27:AZ$500,'7.  Persistence Report'!$D$27:$D$500,$B453,'7.  Persistence Report'!$J$27:$J$500,"Adjustment",'7.  Persistence Report'!$H$27:$H$500,"2017")</f>
        <v>0</v>
      </c>
      <c r="H454" s="295">
        <f>SUMIFS('7.  Persistence Report'!BA$27:BA$500,'7.  Persistence Report'!$D$27:$D$500,$B453,'7.  Persistence Report'!$J$27:$J$500,"Adjustment",'7.  Persistence Report'!$H$27:$H$500,"2017")</f>
        <v>0</v>
      </c>
      <c r="I454" s="295">
        <f>SUMIFS('7.  Persistence Report'!BB$27:BB$500,'7.  Persistence Report'!$D$27:$D$500,$B453,'7.  Persistence Report'!$J$27:$J$500,"Adjustment",'7.  Persistence Report'!$H$27:$H$500,"2017")</f>
        <v>0</v>
      </c>
      <c r="J454" s="295">
        <f>SUMIFS('7.  Persistence Report'!BC$27:BC$500,'7.  Persistence Report'!$D$27:$D$500,$B453,'7.  Persistence Report'!$J$27:$J$500,"Adjustment",'7.  Persistence Report'!$H$27:$H$500,"2017")</f>
        <v>0</v>
      </c>
      <c r="K454" s="295">
        <f>SUMIFS('7.  Persistence Report'!BD$27:BD$500,'7.  Persistence Report'!$D$27:$D$500,$B453,'7.  Persistence Report'!$J$27:$J$500,"Adjustment",'7.  Persistence Report'!$H$27:$H$500,"2017")</f>
        <v>0</v>
      </c>
      <c r="L454" s="295">
        <f>SUMIFS('7.  Persistence Report'!BE$27:BE$500,'7.  Persistence Report'!$D$27:$D$500,$B453,'7.  Persistence Report'!$J$27:$J$500,"Adjustment",'7.  Persistence Report'!$H$27:$H$500,"2017")</f>
        <v>0</v>
      </c>
      <c r="M454" s="295">
        <f>SUMIFS('7.  Persistence Report'!BF$27:BF$500,'7.  Persistence Report'!$D$27:$D$500,$B453,'7.  Persistence Report'!$J$27:$J$500,"Adjustment",'7.  Persistence Report'!$H$27:$H$500,"2017")</f>
        <v>0</v>
      </c>
      <c r="N454" s="295">
        <f>N453</f>
        <v>0</v>
      </c>
      <c r="O454" s="295">
        <f>SUMIFS('7.  Persistence Report'!R$27:R$500,'7.  Persistence Report'!$D$27:$D$500,$B453,'7.  Persistence Report'!$J$27:$J$500,"Adjustment",'7.  Persistence Report'!$H$27:$H$500,"2017")</f>
        <v>0</v>
      </c>
      <c r="P454" s="295">
        <f>SUMIFS('7.  Persistence Report'!S$27:S$500,'7.  Persistence Report'!$D$27:$D$500,$B453,'7.  Persistence Report'!$J$27:$J$500,"Adjustment",'7.  Persistence Report'!$H$27:$H$500,"2017")</f>
        <v>0</v>
      </c>
      <c r="Q454" s="295">
        <f>SUMIFS('7.  Persistence Report'!T$27:T$500,'7.  Persistence Report'!$D$27:$D$500,$B453,'7.  Persistence Report'!$J$27:$J$500,"Adjustment",'7.  Persistence Report'!$H$27:$H$500,"2017")</f>
        <v>0</v>
      </c>
      <c r="R454" s="295">
        <f>SUMIFS('7.  Persistence Report'!U$27:U$500,'7.  Persistence Report'!$D$27:$D$500,$B453,'7.  Persistence Report'!$J$27:$J$500,"Adjustment",'7.  Persistence Report'!$H$27:$H$500,"2017")</f>
        <v>0</v>
      </c>
      <c r="S454" s="295">
        <f>SUMIFS('7.  Persistence Report'!V$27:V$500,'7.  Persistence Report'!$D$27:$D$500,$B453,'7.  Persistence Report'!$J$27:$J$500,"Adjustment",'7.  Persistence Report'!$H$27:$H$500,"2017")</f>
        <v>0</v>
      </c>
      <c r="T454" s="295">
        <f>SUMIFS('7.  Persistence Report'!W$27:W$500,'7.  Persistence Report'!$D$27:$D$500,$B453,'7.  Persistence Report'!$J$27:$J$500,"Adjustment",'7.  Persistence Report'!$H$27:$H$500,"2017")</f>
        <v>0</v>
      </c>
      <c r="U454" s="295">
        <f>SUMIFS('7.  Persistence Report'!X$27:X$500,'7.  Persistence Report'!$D$27:$D$500,$B453,'7.  Persistence Report'!$J$27:$J$500,"Adjustment",'7.  Persistence Report'!$H$27:$H$500,"2017")</f>
        <v>0</v>
      </c>
      <c r="V454" s="295">
        <f>SUMIFS('7.  Persistence Report'!Y$27:Y$500,'7.  Persistence Report'!$D$27:$D$500,$B453,'7.  Persistence Report'!$J$27:$J$500,"Adjustment",'7.  Persistence Report'!$H$27:$H$500,"2017")</f>
        <v>0</v>
      </c>
      <c r="W454" s="295">
        <f>SUMIFS('7.  Persistence Report'!Z$27:Z$500,'7.  Persistence Report'!$D$27:$D$500,$B453,'7.  Persistence Report'!$J$27:$J$500,"Adjustment",'7.  Persistence Report'!$H$27:$H$500,"2017")</f>
        <v>0</v>
      </c>
      <c r="X454" s="295">
        <f>SUMIFS('7.  Persistence Report'!AA$27:AA$500,'7.  Persistence Report'!$D$27:$D$500,$B453,'7.  Persistence Report'!$J$27:$J$500,"Adjustment",'7.  Persistence Report'!$H$27:$H$500,"2017")</f>
        <v>0</v>
      </c>
      <c r="Y454" s="411">
        <f>Y453</f>
        <v>0</v>
      </c>
      <c r="Z454" s="411">
        <f t="shared" ref="Z454:AL454" si="1316">Z453</f>
        <v>0</v>
      </c>
      <c r="AA454" s="411">
        <f t="shared" si="1316"/>
        <v>0</v>
      </c>
      <c r="AB454" s="411">
        <f t="shared" si="1316"/>
        <v>0</v>
      </c>
      <c r="AC454" s="411">
        <f t="shared" si="1316"/>
        <v>0</v>
      </c>
      <c r="AD454" s="411">
        <f t="shared" si="1316"/>
        <v>0</v>
      </c>
      <c r="AE454" s="411">
        <f t="shared" si="1316"/>
        <v>0</v>
      </c>
      <c r="AF454" s="411">
        <f t="shared" si="1316"/>
        <v>0</v>
      </c>
      <c r="AG454" s="411">
        <f t="shared" si="1316"/>
        <v>0</v>
      </c>
      <c r="AH454" s="411">
        <f t="shared" si="1316"/>
        <v>0</v>
      </c>
      <c r="AI454" s="411">
        <f t="shared" si="1316"/>
        <v>0</v>
      </c>
      <c r="AJ454" s="411">
        <f t="shared" si="1316"/>
        <v>0</v>
      </c>
      <c r="AK454" s="411">
        <f t="shared" si="1316"/>
        <v>0</v>
      </c>
      <c r="AL454" s="411">
        <f t="shared" si="1316"/>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f>SUMIFS('7.  Persistence Report'!AW$27:AW$500,'7.  Persistence Report'!$D$27:$D$500,$B457,'7.  Persistence Report'!$J$27:$J$500,"Current year savings",'7.  Persistence Report'!$H$27:$H$500,"2017")</f>
        <v>0</v>
      </c>
      <c r="E457" s="295">
        <f>SUMIFS('7.  Persistence Report'!AX$27:AX$500,'7.  Persistence Report'!$D$27:$D$500,$B457,'7.  Persistence Report'!$J$27:$J$500,"Current year savings",'7.  Persistence Report'!$H$27:$H$500,"2017")</f>
        <v>0</v>
      </c>
      <c r="F457" s="295">
        <f>SUMIFS('7.  Persistence Report'!AY$27:AY$500,'7.  Persistence Report'!$D$27:$D$500,$B457,'7.  Persistence Report'!$J$27:$J$500,"Current year savings",'7.  Persistence Report'!$H$27:$H$500,"2017")</f>
        <v>0</v>
      </c>
      <c r="G457" s="295">
        <f>SUMIFS('7.  Persistence Report'!AZ$27:AZ$500,'7.  Persistence Report'!$D$27:$D$500,$B457,'7.  Persistence Report'!$J$27:$J$500,"Current year savings",'7.  Persistence Report'!$H$27:$H$500,"2017")</f>
        <v>0</v>
      </c>
      <c r="H457" s="295">
        <f>SUMIFS('7.  Persistence Report'!BA$27:BA$500,'7.  Persistence Report'!$D$27:$D$500,$B457,'7.  Persistence Report'!$J$27:$J$500,"Current year savings",'7.  Persistence Report'!$H$27:$H$500,"2017")</f>
        <v>0</v>
      </c>
      <c r="I457" s="295">
        <f>SUMIFS('7.  Persistence Report'!BB$27:BB$500,'7.  Persistence Report'!$D$27:$D$500,$B457,'7.  Persistence Report'!$J$27:$J$500,"Current year savings",'7.  Persistence Report'!$H$27:$H$500,"2017")</f>
        <v>0</v>
      </c>
      <c r="J457" s="295">
        <f>SUMIFS('7.  Persistence Report'!BC$27:BC$500,'7.  Persistence Report'!$D$27:$D$500,$B457,'7.  Persistence Report'!$J$27:$J$500,"Current year savings",'7.  Persistence Report'!$H$27:$H$500,"2017")</f>
        <v>0</v>
      </c>
      <c r="K457" s="295">
        <f>SUMIFS('7.  Persistence Report'!BD$27:BD$500,'7.  Persistence Report'!$D$27:$D$500,$B457,'7.  Persistence Report'!$J$27:$J$500,"Current year savings",'7.  Persistence Report'!$H$27:$H$500,"2017")</f>
        <v>0</v>
      </c>
      <c r="L457" s="295">
        <f>SUMIFS('7.  Persistence Report'!BE$27:BE$500,'7.  Persistence Report'!$D$27:$D$500,$B457,'7.  Persistence Report'!$J$27:$J$500,"Current year savings",'7.  Persistence Report'!$H$27:$H$500,"2017")</f>
        <v>0</v>
      </c>
      <c r="M457" s="295">
        <f>SUMIFS('7.  Persistence Report'!BF$27:BF$500,'7.  Persistence Report'!$D$27:$D$500,$B457,'7.  Persistence Report'!$J$27:$J$500,"Current year savings",'7.  Persistence Report'!$H$27:$H$500,"2017")</f>
        <v>0</v>
      </c>
      <c r="N457" s="295">
        <v>12</v>
      </c>
      <c r="O457" s="295">
        <f>SUMIFS('7.  Persistence Report'!R$27:R$500,'7.  Persistence Report'!$D$27:$D$500,$B457,'7.  Persistence Report'!$J$27:$J$500,"Current year savings",'7.  Persistence Report'!$H$27:$H$500,"2017")</f>
        <v>0</v>
      </c>
      <c r="P457" s="295">
        <f>SUMIFS('7.  Persistence Report'!S$27:S$500,'7.  Persistence Report'!$D$27:$D$500,$B457,'7.  Persistence Report'!$J$27:$J$500,"Current year savings",'7.  Persistence Report'!$H$27:$H$500,"2017")</f>
        <v>0</v>
      </c>
      <c r="Q457" s="295">
        <f>SUMIFS('7.  Persistence Report'!T$27:T$500,'7.  Persistence Report'!$D$27:$D$500,$B457,'7.  Persistence Report'!$J$27:$J$500,"Current year savings",'7.  Persistence Report'!$H$27:$H$500,"2017")</f>
        <v>0</v>
      </c>
      <c r="R457" s="295">
        <f>SUMIFS('7.  Persistence Report'!U$27:U$500,'7.  Persistence Report'!$D$27:$D$500,$B457,'7.  Persistence Report'!$J$27:$J$500,"Current year savings",'7.  Persistence Report'!$H$27:$H$500,"2017")</f>
        <v>0</v>
      </c>
      <c r="S457" s="295">
        <f>SUMIFS('7.  Persistence Report'!V$27:V$500,'7.  Persistence Report'!$D$27:$D$500,$B457,'7.  Persistence Report'!$J$27:$J$500,"Current year savings",'7.  Persistence Report'!$H$27:$H$500,"2017")</f>
        <v>0</v>
      </c>
      <c r="T457" s="295">
        <f>SUMIFS('7.  Persistence Report'!W$27:W$500,'7.  Persistence Report'!$D$27:$D$500,$B457,'7.  Persistence Report'!$J$27:$J$500,"Current year savings",'7.  Persistence Report'!$H$27:$H$500,"2017")</f>
        <v>0</v>
      </c>
      <c r="U457" s="295">
        <f>SUMIFS('7.  Persistence Report'!X$27:X$500,'7.  Persistence Report'!$D$27:$D$500,$B457,'7.  Persistence Report'!$J$27:$J$500,"Current year savings",'7.  Persistence Report'!$H$27:$H$500,"2017")</f>
        <v>0</v>
      </c>
      <c r="V457" s="295">
        <f>SUMIFS('7.  Persistence Report'!Y$27:Y$500,'7.  Persistence Report'!$D$27:$D$500,$B457,'7.  Persistence Report'!$J$27:$J$500,"Current year savings",'7.  Persistence Report'!$H$27:$H$500,"2017")</f>
        <v>0</v>
      </c>
      <c r="W457" s="295">
        <f>SUMIFS('7.  Persistence Report'!Z$27:Z$500,'7.  Persistence Report'!$D$27:$D$500,$B457,'7.  Persistence Report'!$J$27:$J$500,"Current year savings",'7.  Persistence Report'!$H$27:$H$500,"2017")</f>
        <v>0</v>
      </c>
      <c r="X457" s="295">
        <f>SUMIFS('7.  Persistence Report'!AA$27:AA$500,'7.  Persistence Report'!$D$27:$D$500,$B457,'7.  Persistence Report'!$J$27:$J$500,"Current year savings",'7.  Persistence Report'!$H$27:$H$500,"2017")</f>
        <v>0</v>
      </c>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f>SUMIFS('7.  Persistence Report'!AW$27:AW$500,'7.  Persistence Report'!$D$27:$D$500,$B457,'7.  Persistence Report'!$J$27:$J$500,"Adjustment",'7.  Persistence Report'!$H$27:$H$500,"2017")</f>
        <v>0</v>
      </c>
      <c r="E458" s="295">
        <f>SUMIFS('7.  Persistence Report'!AX$27:AX$500,'7.  Persistence Report'!$D$27:$D$500,$B457,'7.  Persistence Report'!$J$27:$J$500,"Adjustment",'7.  Persistence Report'!$H$27:$H$500,"2017")</f>
        <v>0</v>
      </c>
      <c r="F458" s="295">
        <f>SUMIFS('7.  Persistence Report'!AY$27:AY$500,'7.  Persistence Report'!$D$27:$D$500,$B457,'7.  Persistence Report'!$J$27:$J$500,"Adjustment",'7.  Persistence Report'!$H$27:$H$500,"2017")</f>
        <v>0</v>
      </c>
      <c r="G458" s="295">
        <f>SUMIFS('7.  Persistence Report'!AZ$27:AZ$500,'7.  Persistence Report'!$D$27:$D$500,$B457,'7.  Persistence Report'!$J$27:$J$500,"Adjustment",'7.  Persistence Report'!$H$27:$H$500,"2017")</f>
        <v>0</v>
      </c>
      <c r="H458" s="295">
        <f>SUMIFS('7.  Persistence Report'!BA$27:BA$500,'7.  Persistence Report'!$D$27:$D$500,$B457,'7.  Persistence Report'!$J$27:$J$500,"Adjustment",'7.  Persistence Report'!$H$27:$H$500,"2017")</f>
        <v>0</v>
      </c>
      <c r="I458" s="295">
        <f>SUMIFS('7.  Persistence Report'!BB$27:BB$500,'7.  Persistence Report'!$D$27:$D$500,$B457,'7.  Persistence Report'!$J$27:$J$500,"Adjustment",'7.  Persistence Report'!$H$27:$H$500,"2017")</f>
        <v>0</v>
      </c>
      <c r="J458" s="295">
        <f>SUMIFS('7.  Persistence Report'!BC$27:BC$500,'7.  Persistence Report'!$D$27:$D$500,$B457,'7.  Persistence Report'!$J$27:$J$500,"Adjustment",'7.  Persistence Report'!$H$27:$H$500,"2017")</f>
        <v>0</v>
      </c>
      <c r="K458" s="295">
        <f>SUMIFS('7.  Persistence Report'!BD$27:BD$500,'7.  Persistence Report'!$D$27:$D$500,$B457,'7.  Persistence Report'!$J$27:$J$500,"Adjustment",'7.  Persistence Report'!$H$27:$H$500,"2017")</f>
        <v>0</v>
      </c>
      <c r="L458" s="295">
        <f>SUMIFS('7.  Persistence Report'!BE$27:BE$500,'7.  Persistence Report'!$D$27:$D$500,$B457,'7.  Persistence Report'!$J$27:$J$500,"Adjustment",'7.  Persistence Report'!$H$27:$H$500,"2017")</f>
        <v>0</v>
      </c>
      <c r="M458" s="295">
        <f>SUMIFS('7.  Persistence Report'!BF$27:BF$500,'7.  Persistence Report'!$D$27:$D$500,$B457,'7.  Persistence Report'!$J$27:$J$500,"Adjustment",'7.  Persistence Report'!$H$27:$H$500,"2017")</f>
        <v>0</v>
      </c>
      <c r="N458" s="295">
        <f>N457</f>
        <v>12</v>
      </c>
      <c r="O458" s="295">
        <f>SUMIFS('7.  Persistence Report'!R$27:R$500,'7.  Persistence Report'!$D$27:$D$500,$B457,'7.  Persistence Report'!$J$27:$J$500,"Adjustment",'7.  Persistence Report'!$H$27:$H$500,"2017")</f>
        <v>0</v>
      </c>
      <c r="P458" s="295">
        <f>SUMIFS('7.  Persistence Report'!S$27:S$500,'7.  Persistence Report'!$D$27:$D$500,$B457,'7.  Persistence Report'!$J$27:$J$500,"Adjustment",'7.  Persistence Report'!$H$27:$H$500,"2017")</f>
        <v>0</v>
      </c>
      <c r="Q458" s="295">
        <f>SUMIFS('7.  Persistence Report'!T$27:T$500,'7.  Persistence Report'!$D$27:$D$500,$B457,'7.  Persistence Report'!$J$27:$J$500,"Adjustment",'7.  Persistence Report'!$H$27:$H$500,"2017")</f>
        <v>0</v>
      </c>
      <c r="R458" s="295">
        <f>SUMIFS('7.  Persistence Report'!U$27:U$500,'7.  Persistence Report'!$D$27:$D$500,$B457,'7.  Persistence Report'!$J$27:$J$500,"Adjustment",'7.  Persistence Report'!$H$27:$H$500,"2017")</f>
        <v>0</v>
      </c>
      <c r="S458" s="295">
        <f>SUMIFS('7.  Persistence Report'!V$27:V$500,'7.  Persistence Report'!$D$27:$D$500,$B457,'7.  Persistence Report'!$J$27:$J$500,"Adjustment",'7.  Persistence Report'!$H$27:$H$500,"2017")</f>
        <v>0</v>
      </c>
      <c r="T458" s="295">
        <f>SUMIFS('7.  Persistence Report'!W$27:W$500,'7.  Persistence Report'!$D$27:$D$500,$B457,'7.  Persistence Report'!$J$27:$J$500,"Adjustment",'7.  Persistence Report'!$H$27:$H$500,"2017")</f>
        <v>0</v>
      </c>
      <c r="U458" s="295">
        <f>SUMIFS('7.  Persistence Report'!X$27:X$500,'7.  Persistence Report'!$D$27:$D$500,$B457,'7.  Persistence Report'!$J$27:$J$500,"Adjustment",'7.  Persistence Report'!$H$27:$H$500,"2017")</f>
        <v>0</v>
      </c>
      <c r="V458" s="295">
        <f>SUMIFS('7.  Persistence Report'!Y$27:Y$500,'7.  Persistence Report'!$D$27:$D$500,$B457,'7.  Persistence Report'!$J$27:$J$500,"Adjustment",'7.  Persistence Report'!$H$27:$H$500,"2017")</f>
        <v>0</v>
      </c>
      <c r="W458" s="295">
        <f>SUMIFS('7.  Persistence Report'!Z$27:Z$500,'7.  Persistence Report'!$D$27:$D$500,$B457,'7.  Persistence Report'!$J$27:$J$500,"Adjustment",'7.  Persistence Report'!$H$27:$H$500,"2017")</f>
        <v>0</v>
      </c>
      <c r="X458" s="295">
        <f>SUMIFS('7.  Persistence Report'!AA$27:AA$500,'7.  Persistence Report'!$D$27:$D$500,$B457,'7.  Persistence Report'!$J$27:$J$500,"Adjustment",'7.  Persistence Report'!$H$27:$H$500,"2017")</f>
        <v>0</v>
      </c>
      <c r="Y458" s="411">
        <f>Y457</f>
        <v>0</v>
      </c>
      <c r="Z458" s="411">
        <f t="shared" ref="Z458:AL458" si="1317">Z457</f>
        <v>0</v>
      </c>
      <c r="AA458" s="411">
        <f t="shared" si="1317"/>
        <v>0</v>
      </c>
      <c r="AB458" s="411">
        <f t="shared" si="1317"/>
        <v>0</v>
      </c>
      <c r="AC458" s="411">
        <f t="shared" si="1317"/>
        <v>0</v>
      </c>
      <c r="AD458" s="411">
        <f t="shared" si="1317"/>
        <v>0</v>
      </c>
      <c r="AE458" s="411">
        <f t="shared" si="1317"/>
        <v>0</v>
      </c>
      <c r="AF458" s="411">
        <f t="shared" si="1317"/>
        <v>0</v>
      </c>
      <c r="AG458" s="411">
        <f t="shared" si="1317"/>
        <v>0</v>
      </c>
      <c r="AH458" s="411">
        <f t="shared" si="1317"/>
        <v>0</v>
      </c>
      <c r="AI458" s="411">
        <f t="shared" si="1317"/>
        <v>0</v>
      </c>
      <c r="AJ458" s="411">
        <f t="shared" si="1317"/>
        <v>0</v>
      </c>
      <c r="AK458" s="411">
        <f t="shared" si="1317"/>
        <v>0</v>
      </c>
      <c r="AL458" s="411">
        <f t="shared" si="1317"/>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f>SUMIFS('7.  Persistence Report'!AW$27:AW$500,'7.  Persistence Report'!$D$27:$D$500,$B460,'7.  Persistence Report'!$J$27:$J$500,"Current year savings",'7.  Persistence Report'!$H$27:$H$500,"2017")</f>
        <v>0</v>
      </c>
      <c r="E460" s="295">
        <f>SUMIFS('7.  Persistence Report'!AX$27:AX$500,'7.  Persistence Report'!$D$27:$D$500,$B460,'7.  Persistence Report'!$J$27:$J$500,"Current year savings",'7.  Persistence Report'!$H$27:$H$500,"2017")</f>
        <v>0</v>
      </c>
      <c r="F460" s="295">
        <f>SUMIFS('7.  Persistence Report'!AY$27:AY$500,'7.  Persistence Report'!$D$27:$D$500,$B460,'7.  Persistence Report'!$J$27:$J$500,"Current year savings",'7.  Persistence Report'!$H$27:$H$500,"2017")</f>
        <v>0</v>
      </c>
      <c r="G460" s="295">
        <f>SUMIFS('7.  Persistence Report'!AZ$27:AZ$500,'7.  Persistence Report'!$D$27:$D$500,$B460,'7.  Persistence Report'!$J$27:$J$500,"Current year savings",'7.  Persistence Report'!$H$27:$H$500,"2017")</f>
        <v>0</v>
      </c>
      <c r="H460" s="295">
        <f>SUMIFS('7.  Persistence Report'!BA$27:BA$500,'7.  Persistence Report'!$D$27:$D$500,$B460,'7.  Persistence Report'!$J$27:$J$500,"Current year savings",'7.  Persistence Report'!$H$27:$H$500,"2017")</f>
        <v>0</v>
      </c>
      <c r="I460" s="295">
        <f>SUMIFS('7.  Persistence Report'!BB$27:BB$500,'7.  Persistence Report'!$D$27:$D$500,$B460,'7.  Persistence Report'!$J$27:$J$500,"Current year savings",'7.  Persistence Report'!$H$27:$H$500,"2017")</f>
        <v>0</v>
      </c>
      <c r="J460" s="295">
        <f>SUMIFS('7.  Persistence Report'!BC$27:BC$500,'7.  Persistence Report'!$D$27:$D$500,$B460,'7.  Persistence Report'!$J$27:$J$500,"Current year savings",'7.  Persistence Report'!$H$27:$H$500,"2017")</f>
        <v>0</v>
      </c>
      <c r="K460" s="295">
        <f>SUMIFS('7.  Persistence Report'!BD$27:BD$500,'7.  Persistence Report'!$D$27:$D$500,$B460,'7.  Persistence Report'!$J$27:$J$500,"Current year savings",'7.  Persistence Report'!$H$27:$H$500,"2017")</f>
        <v>0</v>
      </c>
      <c r="L460" s="295">
        <f>SUMIFS('7.  Persistence Report'!BE$27:BE$500,'7.  Persistence Report'!$D$27:$D$500,$B460,'7.  Persistence Report'!$J$27:$J$500,"Current year savings",'7.  Persistence Report'!$H$27:$H$500,"2017")</f>
        <v>0</v>
      </c>
      <c r="M460" s="295">
        <f>SUMIFS('7.  Persistence Report'!BF$27:BF$500,'7.  Persistence Report'!$D$27:$D$500,$B460,'7.  Persistence Report'!$J$27:$J$500,"Current year savings",'7.  Persistence Report'!$H$27:$H$500,"2017")</f>
        <v>0</v>
      </c>
      <c r="N460" s="295">
        <v>12</v>
      </c>
      <c r="O460" s="295">
        <f>SUMIFS('7.  Persistence Report'!R$27:R$500,'7.  Persistence Report'!$D$27:$D$500,$B460,'7.  Persistence Report'!$J$27:$J$500,"Current year savings",'7.  Persistence Report'!$H$27:$H$500,"2017")</f>
        <v>0</v>
      </c>
      <c r="P460" s="295">
        <f>SUMIFS('7.  Persistence Report'!S$27:S$500,'7.  Persistence Report'!$D$27:$D$500,$B460,'7.  Persistence Report'!$J$27:$J$500,"Current year savings",'7.  Persistence Report'!$H$27:$H$500,"2017")</f>
        <v>0</v>
      </c>
      <c r="Q460" s="295">
        <f>SUMIFS('7.  Persistence Report'!T$27:T$500,'7.  Persistence Report'!$D$27:$D$500,$B460,'7.  Persistence Report'!$J$27:$J$500,"Current year savings",'7.  Persistence Report'!$H$27:$H$500,"2017")</f>
        <v>0</v>
      </c>
      <c r="R460" s="295">
        <f>SUMIFS('7.  Persistence Report'!U$27:U$500,'7.  Persistence Report'!$D$27:$D$500,$B460,'7.  Persistence Report'!$J$27:$J$500,"Current year savings",'7.  Persistence Report'!$H$27:$H$500,"2017")</f>
        <v>0</v>
      </c>
      <c r="S460" s="295">
        <f>SUMIFS('7.  Persistence Report'!V$27:V$500,'7.  Persistence Report'!$D$27:$D$500,$B460,'7.  Persistence Report'!$J$27:$J$500,"Current year savings",'7.  Persistence Report'!$H$27:$H$500,"2017")</f>
        <v>0</v>
      </c>
      <c r="T460" s="295">
        <f>SUMIFS('7.  Persistence Report'!W$27:W$500,'7.  Persistence Report'!$D$27:$D$500,$B460,'7.  Persistence Report'!$J$27:$J$500,"Current year savings",'7.  Persistence Report'!$H$27:$H$500,"2017")</f>
        <v>0</v>
      </c>
      <c r="U460" s="295">
        <f>SUMIFS('7.  Persistence Report'!X$27:X$500,'7.  Persistence Report'!$D$27:$D$500,$B460,'7.  Persistence Report'!$J$27:$J$500,"Current year savings",'7.  Persistence Report'!$H$27:$H$500,"2017")</f>
        <v>0</v>
      </c>
      <c r="V460" s="295">
        <f>SUMIFS('7.  Persistence Report'!Y$27:Y$500,'7.  Persistence Report'!$D$27:$D$500,$B460,'7.  Persistence Report'!$J$27:$J$500,"Current year savings",'7.  Persistence Report'!$H$27:$H$500,"2017")</f>
        <v>0</v>
      </c>
      <c r="W460" s="295">
        <f>SUMIFS('7.  Persistence Report'!Z$27:Z$500,'7.  Persistence Report'!$D$27:$D$500,$B460,'7.  Persistence Report'!$J$27:$J$500,"Current year savings",'7.  Persistence Report'!$H$27:$H$500,"2017")</f>
        <v>0</v>
      </c>
      <c r="X460" s="295">
        <f>SUMIFS('7.  Persistence Report'!AA$27:AA$500,'7.  Persistence Report'!$D$27:$D$500,$B460,'7.  Persistence Report'!$J$27:$J$500,"Current year savings",'7.  Persistence Report'!$H$27:$H$500,"2017")</f>
        <v>0</v>
      </c>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f>SUMIFS('7.  Persistence Report'!AW$27:AW$500,'7.  Persistence Report'!$D$27:$D$500,$B460,'7.  Persistence Report'!$J$27:$J$500,"Adjustment",'7.  Persistence Report'!$H$27:$H$500,"2017")</f>
        <v>0</v>
      </c>
      <c r="E461" s="295">
        <f>SUMIFS('7.  Persistence Report'!AX$27:AX$500,'7.  Persistence Report'!$D$27:$D$500,$B460,'7.  Persistence Report'!$J$27:$J$500,"Adjustment",'7.  Persistence Report'!$H$27:$H$500,"2017")</f>
        <v>0</v>
      </c>
      <c r="F461" s="295">
        <f>SUMIFS('7.  Persistence Report'!AY$27:AY$500,'7.  Persistence Report'!$D$27:$D$500,$B460,'7.  Persistence Report'!$J$27:$J$500,"Adjustment",'7.  Persistence Report'!$H$27:$H$500,"2017")</f>
        <v>0</v>
      </c>
      <c r="G461" s="295">
        <f>SUMIFS('7.  Persistence Report'!AZ$27:AZ$500,'7.  Persistence Report'!$D$27:$D$500,$B460,'7.  Persistence Report'!$J$27:$J$500,"Adjustment",'7.  Persistence Report'!$H$27:$H$500,"2017")</f>
        <v>0</v>
      </c>
      <c r="H461" s="295">
        <f>SUMIFS('7.  Persistence Report'!BA$27:BA$500,'7.  Persistence Report'!$D$27:$D$500,$B460,'7.  Persistence Report'!$J$27:$J$500,"Adjustment",'7.  Persistence Report'!$H$27:$H$500,"2017")</f>
        <v>0</v>
      </c>
      <c r="I461" s="295">
        <f>SUMIFS('7.  Persistence Report'!BB$27:BB$500,'7.  Persistence Report'!$D$27:$D$500,$B460,'7.  Persistence Report'!$J$27:$J$500,"Adjustment",'7.  Persistence Report'!$H$27:$H$500,"2017")</f>
        <v>0</v>
      </c>
      <c r="J461" s="295">
        <f>SUMIFS('7.  Persistence Report'!BC$27:BC$500,'7.  Persistence Report'!$D$27:$D$500,$B460,'7.  Persistence Report'!$J$27:$J$500,"Adjustment",'7.  Persistence Report'!$H$27:$H$500,"2017")</f>
        <v>0</v>
      </c>
      <c r="K461" s="295">
        <f>SUMIFS('7.  Persistence Report'!BD$27:BD$500,'7.  Persistence Report'!$D$27:$D$500,$B460,'7.  Persistence Report'!$J$27:$J$500,"Adjustment",'7.  Persistence Report'!$H$27:$H$500,"2017")</f>
        <v>0</v>
      </c>
      <c r="L461" s="295">
        <f>SUMIFS('7.  Persistence Report'!BE$27:BE$500,'7.  Persistence Report'!$D$27:$D$500,$B460,'7.  Persistence Report'!$J$27:$J$500,"Adjustment",'7.  Persistence Report'!$H$27:$H$500,"2017")</f>
        <v>0</v>
      </c>
      <c r="M461" s="295">
        <f>SUMIFS('7.  Persistence Report'!BF$27:BF$500,'7.  Persistence Report'!$D$27:$D$500,$B460,'7.  Persistence Report'!$J$27:$J$500,"Adjustment",'7.  Persistence Report'!$H$27:$H$500,"2017")</f>
        <v>0</v>
      </c>
      <c r="N461" s="295">
        <f>N460</f>
        <v>12</v>
      </c>
      <c r="O461" s="295">
        <f>SUMIFS('7.  Persistence Report'!R$27:R$500,'7.  Persistence Report'!$D$27:$D$500,$B460,'7.  Persistence Report'!$J$27:$J$500,"Adjustment",'7.  Persistence Report'!$H$27:$H$500,"2017")</f>
        <v>0</v>
      </c>
      <c r="P461" s="295">
        <f>SUMIFS('7.  Persistence Report'!S$27:S$500,'7.  Persistence Report'!$D$27:$D$500,$B460,'7.  Persistence Report'!$J$27:$J$500,"Adjustment",'7.  Persistence Report'!$H$27:$H$500,"2017")</f>
        <v>0</v>
      </c>
      <c r="Q461" s="295">
        <f>SUMIFS('7.  Persistence Report'!T$27:T$500,'7.  Persistence Report'!$D$27:$D$500,$B460,'7.  Persistence Report'!$J$27:$J$500,"Adjustment",'7.  Persistence Report'!$H$27:$H$500,"2017")</f>
        <v>0</v>
      </c>
      <c r="R461" s="295">
        <f>SUMIFS('7.  Persistence Report'!U$27:U$500,'7.  Persistence Report'!$D$27:$D$500,$B460,'7.  Persistence Report'!$J$27:$J$500,"Adjustment",'7.  Persistence Report'!$H$27:$H$500,"2017")</f>
        <v>0</v>
      </c>
      <c r="S461" s="295">
        <f>SUMIFS('7.  Persistence Report'!V$27:V$500,'7.  Persistence Report'!$D$27:$D$500,$B460,'7.  Persistence Report'!$J$27:$J$500,"Adjustment",'7.  Persistence Report'!$H$27:$H$500,"2017")</f>
        <v>0</v>
      </c>
      <c r="T461" s="295">
        <f>SUMIFS('7.  Persistence Report'!W$27:W$500,'7.  Persistence Report'!$D$27:$D$500,$B460,'7.  Persistence Report'!$J$27:$J$500,"Adjustment",'7.  Persistence Report'!$H$27:$H$500,"2017")</f>
        <v>0</v>
      </c>
      <c r="U461" s="295">
        <f>SUMIFS('7.  Persistence Report'!X$27:X$500,'7.  Persistence Report'!$D$27:$D$500,$B460,'7.  Persistence Report'!$J$27:$J$500,"Adjustment",'7.  Persistence Report'!$H$27:$H$500,"2017")</f>
        <v>0</v>
      </c>
      <c r="V461" s="295">
        <f>SUMIFS('7.  Persistence Report'!Y$27:Y$500,'7.  Persistence Report'!$D$27:$D$500,$B460,'7.  Persistence Report'!$J$27:$J$500,"Adjustment",'7.  Persistence Report'!$H$27:$H$500,"2017")</f>
        <v>0</v>
      </c>
      <c r="W461" s="295">
        <f>SUMIFS('7.  Persistence Report'!Z$27:Z$500,'7.  Persistence Report'!$D$27:$D$500,$B460,'7.  Persistence Report'!$J$27:$J$500,"Adjustment",'7.  Persistence Report'!$H$27:$H$500,"2017")</f>
        <v>0</v>
      </c>
      <c r="X461" s="295">
        <f>SUMIFS('7.  Persistence Report'!AA$27:AA$500,'7.  Persistence Report'!$D$27:$D$500,$B460,'7.  Persistence Report'!$J$27:$J$500,"Adjustment",'7.  Persistence Report'!$H$27:$H$500,"2017")</f>
        <v>0</v>
      </c>
      <c r="Y461" s="411">
        <f>Y460</f>
        <v>0</v>
      </c>
      <c r="Z461" s="411">
        <f t="shared" ref="Z461:AL461" si="1318">Z460</f>
        <v>0</v>
      </c>
      <c r="AA461" s="411">
        <f t="shared" si="1318"/>
        <v>0</v>
      </c>
      <c r="AB461" s="411">
        <f t="shared" si="1318"/>
        <v>0</v>
      </c>
      <c r="AC461" s="411">
        <f t="shared" si="1318"/>
        <v>0</v>
      </c>
      <c r="AD461" s="411">
        <f t="shared" si="1318"/>
        <v>0</v>
      </c>
      <c r="AE461" s="411">
        <f t="shared" si="1318"/>
        <v>0</v>
      </c>
      <c r="AF461" s="411">
        <f t="shared" si="1318"/>
        <v>0</v>
      </c>
      <c r="AG461" s="411">
        <f t="shared" si="1318"/>
        <v>0</v>
      </c>
      <c r="AH461" s="411">
        <f t="shared" si="1318"/>
        <v>0</v>
      </c>
      <c r="AI461" s="411">
        <f t="shared" si="1318"/>
        <v>0</v>
      </c>
      <c r="AJ461" s="411">
        <f t="shared" si="1318"/>
        <v>0</v>
      </c>
      <c r="AK461" s="411">
        <f t="shared" si="1318"/>
        <v>0</v>
      </c>
      <c r="AL461" s="411">
        <f t="shared" si="1318"/>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f>SUMIFS('7.  Persistence Report'!AW$27:AW$500,'7.  Persistence Report'!$D$27:$D$500,$B463,'7.  Persistence Report'!$J$27:$J$500,"Current year savings",'7.  Persistence Report'!$H$27:$H$500,"2017")</f>
        <v>0</v>
      </c>
      <c r="E463" s="295">
        <f>SUMIFS('7.  Persistence Report'!AX$27:AX$500,'7.  Persistence Report'!$D$27:$D$500,$B463,'7.  Persistence Report'!$J$27:$J$500,"Current year savings",'7.  Persistence Report'!$H$27:$H$500,"2017")</f>
        <v>0</v>
      </c>
      <c r="F463" s="295">
        <f>SUMIFS('7.  Persistence Report'!AY$27:AY$500,'7.  Persistence Report'!$D$27:$D$500,$B463,'7.  Persistence Report'!$J$27:$J$500,"Current year savings",'7.  Persistence Report'!$H$27:$H$500,"2017")</f>
        <v>0</v>
      </c>
      <c r="G463" s="295">
        <f>SUMIFS('7.  Persistence Report'!AZ$27:AZ$500,'7.  Persistence Report'!$D$27:$D$500,$B463,'7.  Persistence Report'!$J$27:$J$500,"Current year savings",'7.  Persistence Report'!$H$27:$H$500,"2017")</f>
        <v>0</v>
      </c>
      <c r="H463" s="295">
        <f>SUMIFS('7.  Persistence Report'!BA$27:BA$500,'7.  Persistence Report'!$D$27:$D$500,$B463,'7.  Persistence Report'!$J$27:$J$500,"Current year savings",'7.  Persistence Report'!$H$27:$H$500,"2017")</f>
        <v>0</v>
      </c>
      <c r="I463" s="295">
        <f>SUMIFS('7.  Persistence Report'!BB$27:BB$500,'7.  Persistence Report'!$D$27:$D$500,$B463,'7.  Persistence Report'!$J$27:$J$500,"Current year savings",'7.  Persistence Report'!$H$27:$H$500,"2017")</f>
        <v>0</v>
      </c>
      <c r="J463" s="295">
        <f>SUMIFS('7.  Persistence Report'!BC$27:BC$500,'7.  Persistence Report'!$D$27:$D$500,$B463,'7.  Persistence Report'!$J$27:$J$500,"Current year savings",'7.  Persistence Report'!$H$27:$H$500,"2017")</f>
        <v>0</v>
      </c>
      <c r="K463" s="295">
        <f>SUMIFS('7.  Persistence Report'!BD$27:BD$500,'7.  Persistence Report'!$D$27:$D$500,$B463,'7.  Persistence Report'!$J$27:$J$500,"Current year savings",'7.  Persistence Report'!$H$27:$H$500,"2017")</f>
        <v>0</v>
      </c>
      <c r="L463" s="295">
        <f>SUMIFS('7.  Persistence Report'!BE$27:BE$500,'7.  Persistence Report'!$D$27:$D$500,$B463,'7.  Persistence Report'!$J$27:$J$500,"Current year savings",'7.  Persistence Report'!$H$27:$H$500,"2017")</f>
        <v>0</v>
      </c>
      <c r="M463" s="295">
        <f>SUMIFS('7.  Persistence Report'!BF$27:BF$500,'7.  Persistence Report'!$D$27:$D$500,$B463,'7.  Persistence Report'!$J$27:$J$500,"Current year savings",'7.  Persistence Report'!$H$27:$H$500,"2017")</f>
        <v>0</v>
      </c>
      <c r="N463" s="295">
        <v>12</v>
      </c>
      <c r="O463" s="295">
        <f>SUMIFS('7.  Persistence Report'!R$27:R$500,'7.  Persistence Report'!$D$27:$D$500,$B463,'7.  Persistence Report'!$J$27:$J$500,"Current year savings",'7.  Persistence Report'!$H$27:$H$500,"2017")</f>
        <v>0</v>
      </c>
      <c r="P463" s="295">
        <f>SUMIFS('7.  Persistence Report'!S$27:S$500,'7.  Persistence Report'!$D$27:$D$500,$B463,'7.  Persistence Report'!$J$27:$J$500,"Current year savings",'7.  Persistence Report'!$H$27:$H$500,"2017")</f>
        <v>0</v>
      </c>
      <c r="Q463" s="295">
        <f>SUMIFS('7.  Persistence Report'!T$27:T$500,'7.  Persistence Report'!$D$27:$D$500,$B463,'7.  Persistence Report'!$J$27:$J$500,"Current year savings",'7.  Persistence Report'!$H$27:$H$500,"2017")</f>
        <v>0</v>
      </c>
      <c r="R463" s="295">
        <f>SUMIFS('7.  Persistence Report'!U$27:U$500,'7.  Persistence Report'!$D$27:$D$500,$B463,'7.  Persistence Report'!$J$27:$J$500,"Current year savings",'7.  Persistence Report'!$H$27:$H$500,"2017")</f>
        <v>0</v>
      </c>
      <c r="S463" s="295">
        <f>SUMIFS('7.  Persistence Report'!V$27:V$500,'7.  Persistence Report'!$D$27:$D$500,$B463,'7.  Persistence Report'!$J$27:$J$500,"Current year savings",'7.  Persistence Report'!$H$27:$H$500,"2017")</f>
        <v>0</v>
      </c>
      <c r="T463" s="295">
        <f>SUMIFS('7.  Persistence Report'!W$27:W$500,'7.  Persistence Report'!$D$27:$D$500,$B463,'7.  Persistence Report'!$J$27:$J$500,"Current year savings",'7.  Persistence Report'!$H$27:$H$500,"2017")</f>
        <v>0</v>
      </c>
      <c r="U463" s="295">
        <f>SUMIFS('7.  Persistence Report'!X$27:X$500,'7.  Persistence Report'!$D$27:$D$500,$B463,'7.  Persistence Report'!$J$27:$J$500,"Current year savings",'7.  Persistence Report'!$H$27:$H$500,"2017")</f>
        <v>0</v>
      </c>
      <c r="V463" s="295">
        <f>SUMIFS('7.  Persistence Report'!Y$27:Y$500,'7.  Persistence Report'!$D$27:$D$500,$B463,'7.  Persistence Report'!$J$27:$J$500,"Current year savings",'7.  Persistence Report'!$H$27:$H$500,"2017")</f>
        <v>0</v>
      </c>
      <c r="W463" s="295">
        <f>SUMIFS('7.  Persistence Report'!Z$27:Z$500,'7.  Persistence Report'!$D$27:$D$500,$B463,'7.  Persistence Report'!$J$27:$J$500,"Current year savings",'7.  Persistence Report'!$H$27:$H$500,"2017")</f>
        <v>0</v>
      </c>
      <c r="X463" s="295">
        <f>SUMIFS('7.  Persistence Report'!AA$27:AA$500,'7.  Persistence Report'!$D$27:$D$500,$B463,'7.  Persistence Report'!$J$27:$J$500,"Current year savings",'7.  Persistence Report'!$H$27:$H$500,"2017")</f>
        <v>0</v>
      </c>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f>SUMIFS('7.  Persistence Report'!AW$27:AW$500,'7.  Persistence Report'!$D$27:$D$500,$B463,'7.  Persistence Report'!$J$27:$J$500,"Adjustment",'7.  Persistence Report'!$H$27:$H$500,"2017")</f>
        <v>0</v>
      </c>
      <c r="E464" s="295">
        <f>SUMIFS('7.  Persistence Report'!AX$27:AX$500,'7.  Persistence Report'!$D$27:$D$500,$B463,'7.  Persistence Report'!$J$27:$J$500,"Adjustment",'7.  Persistence Report'!$H$27:$H$500,"2017")</f>
        <v>0</v>
      </c>
      <c r="F464" s="295">
        <f>SUMIFS('7.  Persistence Report'!AY$27:AY$500,'7.  Persistence Report'!$D$27:$D$500,$B463,'7.  Persistence Report'!$J$27:$J$500,"Adjustment",'7.  Persistence Report'!$H$27:$H$500,"2017")</f>
        <v>0</v>
      </c>
      <c r="G464" s="295">
        <f>SUMIFS('7.  Persistence Report'!AZ$27:AZ$500,'7.  Persistence Report'!$D$27:$D$500,$B463,'7.  Persistence Report'!$J$27:$J$500,"Adjustment",'7.  Persistence Report'!$H$27:$H$500,"2017")</f>
        <v>0</v>
      </c>
      <c r="H464" s="295">
        <f>SUMIFS('7.  Persistence Report'!BA$27:BA$500,'7.  Persistence Report'!$D$27:$D$500,$B463,'7.  Persistence Report'!$J$27:$J$500,"Adjustment",'7.  Persistence Report'!$H$27:$H$500,"2017")</f>
        <v>0</v>
      </c>
      <c r="I464" s="295">
        <f>SUMIFS('7.  Persistence Report'!BB$27:BB$500,'7.  Persistence Report'!$D$27:$D$500,$B463,'7.  Persistence Report'!$J$27:$J$500,"Adjustment",'7.  Persistence Report'!$H$27:$H$500,"2017")</f>
        <v>0</v>
      </c>
      <c r="J464" s="295">
        <f>SUMIFS('7.  Persistence Report'!BC$27:BC$500,'7.  Persistence Report'!$D$27:$D$500,$B463,'7.  Persistence Report'!$J$27:$J$500,"Adjustment",'7.  Persistence Report'!$H$27:$H$500,"2017")</f>
        <v>0</v>
      </c>
      <c r="K464" s="295">
        <f>SUMIFS('7.  Persistence Report'!BD$27:BD$500,'7.  Persistence Report'!$D$27:$D$500,$B463,'7.  Persistence Report'!$J$27:$J$500,"Adjustment",'7.  Persistence Report'!$H$27:$H$500,"2017")</f>
        <v>0</v>
      </c>
      <c r="L464" s="295">
        <f>SUMIFS('7.  Persistence Report'!BE$27:BE$500,'7.  Persistence Report'!$D$27:$D$500,$B463,'7.  Persistence Report'!$J$27:$J$500,"Adjustment",'7.  Persistence Report'!$H$27:$H$500,"2017")</f>
        <v>0</v>
      </c>
      <c r="M464" s="295">
        <f>SUMIFS('7.  Persistence Report'!BF$27:BF$500,'7.  Persistence Report'!$D$27:$D$500,$B463,'7.  Persistence Report'!$J$27:$J$500,"Adjustment",'7.  Persistence Report'!$H$27:$H$500,"2017")</f>
        <v>0</v>
      </c>
      <c r="N464" s="295">
        <f>N463</f>
        <v>12</v>
      </c>
      <c r="O464" s="295">
        <f>SUMIFS('7.  Persistence Report'!R$27:R$500,'7.  Persistence Report'!$D$27:$D$500,$B463,'7.  Persistence Report'!$J$27:$J$500,"Adjustment",'7.  Persistence Report'!$H$27:$H$500,"2017")</f>
        <v>0</v>
      </c>
      <c r="P464" s="295">
        <f>SUMIFS('7.  Persistence Report'!S$27:S$500,'7.  Persistence Report'!$D$27:$D$500,$B463,'7.  Persistence Report'!$J$27:$J$500,"Adjustment",'7.  Persistence Report'!$H$27:$H$500,"2017")</f>
        <v>0</v>
      </c>
      <c r="Q464" s="295">
        <f>SUMIFS('7.  Persistence Report'!T$27:T$500,'7.  Persistence Report'!$D$27:$D$500,$B463,'7.  Persistence Report'!$J$27:$J$500,"Adjustment",'7.  Persistence Report'!$H$27:$H$500,"2017")</f>
        <v>0</v>
      </c>
      <c r="R464" s="295">
        <f>SUMIFS('7.  Persistence Report'!U$27:U$500,'7.  Persistence Report'!$D$27:$D$500,$B463,'7.  Persistence Report'!$J$27:$J$500,"Adjustment",'7.  Persistence Report'!$H$27:$H$500,"2017")</f>
        <v>0</v>
      </c>
      <c r="S464" s="295">
        <f>SUMIFS('7.  Persistence Report'!V$27:V$500,'7.  Persistence Report'!$D$27:$D$500,$B463,'7.  Persistence Report'!$J$27:$J$500,"Adjustment",'7.  Persistence Report'!$H$27:$H$500,"2017")</f>
        <v>0</v>
      </c>
      <c r="T464" s="295">
        <f>SUMIFS('7.  Persistence Report'!W$27:W$500,'7.  Persistence Report'!$D$27:$D$500,$B463,'7.  Persistence Report'!$J$27:$J$500,"Adjustment",'7.  Persistence Report'!$H$27:$H$500,"2017")</f>
        <v>0</v>
      </c>
      <c r="U464" s="295">
        <f>SUMIFS('7.  Persistence Report'!X$27:X$500,'7.  Persistence Report'!$D$27:$D$500,$B463,'7.  Persistence Report'!$J$27:$J$500,"Adjustment",'7.  Persistence Report'!$H$27:$H$500,"2017")</f>
        <v>0</v>
      </c>
      <c r="V464" s="295">
        <f>SUMIFS('7.  Persistence Report'!Y$27:Y$500,'7.  Persistence Report'!$D$27:$D$500,$B463,'7.  Persistence Report'!$J$27:$J$500,"Adjustment",'7.  Persistence Report'!$H$27:$H$500,"2017")</f>
        <v>0</v>
      </c>
      <c r="W464" s="295">
        <f>SUMIFS('7.  Persistence Report'!Z$27:Z$500,'7.  Persistence Report'!$D$27:$D$500,$B463,'7.  Persistence Report'!$J$27:$J$500,"Adjustment",'7.  Persistence Report'!$H$27:$H$500,"2017")</f>
        <v>0</v>
      </c>
      <c r="X464" s="295">
        <f>SUMIFS('7.  Persistence Report'!AA$27:AA$500,'7.  Persistence Report'!$D$27:$D$500,$B463,'7.  Persistence Report'!$J$27:$J$500,"Adjustment",'7.  Persistence Report'!$H$27:$H$500,"2017")</f>
        <v>0</v>
      </c>
      <c r="Y464" s="411">
        <f>Y463</f>
        <v>0</v>
      </c>
      <c r="Z464" s="411">
        <f t="shared" ref="Z464:AL464" si="1319">Z463</f>
        <v>0</v>
      </c>
      <c r="AA464" s="411">
        <f t="shared" si="1319"/>
        <v>0</v>
      </c>
      <c r="AB464" s="411">
        <f t="shared" si="1319"/>
        <v>0</v>
      </c>
      <c r="AC464" s="411">
        <f t="shared" si="1319"/>
        <v>0</v>
      </c>
      <c r="AD464" s="411">
        <f t="shared" si="1319"/>
        <v>0</v>
      </c>
      <c r="AE464" s="411">
        <f t="shared" si="1319"/>
        <v>0</v>
      </c>
      <c r="AF464" s="411">
        <f t="shared" si="1319"/>
        <v>0</v>
      </c>
      <c r="AG464" s="411">
        <f t="shared" si="1319"/>
        <v>0</v>
      </c>
      <c r="AH464" s="411">
        <f t="shared" si="1319"/>
        <v>0</v>
      </c>
      <c r="AI464" s="411">
        <f t="shared" si="1319"/>
        <v>0</v>
      </c>
      <c r="AJ464" s="411">
        <f t="shared" si="1319"/>
        <v>0</v>
      </c>
      <c r="AK464" s="411">
        <f t="shared" si="1319"/>
        <v>0</v>
      </c>
      <c r="AL464" s="411">
        <f t="shared" si="1319"/>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f>SUMIFS('7.  Persistence Report'!AW$27:AW$500,'7.  Persistence Report'!$D$27:$D$500,$B466,'7.  Persistence Report'!$J$27:$J$500,"Current year savings",'7.  Persistence Report'!$H$27:$H$500,"2017")</f>
        <v>0</v>
      </c>
      <c r="E466" s="295">
        <f>SUMIFS('7.  Persistence Report'!AX$27:AX$500,'7.  Persistence Report'!$D$27:$D$500,$B466,'7.  Persistence Report'!$J$27:$J$500,"Current year savings",'7.  Persistence Report'!$H$27:$H$500,"2017")</f>
        <v>0</v>
      </c>
      <c r="F466" s="295">
        <f>SUMIFS('7.  Persistence Report'!AY$27:AY$500,'7.  Persistence Report'!$D$27:$D$500,$B466,'7.  Persistence Report'!$J$27:$J$500,"Current year savings",'7.  Persistence Report'!$H$27:$H$500,"2017")</f>
        <v>0</v>
      </c>
      <c r="G466" s="295">
        <f>SUMIFS('7.  Persistence Report'!AZ$27:AZ$500,'7.  Persistence Report'!$D$27:$D$500,$B466,'7.  Persistence Report'!$J$27:$J$500,"Current year savings",'7.  Persistence Report'!$H$27:$H$500,"2017")</f>
        <v>0</v>
      </c>
      <c r="H466" s="295">
        <f>SUMIFS('7.  Persistence Report'!BA$27:BA$500,'7.  Persistence Report'!$D$27:$D$500,$B466,'7.  Persistence Report'!$J$27:$J$500,"Current year savings",'7.  Persistence Report'!$H$27:$H$500,"2017")</f>
        <v>0</v>
      </c>
      <c r="I466" s="295">
        <f>SUMIFS('7.  Persistence Report'!BB$27:BB$500,'7.  Persistence Report'!$D$27:$D$500,$B466,'7.  Persistence Report'!$J$27:$J$500,"Current year savings",'7.  Persistence Report'!$H$27:$H$500,"2017")</f>
        <v>0</v>
      </c>
      <c r="J466" s="295">
        <f>SUMIFS('7.  Persistence Report'!BC$27:BC$500,'7.  Persistence Report'!$D$27:$D$500,$B466,'7.  Persistence Report'!$J$27:$J$500,"Current year savings",'7.  Persistence Report'!$H$27:$H$500,"2017")</f>
        <v>0</v>
      </c>
      <c r="K466" s="295">
        <f>SUMIFS('7.  Persistence Report'!BD$27:BD$500,'7.  Persistence Report'!$D$27:$D$500,$B466,'7.  Persistence Report'!$J$27:$J$500,"Current year savings",'7.  Persistence Report'!$H$27:$H$500,"2017")</f>
        <v>0</v>
      </c>
      <c r="L466" s="295">
        <f>SUMIFS('7.  Persistence Report'!BE$27:BE$500,'7.  Persistence Report'!$D$27:$D$500,$B466,'7.  Persistence Report'!$J$27:$J$500,"Current year savings",'7.  Persistence Report'!$H$27:$H$500,"2017")</f>
        <v>0</v>
      </c>
      <c r="M466" s="295">
        <f>SUMIFS('7.  Persistence Report'!BF$27:BF$500,'7.  Persistence Report'!$D$27:$D$500,$B466,'7.  Persistence Report'!$J$27:$J$500,"Current year savings",'7.  Persistence Report'!$H$27:$H$500,"2017")</f>
        <v>0</v>
      </c>
      <c r="N466" s="295">
        <v>12</v>
      </c>
      <c r="O466" s="295">
        <f>SUMIFS('7.  Persistence Report'!R$27:R$500,'7.  Persistence Report'!$D$27:$D$500,$B466,'7.  Persistence Report'!$J$27:$J$500,"Current year savings",'7.  Persistence Report'!$H$27:$H$500,"2017")</f>
        <v>0</v>
      </c>
      <c r="P466" s="295">
        <f>SUMIFS('7.  Persistence Report'!S$27:S$500,'7.  Persistence Report'!$D$27:$D$500,$B466,'7.  Persistence Report'!$J$27:$J$500,"Current year savings",'7.  Persistence Report'!$H$27:$H$500,"2017")</f>
        <v>0</v>
      </c>
      <c r="Q466" s="295">
        <f>SUMIFS('7.  Persistence Report'!T$27:T$500,'7.  Persistence Report'!$D$27:$D$500,$B466,'7.  Persistence Report'!$J$27:$J$500,"Current year savings",'7.  Persistence Report'!$H$27:$H$500,"2017")</f>
        <v>0</v>
      </c>
      <c r="R466" s="295">
        <f>SUMIFS('7.  Persistence Report'!U$27:U$500,'7.  Persistence Report'!$D$27:$D$500,$B466,'7.  Persistence Report'!$J$27:$J$500,"Current year savings",'7.  Persistence Report'!$H$27:$H$500,"2017")</f>
        <v>0</v>
      </c>
      <c r="S466" s="295">
        <f>SUMIFS('7.  Persistence Report'!V$27:V$500,'7.  Persistence Report'!$D$27:$D$500,$B466,'7.  Persistence Report'!$J$27:$J$500,"Current year savings",'7.  Persistence Report'!$H$27:$H$500,"2017")</f>
        <v>0</v>
      </c>
      <c r="T466" s="295">
        <f>SUMIFS('7.  Persistence Report'!W$27:W$500,'7.  Persistence Report'!$D$27:$D$500,$B466,'7.  Persistence Report'!$J$27:$J$500,"Current year savings",'7.  Persistence Report'!$H$27:$H$500,"2017")</f>
        <v>0</v>
      </c>
      <c r="U466" s="295">
        <f>SUMIFS('7.  Persistence Report'!X$27:X$500,'7.  Persistence Report'!$D$27:$D$500,$B466,'7.  Persistence Report'!$J$27:$J$500,"Current year savings",'7.  Persistence Report'!$H$27:$H$500,"2017")</f>
        <v>0</v>
      </c>
      <c r="V466" s="295">
        <f>SUMIFS('7.  Persistence Report'!Y$27:Y$500,'7.  Persistence Report'!$D$27:$D$500,$B466,'7.  Persistence Report'!$J$27:$J$500,"Current year savings",'7.  Persistence Report'!$H$27:$H$500,"2017")</f>
        <v>0</v>
      </c>
      <c r="W466" s="295">
        <f>SUMIFS('7.  Persistence Report'!Z$27:Z$500,'7.  Persistence Report'!$D$27:$D$500,$B466,'7.  Persistence Report'!$J$27:$J$500,"Current year savings",'7.  Persistence Report'!$H$27:$H$500,"2017")</f>
        <v>0</v>
      </c>
      <c r="X466" s="295">
        <f>SUMIFS('7.  Persistence Report'!AA$27:AA$500,'7.  Persistence Report'!$D$27:$D$500,$B466,'7.  Persistence Report'!$J$27:$J$500,"Current year savings",'7.  Persistence Report'!$H$27:$H$500,"2017")</f>
        <v>0</v>
      </c>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f>SUMIFS('7.  Persistence Report'!AW$27:AW$500,'7.  Persistence Report'!$D$27:$D$500,$B466,'7.  Persistence Report'!$J$27:$J$500,"Adjustment",'7.  Persistence Report'!$H$27:$H$500,"2017")</f>
        <v>0</v>
      </c>
      <c r="E467" s="295">
        <f>SUMIFS('7.  Persistence Report'!AX$27:AX$500,'7.  Persistence Report'!$D$27:$D$500,$B466,'7.  Persistence Report'!$J$27:$J$500,"Adjustment",'7.  Persistence Report'!$H$27:$H$500,"2017")</f>
        <v>0</v>
      </c>
      <c r="F467" s="295">
        <f>SUMIFS('7.  Persistence Report'!AY$27:AY$500,'7.  Persistence Report'!$D$27:$D$500,$B466,'7.  Persistence Report'!$J$27:$J$500,"Adjustment",'7.  Persistence Report'!$H$27:$H$500,"2017")</f>
        <v>0</v>
      </c>
      <c r="G467" s="295">
        <f>SUMIFS('7.  Persistence Report'!AZ$27:AZ$500,'7.  Persistence Report'!$D$27:$D$500,$B466,'7.  Persistence Report'!$J$27:$J$500,"Adjustment",'7.  Persistence Report'!$H$27:$H$500,"2017")</f>
        <v>0</v>
      </c>
      <c r="H467" s="295">
        <f>SUMIFS('7.  Persistence Report'!BA$27:BA$500,'7.  Persistence Report'!$D$27:$D$500,$B466,'7.  Persistence Report'!$J$27:$J$500,"Adjustment",'7.  Persistence Report'!$H$27:$H$500,"2017")</f>
        <v>0</v>
      </c>
      <c r="I467" s="295">
        <f>SUMIFS('7.  Persistence Report'!BB$27:BB$500,'7.  Persistence Report'!$D$27:$D$500,$B466,'7.  Persistence Report'!$J$27:$J$500,"Adjustment",'7.  Persistence Report'!$H$27:$H$500,"2017")</f>
        <v>0</v>
      </c>
      <c r="J467" s="295">
        <f>SUMIFS('7.  Persistence Report'!BC$27:BC$500,'7.  Persistence Report'!$D$27:$D$500,$B466,'7.  Persistence Report'!$J$27:$J$500,"Adjustment",'7.  Persistence Report'!$H$27:$H$500,"2017")</f>
        <v>0</v>
      </c>
      <c r="K467" s="295">
        <f>SUMIFS('7.  Persistence Report'!BD$27:BD$500,'7.  Persistence Report'!$D$27:$D$500,$B466,'7.  Persistence Report'!$J$27:$J$500,"Adjustment",'7.  Persistence Report'!$H$27:$H$500,"2017")</f>
        <v>0</v>
      </c>
      <c r="L467" s="295">
        <f>SUMIFS('7.  Persistence Report'!BE$27:BE$500,'7.  Persistence Report'!$D$27:$D$500,$B466,'7.  Persistence Report'!$J$27:$J$500,"Adjustment",'7.  Persistence Report'!$H$27:$H$500,"2017")</f>
        <v>0</v>
      </c>
      <c r="M467" s="295">
        <f>SUMIFS('7.  Persistence Report'!BF$27:BF$500,'7.  Persistence Report'!$D$27:$D$500,$B466,'7.  Persistence Report'!$J$27:$J$500,"Adjustment",'7.  Persistence Report'!$H$27:$H$500,"2017")</f>
        <v>0</v>
      </c>
      <c r="N467" s="295">
        <f>N466</f>
        <v>12</v>
      </c>
      <c r="O467" s="295">
        <f>SUMIFS('7.  Persistence Report'!R$27:R$500,'7.  Persistence Report'!$D$27:$D$500,$B466,'7.  Persistence Report'!$J$27:$J$500,"Adjustment",'7.  Persistence Report'!$H$27:$H$500,"2017")</f>
        <v>0</v>
      </c>
      <c r="P467" s="295">
        <f>SUMIFS('7.  Persistence Report'!S$27:S$500,'7.  Persistence Report'!$D$27:$D$500,$B466,'7.  Persistence Report'!$J$27:$J$500,"Adjustment",'7.  Persistence Report'!$H$27:$H$500,"2017")</f>
        <v>0</v>
      </c>
      <c r="Q467" s="295">
        <f>SUMIFS('7.  Persistence Report'!T$27:T$500,'7.  Persistence Report'!$D$27:$D$500,$B466,'7.  Persistence Report'!$J$27:$J$500,"Adjustment",'7.  Persistence Report'!$H$27:$H$500,"2017")</f>
        <v>0</v>
      </c>
      <c r="R467" s="295">
        <f>SUMIFS('7.  Persistence Report'!U$27:U$500,'7.  Persistence Report'!$D$27:$D$500,$B466,'7.  Persistence Report'!$J$27:$J$500,"Adjustment",'7.  Persistence Report'!$H$27:$H$500,"2017")</f>
        <v>0</v>
      </c>
      <c r="S467" s="295">
        <f>SUMIFS('7.  Persistence Report'!V$27:V$500,'7.  Persistence Report'!$D$27:$D$500,$B466,'7.  Persistence Report'!$J$27:$J$500,"Adjustment",'7.  Persistence Report'!$H$27:$H$500,"2017")</f>
        <v>0</v>
      </c>
      <c r="T467" s="295">
        <f>SUMIFS('7.  Persistence Report'!W$27:W$500,'7.  Persistence Report'!$D$27:$D$500,$B466,'7.  Persistence Report'!$J$27:$J$500,"Adjustment",'7.  Persistence Report'!$H$27:$H$500,"2017")</f>
        <v>0</v>
      </c>
      <c r="U467" s="295">
        <f>SUMIFS('7.  Persistence Report'!X$27:X$500,'7.  Persistence Report'!$D$27:$D$500,$B466,'7.  Persistence Report'!$J$27:$J$500,"Adjustment",'7.  Persistence Report'!$H$27:$H$500,"2017")</f>
        <v>0</v>
      </c>
      <c r="V467" s="295">
        <f>SUMIFS('7.  Persistence Report'!Y$27:Y$500,'7.  Persistence Report'!$D$27:$D$500,$B466,'7.  Persistence Report'!$J$27:$J$500,"Adjustment",'7.  Persistence Report'!$H$27:$H$500,"2017")</f>
        <v>0</v>
      </c>
      <c r="W467" s="295">
        <f>SUMIFS('7.  Persistence Report'!Z$27:Z$500,'7.  Persistence Report'!$D$27:$D$500,$B466,'7.  Persistence Report'!$J$27:$J$500,"Adjustment",'7.  Persistence Report'!$H$27:$H$500,"2017")</f>
        <v>0</v>
      </c>
      <c r="X467" s="295">
        <f>SUMIFS('7.  Persistence Report'!AA$27:AA$500,'7.  Persistence Report'!$D$27:$D$500,$B466,'7.  Persistence Report'!$J$27:$J$500,"Adjustment",'7.  Persistence Report'!$H$27:$H$500,"2017")</f>
        <v>0</v>
      </c>
      <c r="Y467" s="411">
        <f t="shared" ref="Y467:AL467" si="1320">Y466</f>
        <v>0</v>
      </c>
      <c r="Z467" s="411">
        <f t="shared" si="1320"/>
        <v>0</v>
      </c>
      <c r="AA467" s="411">
        <f t="shared" si="1320"/>
        <v>0</v>
      </c>
      <c r="AB467" s="411">
        <f t="shared" si="1320"/>
        <v>0</v>
      </c>
      <c r="AC467" s="411">
        <f t="shared" si="1320"/>
        <v>0</v>
      </c>
      <c r="AD467" s="411">
        <f t="shared" si="1320"/>
        <v>0</v>
      </c>
      <c r="AE467" s="411">
        <f t="shared" si="1320"/>
        <v>0</v>
      </c>
      <c r="AF467" s="411">
        <f t="shared" si="1320"/>
        <v>0</v>
      </c>
      <c r="AG467" s="411">
        <f t="shared" si="1320"/>
        <v>0</v>
      </c>
      <c r="AH467" s="411">
        <f t="shared" si="1320"/>
        <v>0</v>
      </c>
      <c r="AI467" s="411">
        <f t="shared" si="1320"/>
        <v>0</v>
      </c>
      <c r="AJ467" s="411">
        <f t="shared" si="1320"/>
        <v>0</v>
      </c>
      <c r="AK467" s="411">
        <f t="shared" si="1320"/>
        <v>0</v>
      </c>
      <c r="AL467" s="411">
        <f t="shared" si="1320"/>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f>SUMIFS('7.  Persistence Report'!AW$27:AW$500,'7.  Persistence Report'!$D$27:$D$500,$B471,'7.  Persistence Report'!$J$27:$J$500,"Current year savings",'7.  Persistence Report'!$H$27:$H$500,"2017")</f>
        <v>32592858</v>
      </c>
      <c r="E471" s="295">
        <f>SUMIFS('7.  Persistence Report'!AX$27:AX$500,'7.  Persistence Report'!$D$27:$D$500,$B471,'7.  Persistence Report'!$J$27:$J$500,"Current year savings",'7.  Persistence Report'!$H$27:$H$500,"2017")</f>
        <v>26217487</v>
      </c>
      <c r="F471" s="295">
        <f>SUMIFS('7.  Persistence Report'!AY$27:AY$500,'7.  Persistence Report'!$D$27:$D$500,$B471,'7.  Persistence Report'!$J$27:$J$500,"Current year savings",'7.  Persistence Report'!$H$27:$H$500,"2017")</f>
        <v>26217487</v>
      </c>
      <c r="G471" s="295">
        <f>SUMIFS('7.  Persistence Report'!AZ$27:AZ$500,'7.  Persistence Report'!$D$27:$D$500,$B471,'7.  Persistence Report'!$J$27:$J$500,"Current year savings",'7.  Persistence Report'!$H$27:$H$500,"2017")</f>
        <v>26217487</v>
      </c>
      <c r="H471" s="295">
        <f>SUMIFS('7.  Persistence Report'!BA$27:BA$500,'7.  Persistence Report'!$D$27:$D$500,$B471,'7.  Persistence Report'!$J$27:$J$500,"Current year savings",'7.  Persistence Report'!$H$27:$H$500,"2017")</f>
        <v>26217487</v>
      </c>
      <c r="I471" s="295">
        <f>SUMIFS('7.  Persistence Report'!BB$27:BB$500,'7.  Persistence Report'!$D$27:$D$500,$B471,'7.  Persistence Report'!$J$27:$J$500,"Current year savings",'7.  Persistence Report'!$H$27:$H$500,"2017")</f>
        <v>26217487</v>
      </c>
      <c r="J471" s="295">
        <f>SUMIFS('7.  Persistence Report'!BC$27:BC$500,'7.  Persistence Report'!$D$27:$D$500,$B471,'7.  Persistence Report'!$J$27:$J$500,"Current year savings",'7.  Persistence Report'!$H$27:$H$500,"2017")</f>
        <v>26217487</v>
      </c>
      <c r="K471" s="295">
        <f>SUMIFS('7.  Persistence Report'!BD$27:BD$500,'7.  Persistence Report'!$D$27:$D$500,$B471,'7.  Persistence Report'!$J$27:$J$500,"Current year savings",'7.  Persistence Report'!$H$27:$H$500,"2017")</f>
        <v>26216943</v>
      </c>
      <c r="L471" s="295">
        <f>SUMIFS('7.  Persistence Report'!BE$27:BE$500,'7.  Persistence Report'!$D$27:$D$500,$B471,'7.  Persistence Report'!$J$27:$J$500,"Current year savings",'7.  Persistence Report'!$H$27:$H$500,"2017")</f>
        <v>26216943</v>
      </c>
      <c r="M471" s="295">
        <f>SUMIFS('7.  Persistence Report'!BF$27:BF$500,'7.  Persistence Report'!$D$27:$D$500,$B471,'7.  Persistence Report'!$J$27:$J$500,"Current year savings",'7.  Persistence Report'!$H$27:$H$500,"2017")</f>
        <v>26155788</v>
      </c>
      <c r="N471" s="291"/>
      <c r="O471" s="295">
        <f>SUMIFS('7.  Persistence Report'!R$27:R$500,'7.  Persistence Report'!$D$27:$D$500,$B471,'7.  Persistence Report'!$J$27:$J$500,"Current year savings",'7.  Persistence Report'!$H$27:$H$500,"2017")</f>
        <v>2259</v>
      </c>
      <c r="P471" s="295">
        <f>SUMIFS('7.  Persistence Report'!S$27:S$500,'7.  Persistence Report'!$D$27:$D$500,$B471,'7.  Persistence Report'!$J$27:$J$500,"Current year savings",'7.  Persistence Report'!$H$27:$H$500,"2017")</f>
        <v>1831</v>
      </c>
      <c r="Q471" s="295">
        <f>SUMIFS('7.  Persistence Report'!T$27:T$500,'7.  Persistence Report'!$D$27:$D$500,$B471,'7.  Persistence Report'!$J$27:$J$500,"Current year savings",'7.  Persistence Report'!$H$27:$H$500,"2017")</f>
        <v>1831</v>
      </c>
      <c r="R471" s="295">
        <f>SUMIFS('7.  Persistence Report'!U$27:U$500,'7.  Persistence Report'!$D$27:$D$500,$B471,'7.  Persistence Report'!$J$27:$J$500,"Current year savings",'7.  Persistence Report'!$H$27:$H$500,"2017")</f>
        <v>1831</v>
      </c>
      <c r="S471" s="295">
        <f>SUMIFS('7.  Persistence Report'!V$27:V$500,'7.  Persistence Report'!$D$27:$D$500,$B471,'7.  Persistence Report'!$J$27:$J$500,"Current year savings",'7.  Persistence Report'!$H$27:$H$500,"2017")</f>
        <v>1831</v>
      </c>
      <c r="T471" s="295">
        <f>SUMIFS('7.  Persistence Report'!W$27:W$500,'7.  Persistence Report'!$D$27:$D$500,$B471,'7.  Persistence Report'!$J$27:$J$500,"Current year savings",'7.  Persistence Report'!$H$27:$H$500,"2017")</f>
        <v>1831</v>
      </c>
      <c r="U471" s="295">
        <f>SUMIFS('7.  Persistence Report'!X$27:X$500,'7.  Persistence Report'!$D$27:$D$500,$B471,'7.  Persistence Report'!$J$27:$J$500,"Current year savings",'7.  Persistence Report'!$H$27:$H$500,"2017")</f>
        <v>1831</v>
      </c>
      <c r="V471" s="295">
        <f>SUMIFS('7.  Persistence Report'!Y$27:Y$500,'7.  Persistence Report'!$D$27:$D$500,$B471,'7.  Persistence Report'!$J$27:$J$500,"Current year savings",'7.  Persistence Report'!$H$27:$H$500,"2017")</f>
        <v>1831</v>
      </c>
      <c r="W471" s="295">
        <f>SUMIFS('7.  Persistence Report'!Z$27:Z$500,'7.  Persistence Report'!$D$27:$D$500,$B471,'7.  Persistence Report'!$J$27:$J$500,"Current year savings",'7.  Persistence Report'!$H$27:$H$500,"2017")</f>
        <v>1831</v>
      </c>
      <c r="X471" s="295">
        <f>SUMIFS('7.  Persistence Report'!AA$27:AA$500,'7.  Persistence Report'!$D$27:$D$500,$B471,'7.  Persistence Report'!$J$27:$J$500,"Current year savings",'7.  Persistence Report'!$H$27:$H$500,"2017")</f>
        <v>1827</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f>SUMIFS('7.  Persistence Report'!AW$27:AW$500,'7.  Persistence Report'!$D$27:$D$500,$B471,'7.  Persistence Report'!$J$27:$J$500,"Adjustment",'7.  Persistence Report'!$H$27:$H$500,"2017")</f>
        <v>38981.473771915058</v>
      </c>
      <c r="E472" s="295">
        <f>SUMIFS('7.  Persistence Report'!AX$27:AX$500,'7.  Persistence Report'!$D$27:$D$500,$B471,'7.  Persistence Report'!$J$27:$J$500,"Adjustment",'7.  Persistence Report'!$H$27:$H$500,"2017")</f>
        <v>31356.448761137304</v>
      </c>
      <c r="F472" s="295">
        <f>SUMIFS('7.  Persistence Report'!AY$27:AY$500,'7.  Persistence Report'!$D$27:$D$500,$B471,'7.  Persistence Report'!$J$27:$J$500,"Adjustment",'7.  Persistence Report'!$H$27:$H$500,"2017")</f>
        <v>31356.448761137304</v>
      </c>
      <c r="G472" s="295">
        <f>SUMIFS('7.  Persistence Report'!AZ$27:AZ$500,'7.  Persistence Report'!$D$27:$D$500,$B471,'7.  Persistence Report'!$J$27:$J$500,"Adjustment",'7.  Persistence Report'!$H$27:$H$500,"2017")</f>
        <v>0</v>
      </c>
      <c r="H472" s="295">
        <f>SUMIFS('7.  Persistence Report'!BA$27:BA$500,'7.  Persistence Report'!$D$27:$D$500,$B471,'7.  Persistence Report'!$J$27:$J$500,"Adjustment",'7.  Persistence Report'!$H$27:$H$500,"2017")</f>
        <v>0</v>
      </c>
      <c r="I472" s="295">
        <f>SUMIFS('7.  Persistence Report'!BB$27:BB$500,'7.  Persistence Report'!$D$27:$D$500,$B471,'7.  Persistence Report'!$J$27:$J$500,"Adjustment",'7.  Persistence Report'!$H$27:$H$500,"2017")</f>
        <v>0</v>
      </c>
      <c r="J472" s="295">
        <f>SUMIFS('7.  Persistence Report'!BC$27:BC$500,'7.  Persistence Report'!$D$27:$D$500,$B471,'7.  Persistence Report'!$J$27:$J$500,"Adjustment",'7.  Persistence Report'!$H$27:$H$500,"2017")</f>
        <v>0</v>
      </c>
      <c r="K472" s="295">
        <f>SUMIFS('7.  Persistence Report'!BD$27:BD$500,'7.  Persistence Report'!$D$27:$D$500,$B471,'7.  Persistence Report'!$J$27:$J$500,"Adjustment",'7.  Persistence Report'!$H$27:$H$500,"2017")</f>
        <v>0</v>
      </c>
      <c r="L472" s="295">
        <f>SUMIFS('7.  Persistence Report'!BE$27:BE$500,'7.  Persistence Report'!$D$27:$D$500,$B471,'7.  Persistence Report'!$J$27:$J$500,"Adjustment",'7.  Persistence Report'!$H$27:$H$500,"2017")</f>
        <v>0</v>
      </c>
      <c r="M472" s="295">
        <f>SUMIFS('7.  Persistence Report'!BF$27:BF$500,'7.  Persistence Report'!$D$27:$D$500,$B471,'7.  Persistence Report'!$J$27:$J$500,"Adjustment",'7.  Persistence Report'!$H$27:$H$500,"2017")</f>
        <v>0</v>
      </c>
      <c r="N472" s="291"/>
      <c r="O472" s="295">
        <f>SUMIFS('7.  Persistence Report'!R$27:R$500,'7.  Persistence Report'!$D$27:$D$500,$B471,'7.  Persistence Report'!$J$27:$J$500,"Adjustment",'7.  Persistence Report'!$H$27:$H$500,"2017")</f>
        <v>0</v>
      </c>
      <c r="P472" s="295">
        <f>SUMIFS('7.  Persistence Report'!S$27:S$500,'7.  Persistence Report'!$D$27:$D$500,$B471,'7.  Persistence Report'!$J$27:$J$500,"Adjustment",'7.  Persistence Report'!$H$27:$H$500,"2017")</f>
        <v>0</v>
      </c>
      <c r="Q472" s="295">
        <f>SUMIFS('7.  Persistence Report'!T$27:T$500,'7.  Persistence Report'!$D$27:$D$500,$B471,'7.  Persistence Report'!$J$27:$J$500,"Adjustment",'7.  Persistence Report'!$H$27:$H$500,"2017")</f>
        <v>0</v>
      </c>
      <c r="R472" s="295">
        <f>SUMIFS('7.  Persistence Report'!U$27:U$500,'7.  Persistence Report'!$D$27:$D$500,$B471,'7.  Persistence Report'!$J$27:$J$500,"Adjustment",'7.  Persistence Report'!$H$27:$H$500,"2017")</f>
        <v>0</v>
      </c>
      <c r="S472" s="295">
        <f>SUMIFS('7.  Persistence Report'!V$27:V$500,'7.  Persistence Report'!$D$27:$D$500,$B471,'7.  Persistence Report'!$J$27:$J$500,"Adjustment",'7.  Persistence Report'!$H$27:$H$500,"2017")</f>
        <v>0</v>
      </c>
      <c r="T472" s="295">
        <f>SUMIFS('7.  Persistence Report'!W$27:W$500,'7.  Persistence Report'!$D$27:$D$500,$B471,'7.  Persistence Report'!$J$27:$J$500,"Adjustment",'7.  Persistence Report'!$H$27:$H$500,"2017")</f>
        <v>0</v>
      </c>
      <c r="U472" s="295">
        <f>SUMIFS('7.  Persistence Report'!X$27:X$500,'7.  Persistence Report'!$D$27:$D$500,$B471,'7.  Persistence Report'!$J$27:$J$500,"Adjustment",'7.  Persistence Report'!$H$27:$H$500,"2017")</f>
        <v>0</v>
      </c>
      <c r="V472" s="295">
        <f>SUMIFS('7.  Persistence Report'!Y$27:Y$500,'7.  Persistence Report'!$D$27:$D$500,$B471,'7.  Persistence Report'!$J$27:$J$500,"Adjustment",'7.  Persistence Report'!$H$27:$H$500,"2017")</f>
        <v>0</v>
      </c>
      <c r="W472" s="295">
        <f>SUMIFS('7.  Persistence Report'!Z$27:Z$500,'7.  Persistence Report'!$D$27:$D$500,$B471,'7.  Persistence Report'!$J$27:$J$500,"Adjustment",'7.  Persistence Report'!$H$27:$H$500,"2017")</f>
        <v>0</v>
      </c>
      <c r="X472" s="295">
        <f>SUMIFS('7.  Persistence Report'!AA$27:AA$500,'7.  Persistence Report'!$D$27:$D$500,$B471,'7.  Persistence Report'!$J$27:$J$500,"Adjustment",'7.  Persistence Report'!$H$27:$H$500,"2017")</f>
        <v>0</v>
      </c>
      <c r="Y472" s="411">
        <f>Y471</f>
        <v>1</v>
      </c>
      <c r="Z472" s="411">
        <f t="shared" ref="Z472" si="1321">Z471</f>
        <v>0</v>
      </c>
      <c r="AA472" s="411">
        <f t="shared" ref="AA472" si="1322">AA471</f>
        <v>0</v>
      </c>
      <c r="AB472" s="411">
        <f t="shared" ref="AB472" si="1323">AB471</f>
        <v>0</v>
      </c>
      <c r="AC472" s="411">
        <f t="shared" ref="AC472" si="1324">AC471</f>
        <v>0</v>
      </c>
      <c r="AD472" s="411">
        <f t="shared" ref="AD472" si="1325">AD471</f>
        <v>0</v>
      </c>
      <c r="AE472" s="411">
        <f t="shared" ref="AE472" si="1326">AE471</f>
        <v>0</v>
      </c>
      <c r="AF472" s="411">
        <f t="shared" ref="AF472" si="1327">AF471</f>
        <v>0</v>
      </c>
      <c r="AG472" s="411">
        <f t="shared" ref="AG472" si="1328">AG471</f>
        <v>0</v>
      </c>
      <c r="AH472" s="411">
        <f t="shared" ref="AH472" si="1329">AH471</f>
        <v>0</v>
      </c>
      <c r="AI472" s="411">
        <f t="shared" ref="AI472" si="1330">AI471</f>
        <v>0</v>
      </c>
      <c r="AJ472" s="411">
        <f t="shared" ref="AJ472" si="1331">AJ471</f>
        <v>0</v>
      </c>
      <c r="AK472" s="411">
        <f t="shared" ref="AK472" si="1332">AK471</f>
        <v>0</v>
      </c>
      <c r="AL472" s="411">
        <f t="shared" ref="AL472" si="1333">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f>SUMIFS('7.  Persistence Report'!AW$27:AW$500,'7.  Persistence Report'!$D$27:$D$500,$B474,'7.  Persistence Report'!$J$27:$J$500,"Current year savings",'7.  Persistence Report'!$H$27:$H$500,"2017")</f>
        <v>5227110</v>
      </c>
      <c r="E474" s="295">
        <f>SUMIFS('7.  Persistence Report'!AX$27:AX$500,'7.  Persistence Report'!$D$27:$D$500,$B474,'7.  Persistence Report'!$J$27:$J$500,"Current year savings",'7.  Persistence Report'!$H$27:$H$500,"2017")</f>
        <v>5227110</v>
      </c>
      <c r="F474" s="295">
        <f>SUMIFS('7.  Persistence Report'!AY$27:AY$500,'7.  Persistence Report'!$D$27:$D$500,$B474,'7.  Persistence Report'!$J$27:$J$500,"Current year savings",'7.  Persistence Report'!$H$27:$H$500,"2017")</f>
        <v>5227110</v>
      </c>
      <c r="G474" s="295">
        <f>SUMIFS('7.  Persistence Report'!AZ$27:AZ$500,'7.  Persistence Report'!$D$27:$D$500,$B474,'7.  Persistence Report'!$J$27:$J$500,"Current year savings",'7.  Persistence Report'!$H$27:$H$500,"2017")</f>
        <v>5227110</v>
      </c>
      <c r="H474" s="295">
        <f>SUMIFS('7.  Persistence Report'!BA$27:BA$500,'7.  Persistence Report'!$D$27:$D$500,$B474,'7.  Persistence Report'!$J$27:$J$500,"Current year savings",'7.  Persistence Report'!$H$27:$H$500,"2017")</f>
        <v>5227110</v>
      </c>
      <c r="I474" s="295">
        <f>SUMIFS('7.  Persistence Report'!BB$27:BB$500,'7.  Persistence Report'!$D$27:$D$500,$B474,'7.  Persistence Report'!$J$27:$J$500,"Current year savings",'7.  Persistence Report'!$H$27:$H$500,"2017")</f>
        <v>5227110</v>
      </c>
      <c r="J474" s="295">
        <f>SUMIFS('7.  Persistence Report'!BC$27:BC$500,'7.  Persistence Report'!$D$27:$D$500,$B474,'7.  Persistence Report'!$J$27:$J$500,"Current year savings",'7.  Persistence Report'!$H$27:$H$500,"2017")</f>
        <v>5227110</v>
      </c>
      <c r="K474" s="295">
        <f>SUMIFS('7.  Persistence Report'!BD$27:BD$500,'7.  Persistence Report'!$D$27:$D$500,$B474,'7.  Persistence Report'!$J$27:$J$500,"Current year savings",'7.  Persistence Report'!$H$27:$H$500,"2017")</f>
        <v>5227110</v>
      </c>
      <c r="L474" s="295">
        <f>SUMIFS('7.  Persistence Report'!BE$27:BE$500,'7.  Persistence Report'!$D$27:$D$500,$B474,'7.  Persistence Report'!$J$27:$J$500,"Current year savings",'7.  Persistence Report'!$H$27:$H$500,"2017")</f>
        <v>5227110</v>
      </c>
      <c r="M474" s="295">
        <f>SUMIFS('7.  Persistence Report'!BF$27:BF$500,'7.  Persistence Report'!$D$27:$D$500,$B474,'7.  Persistence Report'!$J$27:$J$500,"Current year savings",'7.  Persistence Report'!$H$27:$H$500,"2017")</f>
        <v>5227110</v>
      </c>
      <c r="N474" s="291"/>
      <c r="O474" s="295">
        <f>SUMIFS('7.  Persistence Report'!R$27:R$500,'7.  Persistence Report'!$D$27:$D$500,$B474,'7.  Persistence Report'!$J$27:$J$500,"Current year savings",'7.  Persistence Report'!$H$27:$H$500,"2017")</f>
        <v>1453</v>
      </c>
      <c r="P474" s="295">
        <f>SUMIFS('7.  Persistence Report'!S$27:S$500,'7.  Persistence Report'!$D$27:$D$500,$B474,'7.  Persistence Report'!$J$27:$J$500,"Current year savings",'7.  Persistence Report'!$H$27:$H$500,"2017")</f>
        <v>1453</v>
      </c>
      <c r="Q474" s="295">
        <f>SUMIFS('7.  Persistence Report'!T$27:T$500,'7.  Persistence Report'!$D$27:$D$500,$B474,'7.  Persistence Report'!$J$27:$J$500,"Current year savings",'7.  Persistence Report'!$H$27:$H$500,"2017")</f>
        <v>1453</v>
      </c>
      <c r="R474" s="295">
        <f>SUMIFS('7.  Persistence Report'!U$27:U$500,'7.  Persistence Report'!$D$27:$D$500,$B474,'7.  Persistence Report'!$J$27:$J$500,"Current year savings",'7.  Persistence Report'!$H$27:$H$500,"2017")</f>
        <v>1453</v>
      </c>
      <c r="S474" s="295">
        <f>SUMIFS('7.  Persistence Report'!V$27:V$500,'7.  Persistence Report'!$D$27:$D$500,$B474,'7.  Persistence Report'!$J$27:$J$500,"Current year savings",'7.  Persistence Report'!$H$27:$H$500,"2017")</f>
        <v>1453</v>
      </c>
      <c r="T474" s="295">
        <f>SUMIFS('7.  Persistence Report'!W$27:W$500,'7.  Persistence Report'!$D$27:$D$500,$B474,'7.  Persistence Report'!$J$27:$J$500,"Current year savings",'7.  Persistence Report'!$H$27:$H$500,"2017")</f>
        <v>1453</v>
      </c>
      <c r="U474" s="295">
        <f>SUMIFS('7.  Persistence Report'!X$27:X$500,'7.  Persistence Report'!$D$27:$D$500,$B474,'7.  Persistence Report'!$J$27:$J$500,"Current year savings",'7.  Persistence Report'!$H$27:$H$500,"2017")</f>
        <v>1453</v>
      </c>
      <c r="V474" s="295">
        <f>SUMIFS('7.  Persistence Report'!Y$27:Y$500,'7.  Persistence Report'!$D$27:$D$500,$B474,'7.  Persistence Report'!$J$27:$J$500,"Current year savings",'7.  Persistence Report'!$H$27:$H$500,"2017")</f>
        <v>1453</v>
      </c>
      <c r="W474" s="295">
        <f>SUMIFS('7.  Persistence Report'!Z$27:Z$500,'7.  Persistence Report'!$D$27:$D$500,$B474,'7.  Persistence Report'!$J$27:$J$500,"Current year savings",'7.  Persistence Report'!$H$27:$H$500,"2017")</f>
        <v>1453</v>
      </c>
      <c r="X474" s="295">
        <f>SUMIFS('7.  Persistence Report'!AA$27:AA$500,'7.  Persistence Report'!$D$27:$D$500,$B474,'7.  Persistence Report'!$J$27:$J$500,"Current year savings",'7.  Persistence Report'!$H$27:$H$500,"2017")</f>
        <v>1453</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f>SUMIFS('7.  Persistence Report'!AW$27:AW$500,'7.  Persistence Report'!$D$27:$D$500,$B474,'7.  Persistence Report'!$J$27:$J$500,"Adjustment",'7.  Persistence Report'!$H$27:$H$500,"2017")</f>
        <v>898832.35908275621</v>
      </c>
      <c r="E475" s="295">
        <f>SUMIFS('7.  Persistence Report'!AX$27:AX$500,'7.  Persistence Report'!$D$27:$D$500,$B474,'7.  Persistence Report'!$J$27:$J$500,"Adjustment",'7.  Persistence Report'!$H$27:$H$500,"2017")</f>
        <v>898832.35908275621</v>
      </c>
      <c r="F475" s="295">
        <f>SUMIFS('7.  Persistence Report'!AY$27:AY$500,'7.  Persistence Report'!$D$27:$D$500,$B474,'7.  Persistence Report'!$J$27:$J$500,"Adjustment",'7.  Persistence Report'!$H$27:$H$500,"2017")</f>
        <v>898832.35908275621</v>
      </c>
      <c r="G475" s="295">
        <f>SUMIFS('7.  Persistence Report'!AZ$27:AZ$500,'7.  Persistence Report'!$D$27:$D$500,$B474,'7.  Persistence Report'!$J$27:$J$500,"Adjustment",'7.  Persistence Report'!$H$27:$H$500,"2017")</f>
        <v>0</v>
      </c>
      <c r="H475" s="295">
        <f>SUMIFS('7.  Persistence Report'!BA$27:BA$500,'7.  Persistence Report'!$D$27:$D$500,$B474,'7.  Persistence Report'!$J$27:$J$500,"Adjustment",'7.  Persistence Report'!$H$27:$H$500,"2017")</f>
        <v>0</v>
      </c>
      <c r="I475" s="295">
        <f>SUMIFS('7.  Persistence Report'!BB$27:BB$500,'7.  Persistence Report'!$D$27:$D$500,$B474,'7.  Persistence Report'!$J$27:$J$500,"Adjustment",'7.  Persistence Report'!$H$27:$H$500,"2017")</f>
        <v>0</v>
      </c>
      <c r="J475" s="295">
        <f>SUMIFS('7.  Persistence Report'!BC$27:BC$500,'7.  Persistence Report'!$D$27:$D$500,$B474,'7.  Persistence Report'!$J$27:$J$500,"Adjustment",'7.  Persistence Report'!$H$27:$H$500,"2017")</f>
        <v>0</v>
      </c>
      <c r="K475" s="295">
        <f>SUMIFS('7.  Persistence Report'!BD$27:BD$500,'7.  Persistence Report'!$D$27:$D$500,$B474,'7.  Persistence Report'!$J$27:$J$500,"Adjustment",'7.  Persistence Report'!$H$27:$H$500,"2017")</f>
        <v>0</v>
      </c>
      <c r="L475" s="295">
        <f>SUMIFS('7.  Persistence Report'!BE$27:BE$500,'7.  Persistence Report'!$D$27:$D$500,$B474,'7.  Persistence Report'!$J$27:$J$500,"Adjustment",'7.  Persistence Report'!$H$27:$H$500,"2017")</f>
        <v>0</v>
      </c>
      <c r="M475" s="295">
        <f>SUMIFS('7.  Persistence Report'!BF$27:BF$500,'7.  Persistence Report'!$D$27:$D$500,$B474,'7.  Persistence Report'!$J$27:$J$500,"Adjustment",'7.  Persistence Report'!$H$27:$H$500,"2017")</f>
        <v>0</v>
      </c>
      <c r="N475" s="291"/>
      <c r="O475" s="295">
        <f>SUMIFS('7.  Persistence Report'!R$27:R$500,'7.  Persistence Report'!$D$27:$D$500,$B474,'7.  Persistence Report'!$J$27:$J$500,"Adjustment",'7.  Persistence Report'!$H$27:$H$500,"2017")</f>
        <v>0</v>
      </c>
      <c r="P475" s="295">
        <f>SUMIFS('7.  Persistence Report'!S$27:S$500,'7.  Persistence Report'!$D$27:$D$500,$B474,'7.  Persistence Report'!$J$27:$J$500,"Adjustment",'7.  Persistence Report'!$H$27:$H$500,"2017")</f>
        <v>0</v>
      </c>
      <c r="Q475" s="295">
        <f>SUMIFS('7.  Persistence Report'!T$27:T$500,'7.  Persistence Report'!$D$27:$D$500,$B474,'7.  Persistence Report'!$J$27:$J$500,"Adjustment",'7.  Persistence Report'!$H$27:$H$500,"2017")</f>
        <v>0</v>
      </c>
      <c r="R475" s="295">
        <f>SUMIFS('7.  Persistence Report'!U$27:U$500,'7.  Persistence Report'!$D$27:$D$500,$B474,'7.  Persistence Report'!$J$27:$J$500,"Adjustment",'7.  Persistence Report'!$H$27:$H$500,"2017")</f>
        <v>0</v>
      </c>
      <c r="S475" s="295">
        <f>SUMIFS('7.  Persistence Report'!V$27:V$500,'7.  Persistence Report'!$D$27:$D$500,$B474,'7.  Persistence Report'!$J$27:$J$500,"Adjustment",'7.  Persistence Report'!$H$27:$H$500,"2017")</f>
        <v>0</v>
      </c>
      <c r="T475" s="295">
        <f>SUMIFS('7.  Persistence Report'!W$27:W$500,'7.  Persistence Report'!$D$27:$D$500,$B474,'7.  Persistence Report'!$J$27:$J$500,"Adjustment",'7.  Persistence Report'!$H$27:$H$500,"2017")</f>
        <v>0</v>
      </c>
      <c r="U475" s="295">
        <f>SUMIFS('7.  Persistence Report'!X$27:X$500,'7.  Persistence Report'!$D$27:$D$500,$B474,'7.  Persistence Report'!$J$27:$J$500,"Adjustment",'7.  Persistence Report'!$H$27:$H$500,"2017")</f>
        <v>0</v>
      </c>
      <c r="V475" s="295">
        <f>SUMIFS('7.  Persistence Report'!Y$27:Y$500,'7.  Persistence Report'!$D$27:$D$500,$B474,'7.  Persistence Report'!$J$27:$J$500,"Adjustment",'7.  Persistence Report'!$H$27:$H$500,"2017")</f>
        <v>0</v>
      </c>
      <c r="W475" s="295">
        <f>SUMIFS('7.  Persistence Report'!Z$27:Z$500,'7.  Persistence Report'!$D$27:$D$500,$B474,'7.  Persistence Report'!$J$27:$J$500,"Adjustment",'7.  Persistence Report'!$H$27:$H$500,"2017")</f>
        <v>0</v>
      </c>
      <c r="X475" s="295">
        <f>SUMIFS('7.  Persistence Report'!AA$27:AA$500,'7.  Persistence Report'!$D$27:$D$500,$B474,'7.  Persistence Report'!$J$27:$J$500,"Adjustment",'7.  Persistence Report'!$H$27:$H$500,"2017")</f>
        <v>0</v>
      </c>
      <c r="Y475" s="411">
        <f>Y474</f>
        <v>1</v>
      </c>
      <c r="Z475" s="411">
        <f t="shared" ref="Z475" si="1334">Z474</f>
        <v>0</v>
      </c>
      <c r="AA475" s="411">
        <f t="shared" ref="AA475" si="1335">AA474</f>
        <v>0</v>
      </c>
      <c r="AB475" s="411">
        <f t="shared" ref="AB475" si="1336">AB474</f>
        <v>0</v>
      </c>
      <c r="AC475" s="411">
        <f t="shared" ref="AC475" si="1337">AC474</f>
        <v>0</v>
      </c>
      <c r="AD475" s="411">
        <f t="shared" ref="AD475" si="1338">AD474</f>
        <v>0</v>
      </c>
      <c r="AE475" s="411">
        <f t="shared" ref="AE475" si="1339">AE474</f>
        <v>0</v>
      </c>
      <c r="AF475" s="411">
        <f t="shared" ref="AF475" si="1340">AF474</f>
        <v>0</v>
      </c>
      <c r="AG475" s="411">
        <f t="shared" ref="AG475" si="1341">AG474</f>
        <v>0</v>
      </c>
      <c r="AH475" s="411">
        <f t="shared" ref="AH475" si="1342">AH474</f>
        <v>0</v>
      </c>
      <c r="AI475" s="411">
        <f t="shared" ref="AI475" si="1343">AI474</f>
        <v>0</v>
      </c>
      <c r="AJ475" s="411">
        <f t="shared" ref="AJ475" si="1344">AJ474</f>
        <v>0</v>
      </c>
      <c r="AK475" s="411">
        <f t="shared" ref="AK475" si="1345">AK474</f>
        <v>0</v>
      </c>
      <c r="AL475" s="411">
        <f t="shared" ref="AL475" si="1346">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f>SUMIFS('7.  Persistence Report'!AW$27:AW$500,'7.  Persistence Report'!$D$27:$D$500,$B477,'7.  Persistence Report'!$J$27:$J$500,"Current year savings",'7.  Persistence Report'!$H$27:$H$500,"2017")</f>
        <v>11429</v>
      </c>
      <c r="E477" s="295">
        <f>SUMIFS('7.  Persistence Report'!AX$27:AX$500,'7.  Persistence Report'!$D$27:$D$500,$B477,'7.  Persistence Report'!$J$27:$J$500,"Current year savings",'7.  Persistence Report'!$H$27:$H$500,"2017")</f>
        <v>11429</v>
      </c>
      <c r="F477" s="295">
        <f>SUMIFS('7.  Persistence Report'!AY$27:AY$500,'7.  Persistence Report'!$D$27:$D$500,$B477,'7.  Persistence Report'!$J$27:$J$500,"Current year savings",'7.  Persistence Report'!$H$27:$H$500,"2017")</f>
        <v>11429</v>
      </c>
      <c r="G477" s="295">
        <f>SUMIFS('7.  Persistence Report'!AZ$27:AZ$500,'7.  Persistence Report'!$D$27:$D$500,$B477,'7.  Persistence Report'!$J$27:$J$500,"Current year savings",'7.  Persistence Report'!$H$27:$H$500,"2017")</f>
        <v>11429</v>
      </c>
      <c r="H477" s="295">
        <f>SUMIFS('7.  Persistence Report'!BA$27:BA$500,'7.  Persistence Report'!$D$27:$D$500,$B477,'7.  Persistence Report'!$J$27:$J$500,"Current year savings",'7.  Persistence Report'!$H$27:$H$500,"2017")</f>
        <v>11429</v>
      </c>
      <c r="I477" s="295">
        <f>SUMIFS('7.  Persistence Report'!BB$27:BB$500,'7.  Persistence Report'!$D$27:$D$500,$B477,'7.  Persistence Report'!$J$27:$J$500,"Current year savings",'7.  Persistence Report'!$H$27:$H$500,"2017")</f>
        <v>11429</v>
      </c>
      <c r="J477" s="295">
        <f>SUMIFS('7.  Persistence Report'!BC$27:BC$500,'7.  Persistence Report'!$D$27:$D$500,$B477,'7.  Persistence Report'!$J$27:$J$500,"Current year savings",'7.  Persistence Report'!$H$27:$H$500,"2017")</f>
        <v>11429</v>
      </c>
      <c r="K477" s="295">
        <f>SUMIFS('7.  Persistence Report'!BD$27:BD$500,'7.  Persistence Report'!$D$27:$D$500,$B477,'7.  Persistence Report'!$J$27:$J$500,"Current year savings",'7.  Persistence Report'!$H$27:$H$500,"2017")</f>
        <v>11429</v>
      </c>
      <c r="L477" s="295">
        <f>SUMIFS('7.  Persistence Report'!BE$27:BE$500,'7.  Persistence Report'!$D$27:$D$500,$B477,'7.  Persistence Report'!$J$27:$J$500,"Current year savings",'7.  Persistence Report'!$H$27:$H$500,"2017")</f>
        <v>11429</v>
      </c>
      <c r="M477" s="295">
        <f>SUMIFS('7.  Persistence Report'!BF$27:BF$500,'7.  Persistence Report'!$D$27:$D$500,$B477,'7.  Persistence Report'!$J$27:$J$500,"Current year savings",'7.  Persistence Report'!$H$27:$H$500,"2017")</f>
        <v>11429</v>
      </c>
      <c r="N477" s="291"/>
      <c r="O477" s="295">
        <f>SUMIFS('7.  Persistence Report'!R$27:R$500,'7.  Persistence Report'!$D$27:$D$500,$B477,'7.  Persistence Report'!$J$27:$J$500,"Current year savings",'7.  Persistence Report'!$H$27:$H$500,"2017")</f>
        <v>6</v>
      </c>
      <c r="P477" s="295">
        <f>SUMIFS('7.  Persistence Report'!S$27:S$500,'7.  Persistence Report'!$D$27:$D$500,$B477,'7.  Persistence Report'!$J$27:$J$500,"Current year savings",'7.  Persistence Report'!$H$27:$H$500,"2017")</f>
        <v>6</v>
      </c>
      <c r="Q477" s="295">
        <f>SUMIFS('7.  Persistence Report'!T$27:T$500,'7.  Persistence Report'!$D$27:$D$500,$B477,'7.  Persistence Report'!$J$27:$J$500,"Current year savings",'7.  Persistence Report'!$H$27:$H$500,"2017")</f>
        <v>6</v>
      </c>
      <c r="R477" s="295">
        <f>SUMIFS('7.  Persistence Report'!U$27:U$500,'7.  Persistence Report'!$D$27:$D$500,$B477,'7.  Persistence Report'!$J$27:$J$500,"Current year savings",'7.  Persistence Report'!$H$27:$H$500,"2017")</f>
        <v>6</v>
      </c>
      <c r="S477" s="295">
        <f>SUMIFS('7.  Persistence Report'!V$27:V$500,'7.  Persistence Report'!$D$27:$D$500,$B477,'7.  Persistence Report'!$J$27:$J$500,"Current year savings",'7.  Persistence Report'!$H$27:$H$500,"2017")</f>
        <v>6</v>
      </c>
      <c r="T477" s="295">
        <f>SUMIFS('7.  Persistence Report'!W$27:W$500,'7.  Persistence Report'!$D$27:$D$500,$B477,'7.  Persistence Report'!$J$27:$J$500,"Current year savings",'7.  Persistence Report'!$H$27:$H$500,"2017")</f>
        <v>6</v>
      </c>
      <c r="U477" s="295">
        <f>SUMIFS('7.  Persistence Report'!X$27:X$500,'7.  Persistence Report'!$D$27:$D$500,$B477,'7.  Persistence Report'!$J$27:$J$500,"Current year savings",'7.  Persistence Report'!$H$27:$H$500,"2017")</f>
        <v>6</v>
      </c>
      <c r="V477" s="295">
        <f>SUMIFS('7.  Persistence Report'!Y$27:Y$500,'7.  Persistence Report'!$D$27:$D$500,$B477,'7.  Persistence Report'!$J$27:$J$500,"Current year savings",'7.  Persistence Report'!$H$27:$H$500,"2017")</f>
        <v>6</v>
      </c>
      <c r="W477" s="295">
        <f>SUMIFS('7.  Persistence Report'!Z$27:Z$500,'7.  Persistence Report'!$D$27:$D$500,$B477,'7.  Persistence Report'!$J$27:$J$500,"Current year savings",'7.  Persistence Report'!$H$27:$H$500,"2017")</f>
        <v>6</v>
      </c>
      <c r="X477" s="295">
        <f>SUMIFS('7.  Persistence Report'!AA$27:AA$500,'7.  Persistence Report'!$D$27:$D$500,$B477,'7.  Persistence Report'!$J$27:$J$500,"Current year savings",'7.  Persistence Report'!$H$27:$H$500,"2017")</f>
        <v>6</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f>SUMIFS('7.  Persistence Report'!AW$27:AW$500,'7.  Persistence Report'!$D$27:$D$500,$B477,'7.  Persistence Report'!$J$27:$J$500,"Adjustment",'7.  Persistence Report'!$H$27:$H$500,"2017")</f>
        <v>6055.1990141602219</v>
      </c>
      <c r="E478" s="295">
        <f>SUMIFS('7.  Persistence Report'!AX$27:AX$500,'7.  Persistence Report'!$D$27:$D$500,$B477,'7.  Persistence Report'!$J$27:$J$500,"Adjustment",'7.  Persistence Report'!$H$27:$H$500,"2017")</f>
        <v>6055.1990141602219</v>
      </c>
      <c r="F478" s="295">
        <f>SUMIFS('7.  Persistence Report'!AY$27:AY$500,'7.  Persistence Report'!$D$27:$D$500,$B477,'7.  Persistence Report'!$J$27:$J$500,"Adjustment",'7.  Persistence Report'!$H$27:$H$500,"2017")</f>
        <v>6055.1990141602219</v>
      </c>
      <c r="G478" s="295">
        <f>SUMIFS('7.  Persistence Report'!AZ$27:AZ$500,'7.  Persistence Report'!$D$27:$D$500,$B477,'7.  Persistence Report'!$J$27:$J$500,"Adjustment",'7.  Persistence Report'!$H$27:$H$500,"2017")</f>
        <v>0</v>
      </c>
      <c r="H478" s="295">
        <f>SUMIFS('7.  Persistence Report'!BA$27:BA$500,'7.  Persistence Report'!$D$27:$D$500,$B477,'7.  Persistence Report'!$J$27:$J$500,"Adjustment",'7.  Persistence Report'!$H$27:$H$500,"2017")</f>
        <v>0</v>
      </c>
      <c r="I478" s="295">
        <f>SUMIFS('7.  Persistence Report'!BB$27:BB$500,'7.  Persistence Report'!$D$27:$D$500,$B477,'7.  Persistence Report'!$J$27:$J$500,"Adjustment",'7.  Persistence Report'!$H$27:$H$500,"2017")</f>
        <v>0</v>
      </c>
      <c r="J478" s="295">
        <f>SUMIFS('7.  Persistence Report'!BC$27:BC$500,'7.  Persistence Report'!$D$27:$D$500,$B477,'7.  Persistence Report'!$J$27:$J$500,"Adjustment",'7.  Persistence Report'!$H$27:$H$500,"2017")</f>
        <v>0</v>
      </c>
      <c r="K478" s="295">
        <f>SUMIFS('7.  Persistence Report'!BD$27:BD$500,'7.  Persistence Report'!$D$27:$D$500,$B477,'7.  Persistence Report'!$J$27:$J$500,"Adjustment",'7.  Persistence Report'!$H$27:$H$500,"2017")</f>
        <v>0</v>
      </c>
      <c r="L478" s="295">
        <f>SUMIFS('7.  Persistence Report'!BE$27:BE$500,'7.  Persistence Report'!$D$27:$D$500,$B477,'7.  Persistence Report'!$J$27:$J$500,"Adjustment",'7.  Persistence Report'!$H$27:$H$500,"2017")</f>
        <v>0</v>
      </c>
      <c r="M478" s="295">
        <f>SUMIFS('7.  Persistence Report'!BF$27:BF$500,'7.  Persistence Report'!$D$27:$D$500,$B477,'7.  Persistence Report'!$J$27:$J$500,"Adjustment",'7.  Persistence Report'!$H$27:$H$500,"2017")</f>
        <v>0</v>
      </c>
      <c r="N478" s="291"/>
      <c r="O478" s="295">
        <f>SUMIFS('7.  Persistence Report'!R$27:R$500,'7.  Persistence Report'!$D$27:$D$500,$B477,'7.  Persistence Report'!$J$27:$J$500,"Adjustment",'7.  Persistence Report'!$H$27:$H$500,"2017")</f>
        <v>0</v>
      </c>
      <c r="P478" s="295">
        <f>SUMIFS('7.  Persistence Report'!S$27:S$500,'7.  Persistence Report'!$D$27:$D$500,$B477,'7.  Persistence Report'!$J$27:$J$500,"Adjustment",'7.  Persistence Report'!$H$27:$H$500,"2017")</f>
        <v>0</v>
      </c>
      <c r="Q478" s="295">
        <f>SUMIFS('7.  Persistence Report'!T$27:T$500,'7.  Persistence Report'!$D$27:$D$500,$B477,'7.  Persistence Report'!$J$27:$J$500,"Adjustment",'7.  Persistence Report'!$H$27:$H$500,"2017")</f>
        <v>0</v>
      </c>
      <c r="R478" s="295">
        <f>SUMIFS('7.  Persistence Report'!U$27:U$500,'7.  Persistence Report'!$D$27:$D$500,$B477,'7.  Persistence Report'!$J$27:$J$500,"Adjustment",'7.  Persistence Report'!$H$27:$H$500,"2017")</f>
        <v>0</v>
      </c>
      <c r="S478" s="295">
        <f>SUMIFS('7.  Persistence Report'!V$27:V$500,'7.  Persistence Report'!$D$27:$D$500,$B477,'7.  Persistence Report'!$J$27:$J$500,"Adjustment",'7.  Persistence Report'!$H$27:$H$500,"2017")</f>
        <v>0</v>
      </c>
      <c r="T478" s="295">
        <f>SUMIFS('7.  Persistence Report'!W$27:W$500,'7.  Persistence Report'!$D$27:$D$500,$B477,'7.  Persistence Report'!$J$27:$J$500,"Adjustment",'7.  Persistence Report'!$H$27:$H$500,"2017")</f>
        <v>0</v>
      </c>
      <c r="U478" s="295">
        <f>SUMIFS('7.  Persistence Report'!X$27:X$500,'7.  Persistence Report'!$D$27:$D$500,$B477,'7.  Persistence Report'!$J$27:$J$500,"Adjustment",'7.  Persistence Report'!$H$27:$H$500,"2017")</f>
        <v>0</v>
      </c>
      <c r="V478" s="295">
        <f>SUMIFS('7.  Persistence Report'!Y$27:Y$500,'7.  Persistence Report'!$D$27:$D$500,$B477,'7.  Persistence Report'!$J$27:$J$500,"Adjustment",'7.  Persistence Report'!$H$27:$H$500,"2017")</f>
        <v>0</v>
      </c>
      <c r="W478" s="295">
        <f>SUMIFS('7.  Persistence Report'!Z$27:Z$500,'7.  Persistence Report'!$D$27:$D$500,$B477,'7.  Persistence Report'!$J$27:$J$500,"Adjustment",'7.  Persistence Report'!$H$27:$H$500,"2017")</f>
        <v>0</v>
      </c>
      <c r="X478" s="295">
        <f>SUMIFS('7.  Persistence Report'!AA$27:AA$500,'7.  Persistence Report'!$D$27:$D$500,$B477,'7.  Persistence Report'!$J$27:$J$500,"Adjustment",'7.  Persistence Report'!$H$27:$H$500,"2017")</f>
        <v>0</v>
      </c>
      <c r="Y478" s="411">
        <f>Y477</f>
        <v>1</v>
      </c>
      <c r="Z478" s="411">
        <f t="shared" ref="Z478" si="1347">Z477</f>
        <v>0</v>
      </c>
      <c r="AA478" s="411">
        <f t="shared" ref="AA478" si="1348">AA477</f>
        <v>0</v>
      </c>
      <c r="AB478" s="411">
        <f t="shared" ref="AB478" si="1349">AB477</f>
        <v>0</v>
      </c>
      <c r="AC478" s="411">
        <f t="shared" ref="AC478" si="1350">AC477</f>
        <v>0</v>
      </c>
      <c r="AD478" s="411">
        <f t="shared" ref="AD478" si="1351">AD477</f>
        <v>0</v>
      </c>
      <c r="AE478" s="411">
        <f t="shared" ref="AE478" si="1352">AE477</f>
        <v>0</v>
      </c>
      <c r="AF478" s="411">
        <f t="shared" ref="AF478" si="1353">AF477</f>
        <v>0</v>
      </c>
      <c r="AG478" s="411">
        <f t="shared" ref="AG478" si="1354">AG477</f>
        <v>0</v>
      </c>
      <c r="AH478" s="411">
        <f t="shared" ref="AH478" si="1355">AH477</f>
        <v>0</v>
      </c>
      <c r="AI478" s="411">
        <f t="shared" ref="AI478" si="1356">AI477</f>
        <v>0</v>
      </c>
      <c r="AJ478" s="411">
        <f t="shared" ref="AJ478" si="1357">AJ477</f>
        <v>0</v>
      </c>
      <c r="AK478" s="411">
        <f t="shared" ref="AK478" si="1358">AK477</f>
        <v>0</v>
      </c>
      <c r="AL478" s="411">
        <f t="shared" ref="AL478" si="1359">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f>SUMIFS('7.  Persistence Report'!AW$27:AW$500,'7.  Persistence Report'!$D$27:$D$500,$B480,'7.  Persistence Report'!$J$27:$J$500,"Current year savings",'7.  Persistence Report'!$H$27:$H$500,"2017")</f>
        <v>903720</v>
      </c>
      <c r="E480" s="295">
        <f>SUMIFS('7.  Persistence Report'!AX$27:AX$500,'7.  Persistence Report'!$D$27:$D$500,$B480,'7.  Persistence Report'!$J$27:$J$500,"Current year savings",'7.  Persistence Report'!$H$27:$H$500,"2017")</f>
        <v>903720</v>
      </c>
      <c r="F480" s="295">
        <f>SUMIFS('7.  Persistence Report'!AY$27:AY$500,'7.  Persistence Report'!$D$27:$D$500,$B480,'7.  Persistence Report'!$J$27:$J$500,"Current year savings",'7.  Persistence Report'!$H$27:$H$500,"2017")</f>
        <v>903720</v>
      </c>
      <c r="G480" s="295">
        <f>SUMIFS('7.  Persistence Report'!AZ$27:AZ$500,'7.  Persistence Report'!$D$27:$D$500,$B480,'7.  Persistence Report'!$J$27:$J$500,"Current year savings",'7.  Persistence Report'!$H$27:$H$500,"2017")</f>
        <v>903720</v>
      </c>
      <c r="H480" s="295">
        <f>SUMIFS('7.  Persistence Report'!BA$27:BA$500,'7.  Persistence Report'!$D$27:$D$500,$B480,'7.  Persistence Report'!$J$27:$J$500,"Current year savings",'7.  Persistence Report'!$H$27:$H$500,"2017")</f>
        <v>903720</v>
      </c>
      <c r="I480" s="295">
        <f>SUMIFS('7.  Persistence Report'!BB$27:BB$500,'7.  Persistence Report'!$D$27:$D$500,$B480,'7.  Persistence Report'!$J$27:$J$500,"Current year savings",'7.  Persistence Report'!$H$27:$H$500,"2017")</f>
        <v>903720</v>
      </c>
      <c r="J480" s="295">
        <f>SUMIFS('7.  Persistence Report'!BC$27:BC$500,'7.  Persistence Report'!$D$27:$D$500,$B480,'7.  Persistence Report'!$J$27:$J$500,"Current year savings",'7.  Persistence Report'!$H$27:$H$500,"2017")</f>
        <v>903720</v>
      </c>
      <c r="K480" s="295">
        <f>SUMIFS('7.  Persistence Report'!BD$27:BD$500,'7.  Persistence Report'!$D$27:$D$500,$B480,'7.  Persistence Report'!$J$27:$J$500,"Current year savings",'7.  Persistence Report'!$H$27:$H$500,"2017")</f>
        <v>903720</v>
      </c>
      <c r="L480" s="295">
        <f>SUMIFS('7.  Persistence Report'!BE$27:BE$500,'7.  Persistence Report'!$D$27:$D$500,$B480,'7.  Persistence Report'!$J$27:$J$500,"Current year savings",'7.  Persistence Report'!$H$27:$H$500,"2017")</f>
        <v>903720</v>
      </c>
      <c r="M480" s="295">
        <f>SUMIFS('7.  Persistence Report'!BF$27:BF$500,'7.  Persistence Report'!$D$27:$D$500,$B480,'7.  Persistence Report'!$J$27:$J$500,"Current year savings",'7.  Persistence Report'!$H$27:$H$500,"2017")</f>
        <v>903048</v>
      </c>
      <c r="N480" s="291"/>
      <c r="O480" s="295">
        <f>SUMIFS('7.  Persistence Report'!R$27:R$500,'7.  Persistence Report'!$D$27:$D$500,$B480,'7.  Persistence Report'!$J$27:$J$500,"Current year savings",'7.  Persistence Report'!$H$27:$H$500,"2017")</f>
        <v>64</v>
      </c>
      <c r="P480" s="295">
        <f>SUMIFS('7.  Persistence Report'!S$27:S$500,'7.  Persistence Report'!$D$27:$D$500,$B480,'7.  Persistence Report'!$J$27:$J$500,"Current year savings",'7.  Persistence Report'!$H$27:$H$500,"2017")</f>
        <v>64</v>
      </c>
      <c r="Q480" s="295">
        <f>SUMIFS('7.  Persistence Report'!T$27:T$500,'7.  Persistence Report'!$D$27:$D$500,$B480,'7.  Persistence Report'!$J$27:$J$500,"Current year savings",'7.  Persistence Report'!$H$27:$H$500,"2017")</f>
        <v>64</v>
      </c>
      <c r="R480" s="295">
        <f>SUMIFS('7.  Persistence Report'!U$27:U$500,'7.  Persistence Report'!$D$27:$D$500,$B480,'7.  Persistence Report'!$J$27:$J$500,"Current year savings",'7.  Persistence Report'!$H$27:$H$500,"2017")</f>
        <v>64</v>
      </c>
      <c r="S480" s="295">
        <f>SUMIFS('7.  Persistence Report'!V$27:V$500,'7.  Persistence Report'!$D$27:$D$500,$B480,'7.  Persistence Report'!$J$27:$J$500,"Current year savings",'7.  Persistence Report'!$H$27:$H$500,"2017")</f>
        <v>64</v>
      </c>
      <c r="T480" s="295">
        <f>SUMIFS('7.  Persistence Report'!W$27:W$500,'7.  Persistence Report'!$D$27:$D$500,$B480,'7.  Persistence Report'!$J$27:$J$500,"Current year savings",'7.  Persistence Report'!$H$27:$H$500,"2017")</f>
        <v>64</v>
      </c>
      <c r="U480" s="295">
        <f>SUMIFS('7.  Persistence Report'!X$27:X$500,'7.  Persistence Report'!$D$27:$D$500,$B480,'7.  Persistence Report'!$J$27:$J$500,"Current year savings",'7.  Persistence Report'!$H$27:$H$500,"2017")</f>
        <v>64</v>
      </c>
      <c r="V480" s="295">
        <f>SUMIFS('7.  Persistence Report'!Y$27:Y$500,'7.  Persistence Report'!$D$27:$D$500,$B480,'7.  Persistence Report'!$J$27:$J$500,"Current year savings",'7.  Persistence Report'!$H$27:$H$500,"2017")</f>
        <v>64</v>
      </c>
      <c r="W480" s="295">
        <f>SUMIFS('7.  Persistence Report'!Z$27:Z$500,'7.  Persistence Report'!$D$27:$D$500,$B480,'7.  Persistence Report'!$J$27:$J$500,"Current year savings",'7.  Persistence Report'!$H$27:$H$500,"2017")</f>
        <v>64</v>
      </c>
      <c r="X480" s="295">
        <f>SUMIFS('7.  Persistence Report'!AA$27:AA$500,'7.  Persistence Report'!$D$27:$D$500,$B480,'7.  Persistence Report'!$J$27:$J$500,"Current year savings",'7.  Persistence Report'!$H$27:$H$500,"2017")</f>
        <v>64</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f>SUMIFS('7.  Persistence Report'!AW$27:AW$500,'7.  Persistence Report'!$D$27:$D$500,$B480,'7.  Persistence Report'!$J$27:$J$500,"Adjustment",'7.  Persistence Report'!$H$27:$H$500,"2017")</f>
        <v>0</v>
      </c>
      <c r="E481" s="295">
        <f>SUMIFS('7.  Persistence Report'!AX$27:AX$500,'7.  Persistence Report'!$D$27:$D$500,$B480,'7.  Persistence Report'!$J$27:$J$500,"Adjustment",'7.  Persistence Report'!$H$27:$H$500,"2017")</f>
        <v>0</v>
      </c>
      <c r="F481" s="295">
        <f>SUMIFS('7.  Persistence Report'!AY$27:AY$500,'7.  Persistence Report'!$D$27:$D$500,$B480,'7.  Persistence Report'!$J$27:$J$500,"Adjustment",'7.  Persistence Report'!$H$27:$H$500,"2017")</f>
        <v>0</v>
      </c>
      <c r="G481" s="295">
        <f>SUMIFS('7.  Persistence Report'!AZ$27:AZ$500,'7.  Persistence Report'!$D$27:$D$500,$B480,'7.  Persistence Report'!$J$27:$J$500,"Adjustment",'7.  Persistence Report'!$H$27:$H$500,"2017")</f>
        <v>0</v>
      </c>
      <c r="H481" s="295">
        <f>SUMIFS('7.  Persistence Report'!BA$27:BA$500,'7.  Persistence Report'!$D$27:$D$500,$B480,'7.  Persistence Report'!$J$27:$J$500,"Adjustment",'7.  Persistence Report'!$H$27:$H$500,"2017")</f>
        <v>0</v>
      </c>
      <c r="I481" s="295">
        <f>SUMIFS('7.  Persistence Report'!BB$27:BB$500,'7.  Persistence Report'!$D$27:$D$500,$B480,'7.  Persistence Report'!$J$27:$J$500,"Adjustment",'7.  Persistence Report'!$H$27:$H$500,"2017")</f>
        <v>0</v>
      </c>
      <c r="J481" s="295">
        <f>SUMIFS('7.  Persistence Report'!BC$27:BC$500,'7.  Persistence Report'!$D$27:$D$500,$B480,'7.  Persistence Report'!$J$27:$J$500,"Adjustment",'7.  Persistence Report'!$H$27:$H$500,"2017")</f>
        <v>0</v>
      </c>
      <c r="K481" s="295">
        <f>SUMIFS('7.  Persistence Report'!BD$27:BD$500,'7.  Persistence Report'!$D$27:$D$500,$B480,'7.  Persistence Report'!$J$27:$J$500,"Adjustment",'7.  Persistence Report'!$H$27:$H$500,"2017")</f>
        <v>0</v>
      </c>
      <c r="L481" s="295">
        <f>SUMIFS('7.  Persistence Report'!BE$27:BE$500,'7.  Persistence Report'!$D$27:$D$500,$B480,'7.  Persistence Report'!$J$27:$J$500,"Adjustment",'7.  Persistence Report'!$H$27:$H$500,"2017")</f>
        <v>0</v>
      </c>
      <c r="M481" s="295">
        <f>SUMIFS('7.  Persistence Report'!BF$27:BF$500,'7.  Persistence Report'!$D$27:$D$500,$B480,'7.  Persistence Report'!$J$27:$J$500,"Adjustment",'7.  Persistence Report'!$H$27:$H$500,"2017")</f>
        <v>0</v>
      </c>
      <c r="N481" s="291"/>
      <c r="O481" s="295">
        <f>SUMIFS('7.  Persistence Report'!R$27:R$500,'7.  Persistence Report'!$D$27:$D$500,$B480,'7.  Persistence Report'!$J$27:$J$500,"Adjustment",'7.  Persistence Report'!$H$27:$H$500,"2017")</f>
        <v>0</v>
      </c>
      <c r="P481" s="295">
        <f>SUMIFS('7.  Persistence Report'!S$27:S$500,'7.  Persistence Report'!$D$27:$D$500,$B480,'7.  Persistence Report'!$J$27:$J$500,"Adjustment",'7.  Persistence Report'!$H$27:$H$500,"2017")</f>
        <v>0</v>
      </c>
      <c r="Q481" s="295">
        <f>SUMIFS('7.  Persistence Report'!T$27:T$500,'7.  Persistence Report'!$D$27:$D$500,$B480,'7.  Persistence Report'!$J$27:$J$500,"Adjustment",'7.  Persistence Report'!$H$27:$H$500,"2017")</f>
        <v>0</v>
      </c>
      <c r="R481" s="295">
        <f>SUMIFS('7.  Persistence Report'!U$27:U$500,'7.  Persistence Report'!$D$27:$D$500,$B480,'7.  Persistence Report'!$J$27:$J$500,"Adjustment",'7.  Persistence Report'!$H$27:$H$500,"2017")</f>
        <v>0</v>
      </c>
      <c r="S481" s="295">
        <f>SUMIFS('7.  Persistence Report'!V$27:V$500,'7.  Persistence Report'!$D$27:$D$500,$B480,'7.  Persistence Report'!$J$27:$J$500,"Adjustment",'7.  Persistence Report'!$H$27:$H$500,"2017")</f>
        <v>0</v>
      </c>
      <c r="T481" s="295">
        <f>SUMIFS('7.  Persistence Report'!W$27:W$500,'7.  Persistence Report'!$D$27:$D$500,$B480,'7.  Persistence Report'!$J$27:$J$500,"Adjustment",'7.  Persistence Report'!$H$27:$H$500,"2017")</f>
        <v>0</v>
      </c>
      <c r="U481" s="295">
        <f>SUMIFS('7.  Persistence Report'!X$27:X$500,'7.  Persistence Report'!$D$27:$D$500,$B480,'7.  Persistence Report'!$J$27:$J$500,"Adjustment",'7.  Persistence Report'!$H$27:$H$500,"2017")</f>
        <v>0</v>
      </c>
      <c r="V481" s="295">
        <f>SUMIFS('7.  Persistence Report'!Y$27:Y$500,'7.  Persistence Report'!$D$27:$D$500,$B480,'7.  Persistence Report'!$J$27:$J$500,"Adjustment",'7.  Persistence Report'!$H$27:$H$500,"2017")</f>
        <v>0</v>
      </c>
      <c r="W481" s="295">
        <f>SUMIFS('7.  Persistence Report'!Z$27:Z$500,'7.  Persistence Report'!$D$27:$D$500,$B480,'7.  Persistence Report'!$J$27:$J$500,"Adjustment",'7.  Persistence Report'!$H$27:$H$500,"2017")</f>
        <v>0</v>
      </c>
      <c r="X481" s="295">
        <f>SUMIFS('7.  Persistence Report'!AA$27:AA$500,'7.  Persistence Report'!$D$27:$D$500,$B480,'7.  Persistence Report'!$J$27:$J$500,"Adjustment",'7.  Persistence Report'!$H$27:$H$500,"2017")</f>
        <v>0</v>
      </c>
      <c r="Y481" s="411">
        <f>Y480</f>
        <v>1</v>
      </c>
      <c r="Z481" s="411">
        <f t="shared" ref="Z481" si="1360">Z480</f>
        <v>0</v>
      </c>
      <c r="AA481" s="411">
        <f t="shared" ref="AA481" si="1361">AA480</f>
        <v>0</v>
      </c>
      <c r="AB481" s="411">
        <f t="shared" ref="AB481" si="1362">AB480</f>
        <v>0</v>
      </c>
      <c r="AC481" s="411">
        <f t="shared" ref="AC481" si="1363">AC480</f>
        <v>0</v>
      </c>
      <c r="AD481" s="411">
        <f t="shared" ref="AD481" si="1364">AD480</f>
        <v>0</v>
      </c>
      <c r="AE481" s="411">
        <f t="shared" ref="AE481" si="1365">AE480</f>
        <v>0</v>
      </c>
      <c r="AF481" s="411">
        <f t="shared" ref="AF481" si="1366">AF480</f>
        <v>0</v>
      </c>
      <c r="AG481" s="411">
        <f t="shared" ref="AG481" si="1367">AG480</f>
        <v>0</v>
      </c>
      <c r="AH481" s="411">
        <f t="shared" ref="AH481" si="1368">AH480</f>
        <v>0</v>
      </c>
      <c r="AI481" s="411">
        <f t="shared" ref="AI481" si="1369">AI480</f>
        <v>0</v>
      </c>
      <c r="AJ481" s="411">
        <f t="shared" ref="AJ481" si="1370">AJ480</f>
        <v>0</v>
      </c>
      <c r="AK481" s="411">
        <f t="shared" ref="AK481" si="1371">AK480</f>
        <v>0</v>
      </c>
      <c r="AL481" s="411">
        <f t="shared" ref="AL481" si="1372">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f>SUMIFS('7.  Persistence Report'!AW$27:AW$500,'7.  Persistence Report'!$D$27:$D$500,$B484,'7.  Persistence Report'!$J$27:$J$500,"Current year savings",'7.  Persistence Report'!$H$27:$H$500,"2017")</f>
        <v>2417346</v>
      </c>
      <c r="E484" s="295">
        <f>SUMIFS('7.  Persistence Report'!AX$27:AX$500,'7.  Persistence Report'!$D$27:$D$500,$B484,'7.  Persistence Report'!$J$27:$J$500,"Current year savings",'7.  Persistence Report'!$H$27:$H$500,"2017")</f>
        <v>2417346</v>
      </c>
      <c r="F484" s="295">
        <f>SUMIFS('7.  Persistence Report'!AY$27:AY$500,'7.  Persistence Report'!$D$27:$D$500,$B484,'7.  Persistence Report'!$J$27:$J$500,"Current year savings",'7.  Persistence Report'!$H$27:$H$500,"2017")</f>
        <v>2417346</v>
      </c>
      <c r="G484" s="295">
        <f>SUMIFS('7.  Persistence Report'!AZ$27:AZ$500,'7.  Persistence Report'!$D$27:$D$500,$B484,'7.  Persistence Report'!$J$27:$J$500,"Current year savings",'7.  Persistence Report'!$H$27:$H$500,"2017")</f>
        <v>2417346</v>
      </c>
      <c r="H484" s="295">
        <f>SUMIFS('7.  Persistence Report'!BA$27:BA$500,'7.  Persistence Report'!$D$27:$D$500,$B484,'7.  Persistence Report'!$J$27:$J$500,"Current year savings",'7.  Persistence Report'!$H$27:$H$500,"2017")</f>
        <v>2417346</v>
      </c>
      <c r="I484" s="295">
        <f>SUMIFS('7.  Persistence Report'!BB$27:BB$500,'7.  Persistence Report'!$D$27:$D$500,$B484,'7.  Persistence Report'!$J$27:$J$500,"Current year savings",'7.  Persistence Report'!$H$27:$H$500,"2017")</f>
        <v>2417346</v>
      </c>
      <c r="J484" s="295">
        <f>SUMIFS('7.  Persistence Report'!BC$27:BC$500,'7.  Persistence Report'!$D$27:$D$500,$B484,'7.  Persistence Report'!$J$27:$J$500,"Current year savings",'7.  Persistence Report'!$H$27:$H$500,"2017")</f>
        <v>2417346</v>
      </c>
      <c r="K484" s="295">
        <f>SUMIFS('7.  Persistence Report'!BD$27:BD$500,'7.  Persistence Report'!$D$27:$D$500,$B484,'7.  Persistence Report'!$J$27:$J$500,"Current year savings",'7.  Persistence Report'!$H$27:$H$500,"2017")</f>
        <v>2417346</v>
      </c>
      <c r="L484" s="295">
        <f>SUMIFS('7.  Persistence Report'!BE$27:BE$500,'7.  Persistence Report'!$D$27:$D$500,$B484,'7.  Persistence Report'!$J$27:$J$500,"Current year savings",'7.  Persistence Report'!$H$27:$H$500,"2017")</f>
        <v>2417346</v>
      </c>
      <c r="M484" s="295">
        <f>SUMIFS('7.  Persistence Report'!BF$27:BF$500,'7.  Persistence Report'!$D$27:$D$500,$B484,'7.  Persistence Report'!$J$27:$J$500,"Current year savings",'7.  Persistence Report'!$H$27:$H$500,"2017")</f>
        <v>2087814</v>
      </c>
      <c r="N484" s="295">
        <v>12</v>
      </c>
      <c r="O484" s="295">
        <f>SUMIFS('7.  Persistence Report'!R$27:R$500,'7.  Persistence Report'!$D$27:$D$500,$B484,'7.  Persistence Report'!$J$27:$J$500,"Current year savings",'7.  Persistence Report'!$H$27:$H$500,"2017")</f>
        <v>107</v>
      </c>
      <c r="P484" s="295">
        <f>SUMIFS('7.  Persistence Report'!S$27:S$500,'7.  Persistence Report'!$D$27:$D$500,$B484,'7.  Persistence Report'!$J$27:$J$500,"Current year savings",'7.  Persistence Report'!$H$27:$H$500,"2017")</f>
        <v>107</v>
      </c>
      <c r="Q484" s="295">
        <f>SUMIFS('7.  Persistence Report'!T$27:T$500,'7.  Persistence Report'!$D$27:$D$500,$B484,'7.  Persistence Report'!$J$27:$J$500,"Current year savings",'7.  Persistence Report'!$H$27:$H$500,"2017")</f>
        <v>107</v>
      </c>
      <c r="R484" s="295">
        <f>SUMIFS('7.  Persistence Report'!U$27:U$500,'7.  Persistence Report'!$D$27:$D$500,$B484,'7.  Persistence Report'!$J$27:$J$500,"Current year savings",'7.  Persistence Report'!$H$27:$H$500,"2017")</f>
        <v>107</v>
      </c>
      <c r="S484" s="295">
        <f>SUMIFS('7.  Persistence Report'!V$27:V$500,'7.  Persistence Report'!$D$27:$D$500,$B484,'7.  Persistence Report'!$J$27:$J$500,"Current year savings",'7.  Persistence Report'!$H$27:$H$500,"2017")</f>
        <v>107</v>
      </c>
      <c r="T484" s="295">
        <f>SUMIFS('7.  Persistence Report'!W$27:W$500,'7.  Persistence Report'!$D$27:$D$500,$B484,'7.  Persistence Report'!$J$27:$J$500,"Current year savings",'7.  Persistence Report'!$H$27:$H$500,"2017")</f>
        <v>107</v>
      </c>
      <c r="U484" s="295">
        <f>SUMIFS('7.  Persistence Report'!X$27:X$500,'7.  Persistence Report'!$D$27:$D$500,$B484,'7.  Persistence Report'!$J$27:$J$500,"Current year savings",'7.  Persistence Report'!$H$27:$H$500,"2017")</f>
        <v>107</v>
      </c>
      <c r="V484" s="295">
        <f>SUMIFS('7.  Persistence Report'!Y$27:Y$500,'7.  Persistence Report'!$D$27:$D$500,$B484,'7.  Persistence Report'!$J$27:$J$500,"Current year savings",'7.  Persistence Report'!$H$27:$H$500,"2017")</f>
        <v>107</v>
      </c>
      <c r="W484" s="295">
        <f>SUMIFS('7.  Persistence Report'!Z$27:Z$500,'7.  Persistence Report'!$D$27:$D$500,$B484,'7.  Persistence Report'!$J$27:$J$500,"Current year savings",'7.  Persistence Report'!$H$27:$H$500,"2017")</f>
        <v>107</v>
      </c>
      <c r="X484" s="295">
        <f>SUMIFS('7.  Persistence Report'!AA$27:AA$500,'7.  Persistence Report'!$D$27:$D$500,$B484,'7.  Persistence Report'!$J$27:$J$500,"Current year savings",'7.  Persistence Report'!$H$27:$H$500,"2017")</f>
        <v>93</v>
      </c>
      <c r="Y484" s="426"/>
      <c r="Z484" s="410">
        <v>0.03</v>
      </c>
      <c r="AA484" s="410">
        <v>0.86</v>
      </c>
      <c r="AB484" s="410">
        <v>0.11</v>
      </c>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f>SUMIFS('7.  Persistence Report'!AW$27:AW$500,'7.  Persistence Report'!$D$27:$D$500,$B484,'7.  Persistence Report'!$J$27:$J$500,"Adjustment",'7.  Persistence Report'!$H$27:$H$500,"2017")</f>
        <v>0</v>
      </c>
      <c r="E485" s="295">
        <f>SUMIFS('7.  Persistence Report'!AX$27:AX$500,'7.  Persistence Report'!$D$27:$D$500,$B484,'7.  Persistence Report'!$J$27:$J$500,"Adjustment",'7.  Persistence Report'!$H$27:$H$500,"2017")</f>
        <v>0</v>
      </c>
      <c r="F485" s="295">
        <f>SUMIFS('7.  Persistence Report'!AY$27:AY$500,'7.  Persistence Report'!$D$27:$D$500,$B484,'7.  Persistence Report'!$J$27:$J$500,"Adjustment",'7.  Persistence Report'!$H$27:$H$500,"2017")</f>
        <v>0</v>
      </c>
      <c r="G485" s="295">
        <f>SUMIFS('7.  Persistence Report'!AZ$27:AZ$500,'7.  Persistence Report'!$D$27:$D$500,$B484,'7.  Persistence Report'!$J$27:$J$500,"Adjustment",'7.  Persistence Report'!$H$27:$H$500,"2017")</f>
        <v>0</v>
      </c>
      <c r="H485" s="295">
        <f>SUMIFS('7.  Persistence Report'!BA$27:BA$500,'7.  Persistence Report'!$D$27:$D$500,$B484,'7.  Persistence Report'!$J$27:$J$500,"Adjustment",'7.  Persistence Report'!$H$27:$H$500,"2017")</f>
        <v>0</v>
      </c>
      <c r="I485" s="295">
        <f>SUMIFS('7.  Persistence Report'!BB$27:BB$500,'7.  Persistence Report'!$D$27:$D$500,$B484,'7.  Persistence Report'!$J$27:$J$500,"Adjustment",'7.  Persistence Report'!$H$27:$H$500,"2017")</f>
        <v>0</v>
      </c>
      <c r="J485" s="295">
        <f>SUMIFS('7.  Persistence Report'!BC$27:BC$500,'7.  Persistence Report'!$D$27:$D$500,$B484,'7.  Persistence Report'!$J$27:$J$500,"Adjustment",'7.  Persistence Report'!$H$27:$H$500,"2017")</f>
        <v>0</v>
      </c>
      <c r="K485" s="295">
        <f>SUMIFS('7.  Persistence Report'!BD$27:BD$500,'7.  Persistence Report'!$D$27:$D$500,$B484,'7.  Persistence Report'!$J$27:$J$500,"Adjustment",'7.  Persistence Report'!$H$27:$H$500,"2017")</f>
        <v>0</v>
      </c>
      <c r="L485" s="295">
        <f>SUMIFS('7.  Persistence Report'!BE$27:BE$500,'7.  Persistence Report'!$D$27:$D$500,$B484,'7.  Persistence Report'!$J$27:$J$500,"Adjustment",'7.  Persistence Report'!$H$27:$H$500,"2017")</f>
        <v>0</v>
      </c>
      <c r="M485" s="295">
        <f>SUMIFS('7.  Persistence Report'!BF$27:BF$500,'7.  Persistence Report'!$D$27:$D$500,$B484,'7.  Persistence Report'!$J$27:$J$500,"Adjustment",'7.  Persistence Report'!$H$27:$H$500,"2017")</f>
        <v>0</v>
      </c>
      <c r="N485" s="295">
        <f>N484</f>
        <v>12</v>
      </c>
      <c r="O485" s="295">
        <f>SUMIFS('7.  Persistence Report'!R$27:R$500,'7.  Persistence Report'!$D$27:$D$500,$B484,'7.  Persistence Report'!$J$27:$J$500,"Adjustment",'7.  Persistence Report'!$H$27:$H$500,"2017")</f>
        <v>0</v>
      </c>
      <c r="P485" s="295">
        <f>SUMIFS('7.  Persistence Report'!S$27:S$500,'7.  Persistence Report'!$D$27:$D$500,$B484,'7.  Persistence Report'!$J$27:$J$500,"Adjustment",'7.  Persistence Report'!$H$27:$H$500,"2017")</f>
        <v>0</v>
      </c>
      <c r="Q485" s="295">
        <f>SUMIFS('7.  Persistence Report'!T$27:T$500,'7.  Persistence Report'!$D$27:$D$500,$B484,'7.  Persistence Report'!$J$27:$J$500,"Adjustment",'7.  Persistence Report'!$H$27:$H$500,"2017")</f>
        <v>0</v>
      </c>
      <c r="R485" s="295">
        <f>SUMIFS('7.  Persistence Report'!U$27:U$500,'7.  Persistence Report'!$D$27:$D$500,$B484,'7.  Persistence Report'!$J$27:$J$500,"Adjustment",'7.  Persistence Report'!$H$27:$H$500,"2017")</f>
        <v>0</v>
      </c>
      <c r="S485" s="295">
        <f>SUMIFS('7.  Persistence Report'!V$27:V$500,'7.  Persistence Report'!$D$27:$D$500,$B484,'7.  Persistence Report'!$J$27:$J$500,"Adjustment",'7.  Persistence Report'!$H$27:$H$500,"2017")</f>
        <v>0</v>
      </c>
      <c r="T485" s="295">
        <f>SUMIFS('7.  Persistence Report'!W$27:W$500,'7.  Persistence Report'!$D$27:$D$500,$B484,'7.  Persistence Report'!$J$27:$J$500,"Adjustment",'7.  Persistence Report'!$H$27:$H$500,"2017")</f>
        <v>0</v>
      </c>
      <c r="U485" s="295">
        <f>SUMIFS('7.  Persistence Report'!X$27:X$500,'7.  Persistence Report'!$D$27:$D$500,$B484,'7.  Persistence Report'!$J$27:$J$500,"Adjustment",'7.  Persistence Report'!$H$27:$H$500,"2017")</f>
        <v>0</v>
      </c>
      <c r="V485" s="295">
        <f>SUMIFS('7.  Persistence Report'!Y$27:Y$500,'7.  Persistence Report'!$D$27:$D$500,$B484,'7.  Persistence Report'!$J$27:$J$500,"Adjustment",'7.  Persistence Report'!$H$27:$H$500,"2017")</f>
        <v>0</v>
      </c>
      <c r="W485" s="295">
        <f>SUMIFS('7.  Persistence Report'!Z$27:Z$500,'7.  Persistence Report'!$D$27:$D$500,$B484,'7.  Persistence Report'!$J$27:$J$500,"Adjustment",'7.  Persistence Report'!$H$27:$H$500,"2017")</f>
        <v>0</v>
      </c>
      <c r="X485" s="295">
        <f>SUMIFS('7.  Persistence Report'!AA$27:AA$500,'7.  Persistence Report'!$D$27:$D$500,$B484,'7.  Persistence Report'!$J$27:$J$500,"Adjustment",'7.  Persistence Report'!$H$27:$H$500,"2017")</f>
        <v>0</v>
      </c>
      <c r="Y485" s="411">
        <f>Y484</f>
        <v>0</v>
      </c>
      <c r="Z485" s="411">
        <f t="shared" ref="Z485" si="1373">Z484</f>
        <v>0.03</v>
      </c>
      <c r="AA485" s="411">
        <f t="shared" ref="AA485" si="1374">AA484</f>
        <v>0.86</v>
      </c>
      <c r="AB485" s="411">
        <f t="shared" ref="AB485" si="1375">AB484</f>
        <v>0.11</v>
      </c>
      <c r="AC485" s="411">
        <f t="shared" ref="AC485" si="1376">AC484</f>
        <v>0</v>
      </c>
      <c r="AD485" s="411">
        <f t="shared" ref="AD485" si="1377">AD484</f>
        <v>0</v>
      </c>
      <c r="AE485" s="411">
        <f t="shared" ref="AE485" si="1378">AE484</f>
        <v>0</v>
      </c>
      <c r="AF485" s="411">
        <f t="shared" ref="AF485" si="1379">AF484</f>
        <v>0</v>
      </c>
      <c r="AG485" s="411">
        <f t="shared" ref="AG485" si="1380">AG484</f>
        <v>0</v>
      </c>
      <c r="AH485" s="411">
        <f t="shared" ref="AH485" si="1381">AH484</f>
        <v>0</v>
      </c>
      <c r="AI485" s="411">
        <f t="shared" ref="AI485" si="1382">AI484</f>
        <v>0</v>
      </c>
      <c r="AJ485" s="411">
        <f t="shared" ref="AJ485" si="1383">AJ484</f>
        <v>0</v>
      </c>
      <c r="AK485" s="411">
        <f t="shared" ref="AK485" si="1384">AK484</f>
        <v>0</v>
      </c>
      <c r="AL485" s="411">
        <f t="shared" ref="AL485" si="1385">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f>SUMIFS('7.  Persistence Report'!AW$27:AW$500,'7.  Persistence Report'!$D$27:$D$500,$B487,'7.  Persistence Report'!$J$27:$J$500,"Current year savings",'7.  Persistence Report'!$H$27:$H$500,"2017")</f>
        <v>47629973</v>
      </c>
      <c r="E487" s="295">
        <f>SUMIFS('7.  Persistence Report'!AX$27:AX$500,'7.  Persistence Report'!$D$27:$D$500,$B487,'7.  Persistence Report'!$J$27:$J$500,"Current year savings",'7.  Persistence Report'!$H$27:$H$500,"2017")</f>
        <v>47931132</v>
      </c>
      <c r="F487" s="295">
        <f>SUMIFS('7.  Persistence Report'!AY$27:AY$500,'7.  Persistence Report'!$D$27:$D$500,$B487,'7.  Persistence Report'!$J$27:$J$500,"Current year savings",'7.  Persistence Report'!$H$27:$H$500,"2017")</f>
        <v>47931132</v>
      </c>
      <c r="G487" s="295">
        <f>SUMIFS('7.  Persistence Report'!AZ$27:AZ$500,'7.  Persistence Report'!$D$27:$D$500,$B487,'7.  Persistence Report'!$J$27:$J$500,"Current year savings",'7.  Persistence Report'!$H$27:$H$500,"2017")</f>
        <v>47931132</v>
      </c>
      <c r="H487" s="295">
        <f>SUMIFS('7.  Persistence Report'!BA$27:BA$500,'7.  Persistence Report'!$D$27:$D$500,$B487,'7.  Persistence Report'!$J$27:$J$500,"Current year savings",'7.  Persistence Report'!$H$27:$H$500,"2017")</f>
        <v>47931132</v>
      </c>
      <c r="I487" s="295">
        <f>SUMIFS('7.  Persistence Report'!BB$27:BB$500,'7.  Persistence Report'!$D$27:$D$500,$B487,'7.  Persistence Report'!$J$27:$J$500,"Current year savings",'7.  Persistence Report'!$H$27:$H$500,"2017")</f>
        <v>43264829</v>
      </c>
      <c r="J487" s="295">
        <f>SUMIFS('7.  Persistence Report'!BC$27:BC$500,'7.  Persistence Report'!$D$27:$D$500,$B487,'7.  Persistence Report'!$J$27:$J$500,"Current year savings",'7.  Persistence Report'!$H$27:$H$500,"2017")</f>
        <v>43264829</v>
      </c>
      <c r="K487" s="295">
        <f>SUMIFS('7.  Persistence Report'!BD$27:BD$500,'7.  Persistence Report'!$D$27:$D$500,$B487,'7.  Persistence Report'!$J$27:$J$500,"Current year savings",'7.  Persistence Report'!$H$27:$H$500,"2017")</f>
        <v>43264829</v>
      </c>
      <c r="L487" s="295">
        <f>SUMIFS('7.  Persistence Report'!BE$27:BE$500,'7.  Persistence Report'!$D$27:$D$500,$B487,'7.  Persistence Report'!$J$27:$J$500,"Current year savings",'7.  Persistence Report'!$H$27:$H$500,"2017")</f>
        <v>42809036</v>
      </c>
      <c r="M487" s="295">
        <f>SUMIFS('7.  Persistence Report'!BF$27:BF$500,'7.  Persistence Report'!$D$27:$D$500,$B487,'7.  Persistence Report'!$J$27:$J$500,"Current year savings",'7.  Persistence Report'!$H$27:$H$500,"2017")</f>
        <v>42809036</v>
      </c>
      <c r="N487" s="295">
        <v>12</v>
      </c>
      <c r="O487" s="295">
        <f>SUMIFS('7.  Persistence Report'!R$27:R$500,'7.  Persistence Report'!$D$27:$D$500,$B487,'7.  Persistence Report'!$J$27:$J$500,"Current year savings",'7.  Persistence Report'!$H$27:$H$500,"2017")</f>
        <v>7464</v>
      </c>
      <c r="P487" s="295">
        <f>SUMIFS('7.  Persistence Report'!S$27:S$500,'7.  Persistence Report'!$D$27:$D$500,$B487,'7.  Persistence Report'!$J$27:$J$500,"Current year savings",'7.  Persistence Report'!$H$27:$H$500,"2017")</f>
        <v>7537</v>
      </c>
      <c r="Q487" s="295">
        <f>SUMIFS('7.  Persistence Report'!T$27:T$500,'7.  Persistence Report'!$D$27:$D$500,$B487,'7.  Persistence Report'!$J$27:$J$500,"Current year savings",'7.  Persistence Report'!$H$27:$H$500,"2017")</f>
        <v>7537</v>
      </c>
      <c r="R487" s="295">
        <f>SUMIFS('7.  Persistence Report'!U$27:U$500,'7.  Persistence Report'!$D$27:$D$500,$B487,'7.  Persistence Report'!$J$27:$J$500,"Current year savings",'7.  Persistence Report'!$H$27:$H$500,"2017")</f>
        <v>7537</v>
      </c>
      <c r="S487" s="295">
        <f>SUMIFS('7.  Persistence Report'!V$27:V$500,'7.  Persistence Report'!$D$27:$D$500,$B487,'7.  Persistence Report'!$J$27:$J$500,"Current year savings",'7.  Persistence Report'!$H$27:$H$500,"2017")</f>
        <v>7537</v>
      </c>
      <c r="T487" s="295">
        <f>SUMIFS('7.  Persistence Report'!W$27:W$500,'7.  Persistence Report'!$D$27:$D$500,$B487,'7.  Persistence Report'!$J$27:$J$500,"Current year savings",'7.  Persistence Report'!$H$27:$H$500,"2017")</f>
        <v>6526</v>
      </c>
      <c r="U487" s="295">
        <f>SUMIFS('7.  Persistence Report'!X$27:X$500,'7.  Persistence Report'!$D$27:$D$500,$B487,'7.  Persistence Report'!$J$27:$J$500,"Current year savings",'7.  Persistence Report'!$H$27:$H$500,"2017")</f>
        <v>6526</v>
      </c>
      <c r="V487" s="295">
        <f>SUMIFS('7.  Persistence Report'!Y$27:Y$500,'7.  Persistence Report'!$D$27:$D$500,$B487,'7.  Persistence Report'!$J$27:$J$500,"Current year savings",'7.  Persistence Report'!$H$27:$H$500,"2017")</f>
        <v>6526</v>
      </c>
      <c r="W487" s="295">
        <f>SUMIFS('7.  Persistence Report'!Z$27:Z$500,'7.  Persistence Report'!$D$27:$D$500,$B487,'7.  Persistence Report'!$J$27:$J$500,"Current year savings",'7.  Persistence Report'!$H$27:$H$500,"2017")</f>
        <v>6519</v>
      </c>
      <c r="X487" s="295">
        <f>SUMIFS('7.  Persistence Report'!AA$27:AA$500,'7.  Persistence Report'!$D$27:$D$500,$B487,'7.  Persistence Report'!$J$27:$J$500,"Current year savings",'7.  Persistence Report'!$H$27:$H$500,"2017")</f>
        <v>6519</v>
      </c>
      <c r="Y487" s="426"/>
      <c r="Z487" s="410">
        <v>0.18</v>
      </c>
      <c r="AA487" s="410">
        <v>0.62</v>
      </c>
      <c r="AB487" s="410">
        <v>0.09</v>
      </c>
      <c r="AC487" s="410">
        <v>0.11</v>
      </c>
      <c r="AD487" s="410"/>
      <c r="AE487" s="410"/>
      <c r="AF487" s="415"/>
      <c r="AG487" s="415"/>
      <c r="AH487" s="415"/>
      <c r="AI487" s="415"/>
      <c r="AJ487" s="415"/>
      <c r="AK487" s="415"/>
      <c r="AL487" s="415"/>
      <c r="AM487" s="296">
        <f>SUM(Y487:AL487)</f>
        <v>1</v>
      </c>
    </row>
    <row r="488" spans="1:39" outlineLevel="1">
      <c r="A488" s="532"/>
      <c r="B488" s="431" t="s">
        <v>308</v>
      </c>
      <c r="C488" s="291" t="s">
        <v>163</v>
      </c>
      <c r="D488" s="295">
        <f>SUMIFS('7.  Persistence Report'!AW$27:AW$500,'7.  Persistence Report'!$D$27:$D$500,$B487,'7.  Persistence Report'!$J$27:$J$500,"Adjustment",'7.  Persistence Report'!$H$27:$H$500,"2017")</f>
        <v>16891576.387644835</v>
      </c>
      <c r="E488" s="295">
        <f>SUMIFS('7.  Persistence Report'!AX$27:AX$500,'7.  Persistence Report'!$D$27:$D$500,$B487,'7.  Persistence Report'!$J$27:$J$500,"Adjustment",'7.  Persistence Report'!$H$27:$H$500,"2017")</f>
        <v>16891576.387644835</v>
      </c>
      <c r="F488" s="295">
        <f>SUMIFS('7.  Persistence Report'!AY$27:AY$500,'7.  Persistence Report'!$D$27:$D$500,$B487,'7.  Persistence Report'!$J$27:$J$500,"Adjustment",'7.  Persistence Report'!$H$27:$H$500,"2017")</f>
        <v>16891576.387644835</v>
      </c>
      <c r="G488" s="295">
        <f>SUMIFS('7.  Persistence Report'!AZ$27:AZ$500,'7.  Persistence Report'!$D$27:$D$500,$B487,'7.  Persistence Report'!$J$27:$J$500,"Adjustment",'7.  Persistence Report'!$H$27:$H$500,"2017")</f>
        <v>0</v>
      </c>
      <c r="H488" s="295">
        <f>SUMIFS('7.  Persistence Report'!BA$27:BA$500,'7.  Persistence Report'!$D$27:$D$500,$B487,'7.  Persistence Report'!$J$27:$J$500,"Adjustment",'7.  Persistence Report'!$H$27:$H$500,"2017")</f>
        <v>0</v>
      </c>
      <c r="I488" s="295">
        <f>SUMIFS('7.  Persistence Report'!BB$27:BB$500,'7.  Persistence Report'!$D$27:$D$500,$B487,'7.  Persistence Report'!$J$27:$J$500,"Adjustment",'7.  Persistence Report'!$H$27:$H$500,"2017")</f>
        <v>0</v>
      </c>
      <c r="J488" s="295">
        <f>SUMIFS('7.  Persistence Report'!BC$27:BC$500,'7.  Persistence Report'!$D$27:$D$500,$B487,'7.  Persistence Report'!$J$27:$J$500,"Adjustment",'7.  Persistence Report'!$H$27:$H$500,"2017")</f>
        <v>0</v>
      </c>
      <c r="K488" s="295">
        <f>SUMIFS('7.  Persistence Report'!BD$27:BD$500,'7.  Persistence Report'!$D$27:$D$500,$B487,'7.  Persistence Report'!$J$27:$J$500,"Adjustment",'7.  Persistence Report'!$H$27:$H$500,"2017")</f>
        <v>0</v>
      </c>
      <c r="L488" s="295">
        <f>SUMIFS('7.  Persistence Report'!BE$27:BE$500,'7.  Persistence Report'!$D$27:$D$500,$B487,'7.  Persistence Report'!$J$27:$J$500,"Adjustment",'7.  Persistence Report'!$H$27:$H$500,"2017")</f>
        <v>0</v>
      </c>
      <c r="M488" s="295">
        <f>SUMIFS('7.  Persistence Report'!BF$27:BF$500,'7.  Persistence Report'!$D$27:$D$500,$B487,'7.  Persistence Report'!$J$27:$J$500,"Adjustment",'7.  Persistence Report'!$H$27:$H$500,"2017")</f>
        <v>0</v>
      </c>
      <c r="N488" s="295">
        <f>N487</f>
        <v>12</v>
      </c>
      <c r="O488" s="295">
        <f>SUMIFS('7.  Persistence Report'!R$27:R$500,'7.  Persistence Report'!$D$27:$D$500,$B487,'7.  Persistence Report'!$J$27:$J$500,"Adjustment",'7.  Persistence Report'!$H$27:$H$500,"2017")</f>
        <v>1640.5568673602161</v>
      </c>
      <c r="P488" s="295">
        <f>SUMIFS('7.  Persistence Report'!S$27:S$500,'7.  Persistence Report'!$D$27:$D$500,$B487,'7.  Persistence Report'!$J$27:$J$500,"Adjustment",'7.  Persistence Report'!$H$27:$H$500,"2017")</f>
        <v>1656.6019706985398</v>
      </c>
      <c r="Q488" s="295">
        <f>SUMIFS('7.  Persistence Report'!T$27:T$500,'7.  Persistence Report'!$D$27:$D$500,$B487,'7.  Persistence Report'!$J$27:$J$500,"Adjustment",'7.  Persistence Report'!$H$27:$H$500,"2017")</f>
        <v>1656.6019706985398</v>
      </c>
      <c r="R488" s="295">
        <f>SUMIFS('7.  Persistence Report'!U$27:U$500,'7.  Persistence Report'!$D$27:$D$500,$B487,'7.  Persistence Report'!$J$27:$J$500,"Adjustment",'7.  Persistence Report'!$H$27:$H$500,"2017")</f>
        <v>0</v>
      </c>
      <c r="S488" s="295">
        <f>SUMIFS('7.  Persistence Report'!V$27:V$500,'7.  Persistence Report'!$D$27:$D$500,$B487,'7.  Persistence Report'!$J$27:$J$500,"Adjustment",'7.  Persistence Report'!$H$27:$H$500,"2017")</f>
        <v>0</v>
      </c>
      <c r="T488" s="295">
        <f>SUMIFS('7.  Persistence Report'!W$27:W$500,'7.  Persistence Report'!$D$27:$D$500,$B487,'7.  Persistence Report'!$J$27:$J$500,"Adjustment",'7.  Persistence Report'!$H$27:$H$500,"2017")</f>
        <v>0</v>
      </c>
      <c r="U488" s="295">
        <f>SUMIFS('7.  Persistence Report'!X$27:X$500,'7.  Persistence Report'!$D$27:$D$500,$B487,'7.  Persistence Report'!$J$27:$J$500,"Adjustment",'7.  Persistence Report'!$H$27:$H$500,"2017")</f>
        <v>0</v>
      </c>
      <c r="V488" s="295">
        <f>SUMIFS('7.  Persistence Report'!Y$27:Y$500,'7.  Persistence Report'!$D$27:$D$500,$B487,'7.  Persistence Report'!$J$27:$J$500,"Adjustment",'7.  Persistence Report'!$H$27:$H$500,"2017")</f>
        <v>0</v>
      </c>
      <c r="W488" s="295">
        <f>SUMIFS('7.  Persistence Report'!Z$27:Z$500,'7.  Persistence Report'!$D$27:$D$500,$B487,'7.  Persistence Report'!$J$27:$J$500,"Adjustment",'7.  Persistence Report'!$H$27:$H$500,"2017")</f>
        <v>0</v>
      </c>
      <c r="X488" s="295">
        <f>SUMIFS('7.  Persistence Report'!AA$27:AA$500,'7.  Persistence Report'!$D$27:$D$500,$B487,'7.  Persistence Report'!$J$27:$J$500,"Adjustment",'7.  Persistence Report'!$H$27:$H$500,"2017")</f>
        <v>0</v>
      </c>
      <c r="Y488" s="411">
        <f>Y487</f>
        <v>0</v>
      </c>
      <c r="Z488" s="411">
        <f t="shared" ref="Z488" si="1386">Z487</f>
        <v>0.18</v>
      </c>
      <c r="AA488" s="411">
        <f t="shared" ref="AA488" si="1387">AA487</f>
        <v>0.62</v>
      </c>
      <c r="AB488" s="411">
        <f t="shared" ref="AB488" si="1388">AB487</f>
        <v>0.09</v>
      </c>
      <c r="AC488" s="411">
        <f t="shared" ref="AC488" si="1389">AC487</f>
        <v>0.11</v>
      </c>
      <c r="AD488" s="411">
        <f t="shared" ref="AD488" si="1390">AD487</f>
        <v>0</v>
      </c>
      <c r="AE488" s="411">
        <f t="shared" ref="AE488" si="1391">AE487</f>
        <v>0</v>
      </c>
      <c r="AF488" s="411">
        <f t="shared" ref="AF488" si="1392">AF487</f>
        <v>0</v>
      </c>
      <c r="AG488" s="411">
        <f t="shared" ref="AG488" si="1393">AG487</f>
        <v>0</v>
      </c>
      <c r="AH488" s="411">
        <f t="shared" ref="AH488" si="1394">AH487</f>
        <v>0</v>
      </c>
      <c r="AI488" s="411">
        <f t="shared" ref="AI488" si="1395">AI487</f>
        <v>0</v>
      </c>
      <c r="AJ488" s="411">
        <f t="shared" ref="AJ488" si="1396">AJ487</f>
        <v>0</v>
      </c>
      <c r="AK488" s="411">
        <f t="shared" ref="AK488" si="1397">AK487</f>
        <v>0</v>
      </c>
      <c r="AL488" s="411">
        <f t="shared" ref="AL488" si="1398">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f>SUMIFS('7.  Persistence Report'!AW$27:AW$500,'7.  Persistence Report'!$D$27:$D$500,$B490,'7.  Persistence Report'!$J$27:$J$500,"Current year savings",'7.  Persistence Report'!$H$27:$H$500,"2017")</f>
        <v>442365</v>
      </c>
      <c r="E490" s="295">
        <f>SUMIFS('7.  Persistence Report'!AX$27:AX$500,'7.  Persistence Report'!$D$27:$D$500,$B490,'7.  Persistence Report'!$J$27:$J$500,"Current year savings",'7.  Persistence Report'!$H$27:$H$500,"2017")</f>
        <v>442365</v>
      </c>
      <c r="F490" s="295">
        <f>SUMIFS('7.  Persistence Report'!AY$27:AY$500,'7.  Persistence Report'!$D$27:$D$500,$B490,'7.  Persistence Report'!$J$27:$J$500,"Current year savings",'7.  Persistence Report'!$H$27:$H$500,"2017")</f>
        <v>439231</v>
      </c>
      <c r="G490" s="295">
        <f>SUMIFS('7.  Persistence Report'!AZ$27:AZ$500,'7.  Persistence Report'!$D$27:$D$500,$B490,'7.  Persistence Report'!$J$27:$J$500,"Current year savings",'7.  Persistence Report'!$H$27:$H$500,"2017")</f>
        <v>406812</v>
      </c>
      <c r="H490" s="295">
        <f>SUMIFS('7.  Persistence Report'!BA$27:BA$500,'7.  Persistence Report'!$D$27:$D$500,$B490,'7.  Persistence Report'!$J$27:$J$500,"Current year savings",'7.  Persistence Report'!$H$27:$H$500,"2017")</f>
        <v>347277</v>
      </c>
      <c r="I490" s="295">
        <f>SUMIFS('7.  Persistence Report'!BB$27:BB$500,'7.  Persistence Report'!$D$27:$D$500,$B490,'7.  Persistence Report'!$J$27:$J$500,"Current year savings",'7.  Persistence Report'!$H$27:$H$500,"2017")</f>
        <v>309657</v>
      </c>
      <c r="J490" s="295">
        <f>SUMIFS('7.  Persistence Report'!BC$27:BC$500,'7.  Persistence Report'!$D$27:$D$500,$B490,'7.  Persistence Report'!$J$27:$J$500,"Current year savings",'7.  Persistence Report'!$H$27:$H$500,"2017")</f>
        <v>266533</v>
      </c>
      <c r="K490" s="295">
        <f>SUMIFS('7.  Persistence Report'!BD$27:BD$500,'7.  Persistence Report'!$D$27:$D$500,$B490,'7.  Persistence Report'!$J$27:$J$500,"Current year savings",'7.  Persistence Report'!$H$27:$H$500,"2017")</f>
        <v>193812</v>
      </c>
      <c r="L490" s="295">
        <f>SUMIFS('7.  Persistence Report'!BE$27:BE$500,'7.  Persistence Report'!$D$27:$D$500,$B490,'7.  Persistence Report'!$J$27:$J$500,"Current year savings",'7.  Persistence Report'!$H$27:$H$500,"2017")</f>
        <v>109896</v>
      </c>
      <c r="M490" s="295">
        <f>SUMIFS('7.  Persistence Report'!BF$27:BF$500,'7.  Persistence Report'!$D$27:$D$500,$B490,'7.  Persistence Report'!$J$27:$J$500,"Current year savings",'7.  Persistence Report'!$H$27:$H$500,"2017")</f>
        <v>71173</v>
      </c>
      <c r="N490" s="295">
        <v>12</v>
      </c>
      <c r="O490" s="295">
        <f>SUMIFS('7.  Persistence Report'!R$27:R$500,'7.  Persistence Report'!$D$27:$D$500,$B490,'7.  Persistence Report'!$J$27:$J$500,"Current year savings",'7.  Persistence Report'!$H$27:$H$500,"2017")</f>
        <v>85</v>
      </c>
      <c r="P490" s="295">
        <f>SUMIFS('7.  Persistence Report'!S$27:S$500,'7.  Persistence Report'!$D$27:$D$500,$B490,'7.  Persistence Report'!$J$27:$J$500,"Current year savings",'7.  Persistence Report'!$H$27:$H$500,"2017")</f>
        <v>85</v>
      </c>
      <c r="Q490" s="295">
        <f>SUMIFS('7.  Persistence Report'!T$27:T$500,'7.  Persistence Report'!$D$27:$D$500,$B490,'7.  Persistence Report'!$J$27:$J$500,"Current year savings",'7.  Persistence Report'!$H$27:$H$500,"2017")</f>
        <v>85</v>
      </c>
      <c r="R490" s="295">
        <f>SUMIFS('7.  Persistence Report'!U$27:U$500,'7.  Persistence Report'!$D$27:$D$500,$B490,'7.  Persistence Report'!$J$27:$J$500,"Current year savings",'7.  Persistence Report'!$H$27:$H$500,"2017")</f>
        <v>82</v>
      </c>
      <c r="S490" s="295">
        <f>SUMIFS('7.  Persistence Report'!V$27:V$500,'7.  Persistence Report'!$D$27:$D$500,$B490,'7.  Persistence Report'!$J$27:$J$500,"Current year savings",'7.  Persistence Report'!$H$27:$H$500,"2017")</f>
        <v>75</v>
      </c>
      <c r="T490" s="295">
        <f>SUMIFS('7.  Persistence Report'!W$27:W$500,'7.  Persistence Report'!$D$27:$D$500,$B490,'7.  Persistence Report'!$J$27:$J$500,"Current year savings",'7.  Persistence Report'!$H$27:$H$500,"2017")</f>
        <v>69</v>
      </c>
      <c r="U490" s="295">
        <f>SUMIFS('7.  Persistence Report'!X$27:X$500,'7.  Persistence Report'!$D$27:$D$500,$B490,'7.  Persistence Report'!$J$27:$J$500,"Current year savings",'7.  Persistence Report'!$H$27:$H$500,"2017")</f>
        <v>62</v>
      </c>
      <c r="V490" s="295">
        <f>SUMIFS('7.  Persistence Report'!Y$27:Y$500,'7.  Persistence Report'!$D$27:$D$500,$B490,'7.  Persistence Report'!$J$27:$J$500,"Current year savings",'7.  Persistence Report'!$H$27:$H$500,"2017")</f>
        <v>47</v>
      </c>
      <c r="W490" s="295">
        <f>SUMIFS('7.  Persistence Report'!Z$27:Z$500,'7.  Persistence Report'!$D$27:$D$500,$B490,'7.  Persistence Report'!$J$27:$J$500,"Current year savings",'7.  Persistence Report'!$H$27:$H$500,"2017")</f>
        <v>28</v>
      </c>
      <c r="X490" s="295">
        <f>SUMIFS('7.  Persistence Report'!AA$27:AA$500,'7.  Persistence Report'!$D$27:$D$500,$B490,'7.  Persistence Report'!$J$27:$J$500,"Current year savings",'7.  Persistence Report'!$H$27:$H$500,"2017")</f>
        <v>18</v>
      </c>
      <c r="Y490" s="426"/>
      <c r="Z490" s="410">
        <v>0.9</v>
      </c>
      <c r="AA490" s="410">
        <v>7.0000000000000007E-2</v>
      </c>
      <c r="AB490" s="410">
        <v>0.03</v>
      </c>
      <c r="AC490" s="410"/>
      <c r="AD490" s="410"/>
      <c r="AE490" s="410"/>
      <c r="AF490" s="415"/>
      <c r="AG490" s="415"/>
      <c r="AH490" s="415"/>
      <c r="AI490" s="415"/>
      <c r="AJ490" s="415"/>
      <c r="AK490" s="415"/>
      <c r="AL490" s="415"/>
      <c r="AM490" s="296">
        <f>SUM(Y490:AL490)</f>
        <v>1</v>
      </c>
    </row>
    <row r="491" spans="1:39" outlineLevel="1">
      <c r="A491" s="532"/>
      <c r="B491" s="431" t="s">
        <v>308</v>
      </c>
      <c r="C491" s="291" t="s">
        <v>163</v>
      </c>
      <c r="D491" s="295">
        <f>SUMIFS('7.  Persistence Report'!AW$27:AW$500,'7.  Persistence Report'!$D$27:$D$500,$B490,'7.  Persistence Report'!$J$27:$J$500,"Adjustment",'7.  Persistence Report'!$H$27:$H$500,"2017")</f>
        <v>0</v>
      </c>
      <c r="E491" s="295">
        <f>SUMIFS('7.  Persistence Report'!AX$27:AX$500,'7.  Persistence Report'!$D$27:$D$500,$B490,'7.  Persistence Report'!$J$27:$J$500,"Adjustment",'7.  Persistence Report'!$H$27:$H$500,"2017")</f>
        <v>0</v>
      </c>
      <c r="F491" s="295">
        <f>SUMIFS('7.  Persistence Report'!AY$27:AY$500,'7.  Persistence Report'!$D$27:$D$500,$B490,'7.  Persistence Report'!$J$27:$J$500,"Adjustment",'7.  Persistence Report'!$H$27:$H$500,"2017")</f>
        <v>0</v>
      </c>
      <c r="G491" s="295">
        <f>SUMIFS('7.  Persistence Report'!AZ$27:AZ$500,'7.  Persistence Report'!$D$27:$D$500,$B490,'7.  Persistence Report'!$J$27:$J$500,"Adjustment",'7.  Persistence Report'!$H$27:$H$500,"2017")</f>
        <v>0</v>
      </c>
      <c r="H491" s="295">
        <f>SUMIFS('7.  Persistence Report'!BA$27:BA$500,'7.  Persistence Report'!$D$27:$D$500,$B490,'7.  Persistence Report'!$J$27:$J$500,"Adjustment",'7.  Persistence Report'!$H$27:$H$500,"2017")</f>
        <v>0</v>
      </c>
      <c r="I491" s="295">
        <f>SUMIFS('7.  Persistence Report'!BB$27:BB$500,'7.  Persistence Report'!$D$27:$D$500,$B490,'7.  Persistence Report'!$J$27:$J$500,"Adjustment",'7.  Persistence Report'!$H$27:$H$500,"2017")</f>
        <v>0</v>
      </c>
      <c r="J491" s="295">
        <f>SUMIFS('7.  Persistence Report'!BC$27:BC$500,'7.  Persistence Report'!$D$27:$D$500,$B490,'7.  Persistence Report'!$J$27:$J$500,"Adjustment",'7.  Persistence Report'!$H$27:$H$500,"2017")</f>
        <v>0</v>
      </c>
      <c r="K491" s="295">
        <f>SUMIFS('7.  Persistence Report'!BD$27:BD$500,'7.  Persistence Report'!$D$27:$D$500,$B490,'7.  Persistence Report'!$J$27:$J$500,"Adjustment",'7.  Persistence Report'!$H$27:$H$500,"2017")</f>
        <v>0</v>
      </c>
      <c r="L491" s="295">
        <f>SUMIFS('7.  Persistence Report'!BE$27:BE$500,'7.  Persistence Report'!$D$27:$D$500,$B490,'7.  Persistence Report'!$J$27:$J$500,"Adjustment",'7.  Persistence Report'!$H$27:$H$500,"2017")</f>
        <v>0</v>
      </c>
      <c r="M491" s="295">
        <f>SUMIFS('7.  Persistence Report'!BF$27:BF$500,'7.  Persistence Report'!$D$27:$D$500,$B490,'7.  Persistence Report'!$J$27:$J$500,"Adjustment",'7.  Persistence Report'!$H$27:$H$500,"2017")</f>
        <v>0</v>
      </c>
      <c r="N491" s="295">
        <f>N490</f>
        <v>12</v>
      </c>
      <c r="O491" s="295">
        <f>SUMIFS('7.  Persistence Report'!R$27:R$500,'7.  Persistence Report'!$D$27:$D$500,$B490,'7.  Persistence Report'!$J$27:$J$500,"Adjustment",'7.  Persistence Report'!$H$27:$H$500,"2017")</f>
        <v>0</v>
      </c>
      <c r="P491" s="295">
        <f>SUMIFS('7.  Persistence Report'!S$27:S$500,'7.  Persistence Report'!$D$27:$D$500,$B490,'7.  Persistence Report'!$J$27:$J$500,"Adjustment",'7.  Persistence Report'!$H$27:$H$500,"2017")</f>
        <v>0</v>
      </c>
      <c r="Q491" s="295">
        <f>SUMIFS('7.  Persistence Report'!T$27:T$500,'7.  Persistence Report'!$D$27:$D$500,$B490,'7.  Persistence Report'!$J$27:$J$500,"Adjustment",'7.  Persistence Report'!$H$27:$H$500,"2017")</f>
        <v>0</v>
      </c>
      <c r="R491" s="295">
        <f>SUMIFS('7.  Persistence Report'!U$27:U$500,'7.  Persistence Report'!$D$27:$D$500,$B490,'7.  Persistence Report'!$J$27:$J$500,"Adjustment",'7.  Persistence Report'!$H$27:$H$500,"2017")</f>
        <v>0</v>
      </c>
      <c r="S491" s="295">
        <f>SUMIFS('7.  Persistence Report'!V$27:V$500,'7.  Persistence Report'!$D$27:$D$500,$B490,'7.  Persistence Report'!$J$27:$J$500,"Adjustment",'7.  Persistence Report'!$H$27:$H$500,"2017")</f>
        <v>0</v>
      </c>
      <c r="T491" s="295">
        <f>SUMIFS('7.  Persistence Report'!W$27:W$500,'7.  Persistence Report'!$D$27:$D$500,$B490,'7.  Persistence Report'!$J$27:$J$500,"Adjustment",'7.  Persistence Report'!$H$27:$H$500,"2017")</f>
        <v>0</v>
      </c>
      <c r="U491" s="295">
        <f>SUMIFS('7.  Persistence Report'!X$27:X$500,'7.  Persistence Report'!$D$27:$D$500,$B490,'7.  Persistence Report'!$J$27:$J$500,"Adjustment",'7.  Persistence Report'!$H$27:$H$500,"2017")</f>
        <v>0</v>
      </c>
      <c r="V491" s="295">
        <f>SUMIFS('7.  Persistence Report'!Y$27:Y$500,'7.  Persistence Report'!$D$27:$D$500,$B490,'7.  Persistence Report'!$J$27:$J$500,"Adjustment",'7.  Persistence Report'!$H$27:$H$500,"2017")</f>
        <v>0</v>
      </c>
      <c r="W491" s="295">
        <f>SUMIFS('7.  Persistence Report'!Z$27:Z$500,'7.  Persistence Report'!$D$27:$D$500,$B490,'7.  Persistence Report'!$J$27:$J$500,"Adjustment",'7.  Persistence Report'!$H$27:$H$500,"2017")</f>
        <v>0</v>
      </c>
      <c r="X491" s="295">
        <f>SUMIFS('7.  Persistence Report'!AA$27:AA$500,'7.  Persistence Report'!$D$27:$D$500,$B490,'7.  Persistence Report'!$J$27:$J$500,"Adjustment",'7.  Persistence Report'!$H$27:$H$500,"2017")</f>
        <v>0</v>
      </c>
      <c r="Y491" s="411">
        <f>Y490</f>
        <v>0</v>
      </c>
      <c r="Z491" s="411">
        <f t="shared" ref="Z491" si="1399">Z490</f>
        <v>0.9</v>
      </c>
      <c r="AA491" s="411">
        <f t="shared" ref="AA491" si="1400">AA490</f>
        <v>7.0000000000000007E-2</v>
      </c>
      <c r="AB491" s="411">
        <f t="shared" ref="AB491" si="1401">AB490</f>
        <v>0.03</v>
      </c>
      <c r="AC491" s="411">
        <f t="shared" ref="AC491" si="1402">AC490</f>
        <v>0</v>
      </c>
      <c r="AD491" s="411">
        <f t="shared" ref="AD491" si="1403">AD490</f>
        <v>0</v>
      </c>
      <c r="AE491" s="411">
        <f t="shared" ref="AE491" si="1404">AE490</f>
        <v>0</v>
      </c>
      <c r="AF491" s="411">
        <f t="shared" ref="AF491" si="1405">AF490</f>
        <v>0</v>
      </c>
      <c r="AG491" s="411">
        <f t="shared" ref="AG491" si="1406">AG490</f>
        <v>0</v>
      </c>
      <c r="AH491" s="411">
        <f t="shared" ref="AH491" si="1407">AH490</f>
        <v>0</v>
      </c>
      <c r="AI491" s="411">
        <f t="shared" ref="AI491" si="1408">AI490</f>
        <v>0</v>
      </c>
      <c r="AJ491" s="411">
        <f t="shared" ref="AJ491" si="1409">AJ490</f>
        <v>0</v>
      </c>
      <c r="AK491" s="411">
        <f t="shared" ref="AK491" si="1410">AK490</f>
        <v>0</v>
      </c>
      <c r="AL491" s="411">
        <f t="shared" ref="AL491" si="1411">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f>SUMIFS('7.  Persistence Report'!AW$27:AW$500,'7.  Persistence Report'!$D$27:$D$500,$B493,'7.  Persistence Report'!$J$27:$J$500,"Current year savings",'7.  Persistence Report'!$H$27:$H$500,"2017")</f>
        <v>249304</v>
      </c>
      <c r="E493" s="295">
        <f>SUMIFS('7.  Persistence Report'!AX$27:AX$500,'7.  Persistence Report'!$D$27:$D$500,$B493,'7.  Persistence Report'!$J$27:$J$500,"Current year savings",'7.  Persistence Report'!$H$27:$H$500,"2017")</f>
        <v>249304</v>
      </c>
      <c r="F493" s="295">
        <f>SUMIFS('7.  Persistence Report'!AY$27:AY$500,'7.  Persistence Report'!$D$27:$D$500,$B493,'7.  Persistence Report'!$J$27:$J$500,"Current year savings",'7.  Persistence Report'!$H$27:$H$500,"2017")</f>
        <v>249304</v>
      </c>
      <c r="G493" s="295">
        <f>SUMIFS('7.  Persistence Report'!AZ$27:AZ$500,'7.  Persistence Report'!$D$27:$D$500,$B493,'7.  Persistence Report'!$J$27:$J$500,"Current year savings",'7.  Persistence Report'!$H$27:$H$500,"2017")</f>
        <v>249304</v>
      </c>
      <c r="H493" s="295">
        <f>SUMIFS('7.  Persistence Report'!BA$27:BA$500,'7.  Persistence Report'!$D$27:$D$500,$B493,'7.  Persistence Report'!$J$27:$J$500,"Current year savings",'7.  Persistence Report'!$H$27:$H$500,"2017")</f>
        <v>249304</v>
      </c>
      <c r="I493" s="295">
        <f>SUMIFS('7.  Persistence Report'!BB$27:BB$500,'7.  Persistence Report'!$D$27:$D$500,$B493,'7.  Persistence Report'!$J$27:$J$500,"Current year savings",'7.  Persistence Report'!$H$27:$H$500,"2017")</f>
        <v>249304</v>
      </c>
      <c r="J493" s="295">
        <f>SUMIFS('7.  Persistence Report'!BC$27:BC$500,'7.  Persistence Report'!$D$27:$D$500,$B493,'7.  Persistence Report'!$J$27:$J$500,"Current year savings",'7.  Persistence Report'!$H$27:$H$500,"2017")</f>
        <v>249304</v>
      </c>
      <c r="K493" s="295">
        <f>SUMIFS('7.  Persistence Report'!BD$27:BD$500,'7.  Persistence Report'!$D$27:$D$500,$B493,'7.  Persistence Report'!$J$27:$J$500,"Current year savings",'7.  Persistence Report'!$H$27:$H$500,"2017")</f>
        <v>249304</v>
      </c>
      <c r="L493" s="295">
        <f>SUMIFS('7.  Persistence Report'!BE$27:BE$500,'7.  Persistence Report'!$D$27:$D$500,$B493,'7.  Persistence Report'!$J$27:$J$500,"Current year savings",'7.  Persistence Report'!$H$27:$H$500,"2017")</f>
        <v>249304</v>
      </c>
      <c r="M493" s="295">
        <f>SUMIFS('7.  Persistence Report'!BF$27:BF$500,'7.  Persistence Report'!$D$27:$D$500,$B493,'7.  Persistence Report'!$J$27:$J$500,"Current year savings",'7.  Persistence Report'!$H$27:$H$500,"2017")</f>
        <v>249304</v>
      </c>
      <c r="N493" s="295">
        <v>12</v>
      </c>
      <c r="O493" s="295">
        <f>SUMIFS('7.  Persistence Report'!R$27:R$500,'7.  Persistence Report'!$D$27:$D$500,$B493,'7.  Persistence Report'!$J$27:$J$500,"Current year savings",'7.  Persistence Report'!$H$27:$H$500,"2017")</f>
        <v>81</v>
      </c>
      <c r="P493" s="295">
        <f>SUMIFS('7.  Persistence Report'!S$27:S$500,'7.  Persistence Report'!$D$27:$D$500,$B493,'7.  Persistence Report'!$J$27:$J$500,"Current year savings",'7.  Persistence Report'!$H$27:$H$500,"2017")</f>
        <v>81</v>
      </c>
      <c r="Q493" s="295">
        <f>SUMIFS('7.  Persistence Report'!T$27:T$500,'7.  Persistence Report'!$D$27:$D$500,$B493,'7.  Persistence Report'!$J$27:$J$500,"Current year savings",'7.  Persistence Report'!$H$27:$H$500,"2017")</f>
        <v>81</v>
      </c>
      <c r="R493" s="295">
        <f>SUMIFS('7.  Persistence Report'!U$27:U$500,'7.  Persistence Report'!$D$27:$D$500,$B493,'7.  Persistence Report'!$J$27:$J$500,"Current year savings",'7.  Persistence Report'!$H$27:$H$500,"2017")</f>
        <v>81</v>
      </c>
      <c r="S493" s="295">
        <f>SUMIFS('7.  Persistence Report'!V$27:V$500,'7.  Persistence Report'!$D$27:$D$500,$B493,'7.  Persistence Report'!$J$27:$J$500,"Current year savings",'7.  Persistence Report'!$H$27:$H$500,"2017")</f>
        <v>81</v>
      </c>
      <c r="T493" s="295">
        <f>SUMIFS('7.  Persistence Report'!W$27:W$500,'7.  Persistence Report'!$D$27:$D$500,$B493,'7.  Persistence Report'!$J$27:$J$500,"Current year savings",'7.  Persistence Report'!$H$27:$H$500,"2017")</f>
        <v>81</v>
      </c>
      <c r="U493" s="295">
        <f>SUMIFS('7.  Persistence Report'!X$27:X$500,'7.  Persistence Report'!$D$27:$D$500,$B493,'7.  Persistence Report'!$J$27:$J$500,"Current year savings",'7.  Persistence Report'!$H$27:$H$500,"2017")</f>
        <v>81</v>
      </c>
      <c r="V493" s="295">
        <f>SUMIFS('7.  Persistence Report'!Y$27:Y$500,'7.  Persistence Report'!$D$27:$D$500,$B493,'7.  Persistence Report'!$J$27:$J$500,"Current year savings",'7.  Persistence Report'!$H$27:$H$500,"2017")</f>
        <v>81</v>
      </c>
      <c r="W493" s="295">
        <f>SUMIFS('7.  Persistence Report'!Z$27:Z$500,'7.  Persistence Report'!$D$27:$D$500,$B493,'7.  Persistence Report'!$J$27:$J$500,"Current year savings",'7.  Persistence Report'!$H$27:$H$500,"2017")</f>
        <v>81</v>
      </c>
      <c r="X493" s="295">
        <f>SUMIFS('7.  Persistence Report'!AA$27:AA$500,'7.  Persistence Report'!$D$27:$D$500,$B493,'7.  Persistence Report'!$J$27:$J$500,"Current year savings",'7.  Persistence Report'!$H$27:$H$500,"2017")</f>
        <v>81</v>
      </c>
      <c r="Y493" s="426"/>
      <c r="Z493" s="410"/>
      <c r="AA493" s="410">
        <v>0.84899999999999998</v>
      </c>
      <c r="AB493" s="410">
        <v>0.151</v>
      </c>
      <c r="AC493" s="410"/>
      <c r="AD493" s="410"/>
      <c r="AE493" s="410"/>
      <c r="AF493" s="415"/>
      <c r="AG493" s="415"/>
      <c r="AH493" s="415"/>
      <c r="AI493" s="415"/>
      <c r="AJ493" s="415"/>
      <c r="AK493" s="415"/>
      <c r="AL493" s="415"/>
      <c r="AM493" s="296">
        <f>SUM(Y493:AL493)</f>
        <v>1</v>
      </c>
    </row>
    <row r="494" spans="1:39" outlineLevel="1">
      <c r="A494" s="532"/>
      <c r="B494" s="431" t="s">
        <v>308</v>
      </c>
      <c r="C494" s="291" t="s">
        <v>163</v>
      </c>
      <c r="D494" s="295">
        <f>SUMIFS('7.  Persistence Report'!AW$27:AW$500,'7.  Persistence Report'!$D$27:$D$500,$B493,'7.  Persistence Report'!$J$27:$J$500,"Adjustment",'7.  Persistence Report'!$H$27:$H$500,"2017")</f>
        <v>121951.67634256174</v>
      </c>
      <c r="E494" s="295">
        <f>SUMIFS('7.  Persistence Report'!AX$27:AX$500,'7.  Persistence Report'!$D$27:$D$500,$B493,'7.  Persistence Report'!$J$27:$J$500,"Adjustment",'7.  Persistence Report'!$H$27:$H$500,"2017")</f>
        <v>121951.67634256174</v>
      </c>
      <c r="F494" s="295">
        <f>SUMIFS('7.  Persistence Report'!AY$27:AY$500,'7.  Persistence Report'!$D$27:$D$500,$B493,'7.  Persistence Report'!$J$27:$J$500,"Adjustment",'7.  Persistence Report'!$H$27:$H$500,"2017")</f>
        <v>121951.67634256174</v>
      </c>
      <c r="G494" s="295">
        <f>SUMIFS('7.  Persistence Report'!AZ$27:AZ$500,'7.  Persistence Report'!$D$27:$D$500,$B493,'7.  Persistence Report'!$J$27:$J$500,"Adjustment",'7.  Persistence Report'!$H$27:$H$500,"2017")</f>
        <v>0</v>
      </c>
      <c r="H494" s="295">
        <f>SUMIFS('7.  Persistence Report'!BA$27:BA$500,'7.  Persistence Report'!$D$27:$D$500,$B493,'7.  Persistence Report'!$J$27:$J$500,"Adjustment",'7.  Persistence Report'!$H$27:$H$500,"2017")</f>
        <v>0</v>
      </c>
      <c r="I494" s="295">
        <f>SUMIFS('7.  Persistence Report'!BB$27:BB$500,'7.  Persistence Report'!$D$27:$D$500,$B493,'7.  Persistence Report'!$J$27:$J$500,"Adjustment",'7.  Persistence Report'!$H$27:$H$500,"2017")</f>
        <v>0</v>
      </c>
      <c r="J494" s="295">
        <f>SUMIFS('7.  Persistence Report'!BC$27:BC$500,'7.  Persistence Report'!$D$27:$D$500,$B493,'7.  Persistence Report'!$J$27:$J$500,"Adjustment",'7.  Persistence Report'!$H$27:$H$500,"2017")</f>
        <v>0</v>
      </c>
      <c r="K494" s="295">
        <f>SUMIFS('7.  Persistence Report'!BD$27:BD$500,'7.  Persistence Report'!$D$27:$D$500,$B493,'7.  Persistence Report'!$J$27:$J$500,"Adjustment",'7.  Persistence Report'!$H$27:$H$500,"2017")</f>
        <v>0</v>
      </c>
      <c r="L494" s="295">
        <f>SUMIFS('7.  Persistence Report'!BE$27:BE$500,'7.  Persistence Report'!$D$27:$D$500,$B493,'7.  Persistence Report'!$J$27:$J$500,"Adjustment",'7.  Persistence Report'!$H$27:$H$500,"2017")</f>
        <v>0</v>
      </c>
      <c r="M494" s="295">
        <f>SUMIFS('7.  Persistence Report'!BF$27:BF$500,'7.  Persistence Report'!$D$27:$D$500,$B493,'7.  Persistence Report'!$J$27:$J$500,"Adjustment",'7.  Persistence Report'!$H$27:$H$500,"2017")</f>
        <v>0</v>
      </c>
      <c r="N494" s="295">
        <f>N493</f>
        <v>12</v>
      </c>
      <c r="O494" s="295">
        <f>SUMIFS('7.  Persistence Report'!R$27:R$500,'7.  Persistence Report'!$D$27:$D$500,$B493,'7.  Persistence Report'!$J$27:$J$500,"Adjustment",'7.  Persistence Report'!$H$27:$H$500,"2017")</f>
        <v>302.47552447552442</v>
      </c>
      <c r="P494" s="295">
        <f>SUMIFS('7.  Persistence Report'!S$27:S$500,'7.  Persistence Report'!$D$27:$D$500,$B493,'7.  Persistence Report'!$J$27:$J$500,"Adjustment",'7.  Persistence Report'!$H$27:$H$500,"2017")</f>
        <v>302.47552447552442</v>
      </c>
      <c r="Q494" s="295">
        <f>SUMIFS('7.  Persistence Report'!T$27:T$500,'7.  Persistence Report'!$D$27:$D$500,$B493,'7.  Persistence Report'!$J$27:$J$500,"Adjustment",'7.  Persistence Report'!$H$27:$H$500,"2017")</f>
        <v>302.47552447552442</v>
      </c>
      <c r="R494" s="295">
        <f>SUMIFS('7.  Persistence Report'!U$27:U$500,'7.  Persistence Report'!$D$27:$D$500,$B493,'7.  Persistence Report'!$J$27:$J$500,"Adjustment",'7.  Persistence Report'!$H$27:$H$500,"2017")</f>
        <v>0</v>
      </c>
      <c r="S494" s="295">
        <f>SUMIFS('7.  Persistence Report'!V$27:V$500,'7.  Persistence Report'!$D$27:$D$500,$B493,'7.  Persistence Report'!$J$27:$J$500,"Adjustment",'7.  Persistence Report'!$H$27:$H$500,"2017")</f>
        <v>0</v>
      </c>
      <c r="T494" s="295">
        <f>SUMIFS('7.  Persistence Report'!W$27:W$500,'7.  Persistence Report'!$D$27:$D$500,$B493,'7.  Persistence Report'!$J$27:$J$500,"Adjustment",'7.  Persistence Report'!$H$27:$H$500,"2017")</f>
        <v>0</v>
      </c>
      <c r="U494" s="295">
        <f>SUMIFS('7.  Persistence Report'!X$27:X$500,'7.  Persistence Report'!$D$27:$D$500,$B493,'7.  Persistence Report'!$J$27:$J$500,"Adjustment",'7.  Persistence Report'!$H$27:$H$500,"2017")</f>
        <v>0</v>
      </c>
      <c r="V494" s="295">
        <f>SUMIFS('7.  Persistence Report'!Y$27:Y$500,'7.  Persistence Report'!$D$27:$D$500,$B493,'7.  Persistence Report'!$J$27:$J$500,"Adjustment",'7.  Persistence Report'!$H$27:$H$500,"2017")</f>
        <v>0</v>
      </c>
      <c r="W494" s="295">
        <f>SUMIFS('7.  Persistence Report'!Z$27:Z$500,'7.  Persistence Report'!$D$27:$D$500,$B493,'7.  Persistence Report'!$J$27:$J$500,"Adjustment",'7.  Persistence Report'!$H$27:$H$500,"2017")</f>
        <v>0</v>
      </c>
      <c r="X494" s="295">
        <f>SUMIFS('7.  Persistence Report'!AA$27:AA$500,'7.  Persistence Report'!$D$27:$D$500,$B493,'7.  Persistence Report'!$J$27:$J$500,"Adjustment",'7.  Persistence Report'!$H$27:$H$500,"2017")</f>
        <v>0</v>
      </c>
      <c r="Y494" s="411">
        <f>Y493</f>
        <v>0</v>
      </c>
      <c r="Z494" s="411">
        <f t="shared" ref="Z494" si="1412">Z493</f>
        <v>0</v>
      </c>
      <c r="AA494" s="411">
        <f t="shared" ref="AA494" si="1413">AA493</f>
        <v>0.84899999999999998</v>
      </c>
      <c r="AB494" s="411">
        <f t="shared" ref="AB494" si="1414">AB493</f>
        <v>0.151</v>
      </c>
      <c r="AC494" s="411">
        <f t="shared" ref="AC494" si="1415">AC493</f>
        <v>0</v>
      </c>
      <c r="AD494" s="411">
        <f t="shared" ref="AD494" si="1416">AD493</f>
        <v>0</v>
      </c>
      <c r="AE494" s="411">
        <f t="shared" ref="AE494" si="1417">AE493</f>
        <v>0</v>
      </c>
      <c r="AF494" s="411">
        <f t="shared" ref="AF494" si="1418">AF493</f>
        <v>0</v>
      </c>
      <c r="AG494" s="411">
        <f t="shared" ref="AG494" si="1419">AG493</f>
        <v>0</v>
      </c>
      <c r="AH494" s="411">
        <f t="shared" ref="AH494" si="1420">AH493</f>
        <v>0</v>
      </c>
      <c r="AI494" s="411">
        <f t="shared" ref="AI494" si="1421">AI493</f>
        <v>0</v>
      </c>
      <c r="AJ494" s="411">
        <f t="shared" ref="AJ494" si="1422">AJ493</f>
        <v>0</v>
      </c>
      <c r="AK494" s="411">
        <f t="shared" ref="AK494" si="1423">AK493</f>
        <v>0</v>
      </c>
      <c r="AL494" s="411">
        <f t="shared" ref="AL494" si="1424">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f>SUMIFS('7.  Persistence Report'!AW$27:AW$500,'7.  Persistence Report'!$D$27:$D$500,$B496,'7.  Persistence Report'!$J$27:$J$500,"Current year savings",'7.  Persistence Report'!$H$27:$H$500,"2017")</f>
        <v>0</v>
      </c>
      <c r="E496" s="295">
        <f>SUMIFS('7.  Persistence Report'!AX$27:AX$500,'7.  Persistence Report'!$D$27:$D$500,$B496,'7.  Persistence Report'!$J$27:$J$500,"Current year savings",'7.  Persistence Report'!$H$27:$H$500,"2017")</f>
        <v>0</v>
      </c>
      <c r="F496" s="295">
        <f>SUMIFS('7.  Persistence Report'!AY$27:AY$500,'7.  Persistence Report'!$D$27:$D$500,$B496,'7.  Persistence Report'!$J$27:$J$500,"Current year savings",'7.  Persistence Report'!$H$27:$H$500,"2017")</f>
        <v>0</v>
      </c>
      <c r="G496" s="295">
        <f>SUMIFS('7.  Persistence Report'!AZ$27:AZ$500,'7.  Persistence Report'!$D$27:$D$500,$B496,'7.  Persistence Report'!$J$27:$J$500,"Current year savings",'7.  Persistence Report'!$H$27:$H$500,"2017")</f>
        <v>0</v>
      </c>
      <c r="H496" s="295">
        <f>SUMIFS('7.  Persistence Report'!BA$27:BA$500,'7.  Persistence Report'!$D$27:$D$500,$B496,'7.  Persistence Report'!$J$27:$J$500,"Current year savings",'7.  Persistence Report'!$H$27:$H$500,"2017")</f>
        <v>0</v>
      </c>
      <c r="I496" s="295">
        <f>SUMIFS('7.  Persistence Report'!BB$27:BB$500,'7.  Persistence Report'!$D$27:$D$500,$B496,'7.  Persistence Report'!$J$27:$J$500,"Current year savings",'7.  Persistence Report'!$H$27:$H$500,"2017")</f>
        <v>0</v>
      </c>
      <c r="J496" s="295">
        <f>SUMIFS('7.  Persistence Report'!BC$27:BC$500,'7.  Persistence Report'!$D$27:$D$500,$B496,'7.  Persistence Report'!$J$27:$J$500,"Current year savings",'7.  Persistence Report'!$H$27:$H$500,"2017")</f>
        <v>0</v>
      </c>
      <c r="K496" s="295">
        <f>SUMIFS('7.  Persistence Report'!BD$27:BD$500,'7.  Persistence Report'!$D$27:$D$500,$B496,'7.  Persistence Report'!$J$27:$J$500,"Current year savings",'7.  Persistence Report'!$H$27:$H$500,"2017")</f>
        <v>0</v>
      </c>
      <c r="L496" s="295">
        <f>SUMIFS('7.  Persistence Report'!BE$27:BE$500,'7.  Persistence Report'!$D$27:$D$500,$B496,'7.  Persistence Report'!$J$27:$J$500,"Current year savings",'7.  Persistence Report'!$H$27:$H$500,"2017")</f>
        <v>0</v>
      </c>
      <c r="M496" s="295">
        <f>SUMIFS('7.  Persistence Report'!BF$27:BF$500,'7.  Persistence Report'!$D$27:$D$500,$B496,'7.  Persistence Report'!$J$27:$J$500,"Current year savings",'7.  Persistence Report'!$H$27:$H$500,"2017")</f>
        <v>0</v>
      </c>
      <c r="N496" s="295">
        <v>3</v>
      </c>
      <c r="O496" s="295">
        <f>SUMIFS('7.  Persistence Report'!R$27:R$500,'7.  Persistence Report'!$D$27:$D$500,$B496,'7.  Persistence Report'!$J$27:$J$500,"Current year savings",'7.  Persistence Report'!$H$27:$H$500,"2017")</f>
        <v>0</v>
      </c>
      <c r="P496" s="295">
        <f>SUMIFS('7.  Persistence Report'!S$27:S$500,'7.  Persistence Report'!$D$27:$D$500,$B496,'7.  Persistence Report'!$J$27:$J$500,"Current year savings",'7.  Persistence Report'!$H$27:$H$500,"2017")</f>
        <v>0</v>
      </c>
      <c r="Q496" s="295">
        <f>SUMIFS('7.  Persistence Report'!T$27:T$500,'7.  Persistence Report'!$D$27:$D$500,$B496,'7.  Persistence Report'!$J$27:$J$500,"Current year savings",'7.  Persistence Report'!$H$27:$H$500,"2017")</f>
        <v>0</v>
      </c>
      <c r="R496" s="295">
        <f>SUMIFS('7.  Persistence Report'!U$27:U$500,'7.  Persistence Report'!$D$27:$D$500,$B496,'7.  Persistence Report'!$J$27:$J$500,"Current year savings",'7.  Persistence Report'!$H$27:$H$500,"2017")</f>
        <v>0</v>
      </c>
      <c r="S496" s="295">
        <f>SUMIFS('7.  Persistence Report'!V$27:V$500,'7.  Persistence Report'!$D$27:$D$500,$B496,'7.  Persistence Report'!$J$27:$J$500,"Current year savings",'7.  Persistence Report'!$H$27:$H$500,"2017")</f>
        <v>0</v>
      </c>
      <c r="T496" s="295">
        <f>SUMIFS('7.  Persistence Report'!W$27:W$500,'7.  Persistence Report'!$D$27:$D$500,$B496,'7.  Persistence Report'!$J$27:$J$500,"Current year savings",'7.  Persistence Report'!$H$27:$H$500,"2017")</f>
        <v>0</v>
      </c>
      <c r="U496" s="295">
        <f>SUMIFS('7.  Persistence Report'!X$27:X$500,'7.  Persistence Report'!$D$27:$D$500,$B496,'7.  Persistence Report'!$J$27:$J$500,"Current year savings",'7.  Persistence Report'!$H$27:$H$500,"2017")</f>
        <v>0</v>
      </c>
      <c r="V496" s="295">
        <f>SUMIFS('7.  Persistence Report'!Y$27:Y$500,'7.  Persistence Report'!$D$27:$D$500,$B496,'7.  Persistence Report'!$J$27:$J$500,"Current year savings",'7.  Persistence Report'!$H$27:$H$500,"2017")</f>
        <v>0</v>
      </c>
      <c r="W496" s="295">
        <f>SUMIFS('7.  Persistence Report'!Z$27:Z$500,'7.  Persistence Report'!$D$27:$D$500,$B496,'7.  Persistence Report'!$J$27:$J$500,"Current year savings",'7.  Persistence Report'!$H$27:$H$500,"2017")</f>
        <v>0</v>
      </c>
      <c r="X496" s="295">
        <f>SUMIFS('7.  Persistence Report'!AA$27:AA$500,'7.  Persistence Report'!$D$27:$D$500,$B496,'7.  Persistence Report'!$J$27:$J$500,"Current year savings",'7.  Persistence Report'!$H$27:$H$500,"2017")</f>
        <v>0</v>
      </c>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f>SUMIFS('7.  Persistence Report'!AW$27:AW$500,'7.  Persistence Report'!$D$27:$D$500,$B496,'7.  Persistence Report'!$J$27:$J$500,"Adjustment",'7.  Persistence Report'!$H$27:$H$500,"2017")</f>
        <v>0</v>
      </c>
      <c r="E497" s="295">
        <f>SUMIFS('7.  Persistence Report'!AX$27:AX$500,'7.  Persistence Report'!$D$27:$D$500,$B496,'7.  Persistence Report'!$J$27:$J$500,"Adjustment",'7.  Persistence Report'!$H$27:$H$500,"2017")</f>
        <v>0</v>
      </c>
      <c r="F497" s="295">
        <f>SUMIFS('7.  Persistence Report'!AY$27:AY$500,'7.  Persistence Report'!$D$27:$D$500,$B496,'7.  Persistence Report'!$J$27:$J$500,"Adjustment",'7.  Persistence Report'!$H$27:$H$500,"2017")</f>
        <v>0</v>
      </c>
      <c r="G497" s="295">
        <f>SUMIFS('7.  Persistence Report'!AZ$27:AZ$500,'7.  Persistence Report'!$D$27:$D$500,$B496,'7.  Persistence Report'!$J$27:$J$500,"Adjustment",'7.  Persistence Report'!$H$27:$H$500,"2017")</f>
        <v>0</v>
      </c>
      <c r="H497" s="295">
        <f>SUMIFS('7.  Persistence Report'!BA$27:BA$500,'7.  Persistence Report'!$D$27:$D$500,$B496,'7.  Persistence Report'!$J$27:$J$500,"Adjustment",'7.  Persistence Report'!$H$27:$H$500,"2017")</f>
        <v>0</v>
      </c>
      <c r="I497" s="295">
        <f>SUMIFS('7.  Persistence Report'!BB$27:BB$500,'7.  Persistence Report'!$D$27:$D$500,$B496,'7.  Persistence Report'!$J$27:$J$500,"Adjustment",'7.  Persistence Report'!$H$27:$H$500,"2017")</f>
        <v>0</v>
      </c>
      <c r="J497" s="295">
        <f>SUMIFS('7.  Persistence Report'!BC$27:BC$500,'7.  Persistence Report'!$D$27:$D$500,$B496,'7.  Persistence Report'!$J$27:$J$500,"Adjustment",'7.  Persistence Report'!$H$27:$H$500,"2017")</f>
        <v>0</v>
      </c>
      <c r="K497" s="295">
        <f>SUMIFS('7.  Persistence Report'!BD$27:BD$500,'7.  Persistence Report'!$D$27:$D$500,$B496,'7.  Persistence Report'!$J$27:$J$500,"Adjustment",'7.  Persistence Report'!$H$27:$H$500,"2017")</f>
        <v>0</v>
      </c>
      <c r="L497" s="295">
        <f>SUMIFS('7.  Persistence Report'!BE$27:BE$500,'7.  Persistence Report'!$D$27:$D$500,$B496,'7.  Persistence Report'!$J$27:$J$500,"Adjustment",'7.  Persistence Report'!$H$27:$H$500,"2017")</f>
        <v>0</v>
      </c>
      <c r="M497" s="295">
        <f>SUMIFS('7.  Persistence Report'!BF$27:BF$500,'7.  Persistence Report'!$D$27:$D$500,$B496,'7.  Persistence Report'!$J$27:$J$500,"Adjustment",'7.  Persistence Report'!$H$27:$H$500,"2017")</f>
        <v>0</v>
      </c>
      <c r="N497" s="295">
        <f>N496</f>
        <v>3</v>
      </c>
      <c r="O497" s="295">
        <f>SUMIFS('7.  Persistence Report'!R$27:R$500,'7.  Persistence Report'!$D$27:$D$500,$B496,'7.  Persistence Report'!$J$27:$J$500,"Adjustment",'7.  Persistence Report'!$H$27:$H$500,"2017")</f>
        <v>0</v>
      </c>
      <c r="P497" s="295">
        <f>SUMIFS('7.  Persistence Report'!S$27:S$500,'7.  Persistence Report'!$D$27:$D$500,$B496,'7.  Persistence Report'!$J$27:$J$500,"Adjustment",'7.  Persistence Report'!$H$27:$H$500,"2017")</f>
        <v>0</v>
      </c>
      <c r="Q497" s="295">
        <f>SUMIFS('7.  Persistence Report'!T$27:T$500,'7.  Persistence Report'!$D$27:$D$500,$B496,'7.  Persistence Report'!$J$27:$J$500,"Adjustment",'7.  Persistence Report'!$H$27:$H$500,"2017")</f>
        <v>0</v>
      </c>
      <c r="R497" s="295">
        <f>SUMIFS('7.  Persistence Report'!U$27:U$500,'7.  Persistence Report'!$D$27:$D$500,$B496,'7.  Persistence Report'!$J$27:$J$500,"Adjustment",'7.  Persistence Report'!$H$27:$H$500,"2017")</f>
        <v>0</v>
      </c>
      <c r="S497" s="295">
        <f>SUMIFS('7.  Persistence Report'!V$27:V$500,'7.  Persistence Report'!$D$27:$D$500,$B496,'7.  Persistence Report'!$J$27:$J$500,"Adjustment",'7.  Persistence Report'!$H$27:$H$500,"2017")</f>
        <v>0</v>
      </c>
      <c r="T497" s="295">
        <f>SUMIFS('7.  Persistence Report'!W$27:W$500,'7.  Persistence Report'!$D$27:$D$500,$B496,'7.  Persistence Report'!$J$27:$J$500,"Adjustment",'7.  Persistence Report'!$H$27:$H$500,"2017")</f>
        <v>0</v>
      </c>
      <c r="U497" s="295">
        <f>SUMIFS('7.  Persistence Report'!X$27:X$500,'7.  Persistence Report'!$D$27:$D$500,$B496,'7.  Persistence Report'!$J$27:$J$500,"Adjustment",'7.  Persistence Report'!$H$27:$H$500,"2017")</f>
        <v>0</v>
      </c>
      <c r="V497" s="295">
        <f>SUMIFS('7.  Persistence Report'!Y$27:Y$500,'7.  Persistence Report'!$D$27:$D$500,$B496,'7.  Persistence Report'!$J$27:$J$500,"Adjustment",'7.  Persistence Report'!$H$27:$H$500,"2017")</f>
        <v>0</v>
      </c>
      <c r="W497" s="295">
        <f>SUMIFS('7.  Persistence Report'!Z$27:Z$500,'7.  Persistence Report'!$D$27:$D$500,$B496,'7.  Persistence Report'!$J$27:$J$500,"Adjustment",'7.  Persistence Report'!$H$27:$H$500,"2017")</f>
        <v>0</v>
      </c>
      <c r="X497" s="295">
        <f>SUMIFS('7.  Persistence Report'!AA$27:AA$500,'7.  Persistence Report'!$D$27:$D$500,$B496,'7.  Persistence Report'!$J$27:$J$500,"Adjustment",'7.  Persistence Report'!$H$27:$H$500,"2017")</f>
        <v>0</v>
      </c>
      <c r="Y497" s="411">
        <f>Y496</f>
        <v>0</v>
      </c>
      <c r="Z497" s="411">
        <f t="shared" ref="Z497" si="1425">Z496</f>
        <v>0</v>
      </c>
      <c r="AA497" s="411">
        <f t="shared" ref="AA497" si="1426">AA496</f>
        <v>0</v>
      </c>
      <c r="AB497" s="411">
        <f t="shared" ref="AB497" si="1427">AB496</f>
        <v>0</v>
      </c>
      <c r="AC497" s="411">
        <f t="shared" ref="AC497" si="1428">AC496</f>
        <v>0</v>
      </c>
      <c r="AD497" s="411">
        <f t="shared" ref="AD497" si="1429">AD496</f>
        <v>0</v>
      </c>
      <c r="AE497" s="411">
        <f t="shared" ref="AE497" si="1430">AE496</f>
        <v>0</v>
      </c>
      <c r="AF497" s="411">
        <f t="shared" ref="AF497" si="1431">AF496</f>
        <v>0</v>
      </c>
      <c r="AG497" s="411">
        <f t="shared" ref="AG497" si="1432">AG496</f>
        <v>0</v>
      </c>
      <c r="AH497" s="411">
        <f t="shared" ref="AH497" si="1433">AH496</f>
        <v>0</v>
      </c>
      <c r="AI497" s="411">
        <f t="shared" ref="AI497" si="1434">AI496</f>
        <v>0</v>
      </c>
      <c r="AJ497" s="411">
        <f t="shared" ref="AJ497" si="1435">AJ496</f>
        <v>0</v>
      </c>
      <c r="AK497" s="411">
        <f t="shared" ref="AK497" si="1436">AK496</f>
        <v>0</v>
      </c>
      <c r="AL497" s="411">
        <f t="shared" ref="AL497" si="1437">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f>SUMIFS('7.  Persistence Report'!AW$27:AW$500,'7.  Persistence Report'!$D$27:$D$500,$B499,'7.  Persistence Report'!$J$27:$J$500,"Current year savings",'7.  Persistence Report'!$H$27:$H$500,"2017")</f>
        <v>0</v>
      </c>
      <c r="E499" s="295">
        <f>SUMIFS('7.  Persistence Report'!AX$27:AX$500,'7.  Persistence Report'!$D$27:$D$500,$B499,'7.  Persistence Report'!$J$27:$J$500,"Current year savings",'7.  Persistence Report'!$H$27:$H$500,"2017")</f>
        <v>0</v>
      </c>
      <c r="F499" s="295">
        <f>SUMIFS('7.  Persistence Report'!AY$27:AY$500,'7.  Persistence Report'!$D$27:$D$500,$B499,'7.  Persistence Report'!$J$27:$J$500,"Current year savings",'7.  Persistence Report'!$H$27:$H$500,"2017")</f>
        <v>0</v>
      </c>
      <c r="G499" s="295">
        <f>SUMIFS('7.  Persistence Report'!AZ$27:AZ$500,'7.  Persistence Report'!$D$27:$D$500,$B499,'7.  Persistence Report'!$J$27:$J$500,"Current year savings",'7.  Persistence Report'!$H$27:$H$500,"2017")</f>
        <v>0</v>
      </c>
      <c r="H499" s="295">
        <f>SUMIFS('7.  Persistence Report'!BA$27:BA$500,'7.  Persistence Report'!$D$27:$D$500,$B499,'7.  Persistence Report'!$J$27:$J$500,"Current year savings",'7.  Persistence Report'!$H$27:$H$500,"2017")</f>
        <v>0</v>
      </c>
      <c r="I499" s="295">
        <f>SUMIFS('7.  Persistence Report'!BB$27:BB$500,'7.  Persistence Report'!$D$27:$D$500,$B499,'7.  Persistence Report'!$J$27:$J$500,"Current year savings",'7.  Persistence Report'!$H$27:$H$500,"2017")</f>
        <v>0</v>
      </c>
      <c r="J499" s="295">
        <f>SUMIFS('7.  Persistence Report'!BC$27:BC$500,'7.  Persistence Report'!$D$27:$D$500,$B499,'7.  Persistence Report'!$J$27:$J$500,"Current year savings",'7.  Persistence Report'!$H$27:$H$500,"2017")</f>
        <v>0</v>
      </c>
      <c r="K499" s="295">
        <f>SUMIFS('7.  Persistence Report'!BD$27:BD$500,'7.  Persistence Report'!$D$27:$D$500,$B499,'7.  Persistence Report'!$J$27:$J$500,"Current year savings",'7.  Persistence Report'!$H$27:$H$500,"2017")</f>
        <v>0</v>
      </c>
      <c r="L499" s="295">
        <f>SUMIFS('7.  Persistence Report'!BE$27:BE$500,'7.  Persistence Report'!$D$27:$D$500,$B499,'7.  Persistence Report'!$J$27:$J$500,"Current year savings",'7.  Persistence Report'!$H$27:$H$500,"2017")</f>
        <v>0</v>
      </c>
      <c r="M499" s="295">
        <f>SUMIFS('7.  Persistence Report'!BF$27:BF$500,'7.  Persistence Report'!$D$27:$D$500,$B499,'7.  Persistence Report'!$J$27:$J$500,"Current year savings",'7.  Persistence Report'!$H$27:$H$500,"2017")</f>
        <v>0</v>
      </c>
      <c r="N499" s="295">
        <v>12</v>
      </c>
      <c r="O499" s="295">
        <f>SUMIFS('7.  Persistence Report'!R$27:R$500,'7.  Persistence Report'!$D$27:$D$500,$B499,'7.  Persistence Report'!$J$27:$J$500,"Current year savings",'7.  Persistence Report'!$H$27:$H$500,"2017")</f>
        <v>0</v>
      </c>
      <c r="P499" s="295">
        <f>SUMIFS('7.  Persistence Report'!S$27:S$500,'7.  Persistence Report'!$D$27:$D$500,$B499,'7.  Persistence Report'!$J$27:$J$500,"Current year savings",'7.  Persistence Report'!$H$27:$H$500,"2017")</f>
        <v>0</v>
      </c>
      <c r="Q499" s="295">
        <f>SUMIFS('7.  Persistence Report'!T$27:T$500,'7.  Persistence Report'!$D$27:$D$500,$B499,'7.  Persistence Report'!$J$27:$J$500,"Current year savings",'7.  Persistence Report'!$H$27:$H$500,"2017")</f>
        <v>0</v>
      </c>
      <c r="R499" s="295">
        <f>SUMIFS('7.  Persistence Report'!U$27:U$500,'7.  Persistence Report'!$D$27:$D$500,$B499,'7.  Persistence Report'!$J$27:$J$500,"Current year savings",'7.  Persistence Report'!$H$27:$H$500,"2017")</f>
        <v>0</v>
      </c>
      <c r="S499" s="295">
        <f>SUMIFS('7.  Persistence Report'!V$27:V$500,'7.  Persistence Report'!$D$27:$D$500,$B499,'7.  Persistence Report'!$J$27:$J$500,"Current year savings",'7.  Persistence Report'!$H$27:$H$500,"2017")</f>
        <v>0</v>
      </c>
      <c r="T499" s="295">
        <f>SUMIFS('7.  Persistence Report'!W$27:W$500,'7.  Persistence Report'!$D$27:$D$500,$B499,'7.  Persistence Report'!$J$27:$J$500,"Current year savings",'7.  Persistence Report'!$H$27:$H$500,"2017")</f>
        <v>0</v>
      </c>
      <c r="U499" s="295">
        <f>SUMIFS('7.  Persistence Report'!X$27:X$500,'7.  Persistence Report'!$D$27:$D$500,$B499,'7.  Persistence Report'!$J$27:$J$500,"Current year savings",'7.  Persistence Report'!$H$27:$H$500,"2017")</f>
        <v>0</v>
      </c>
      <c r="V499" s="295">
        <f>SUMIFS('7.  Persistence Report'!Y$27:Y$500,'7.  Persistence Report'!$D$27:$D$500,$B499,'7.  Persistence Report'!$J$27:$J$500,"Current year savings",'7.  Persistence Report'!$H$27:$H$500,"2017")</f>
        <v>0</v>
      </c>
      <c r="W499" s="295">
        <f>SUMIFS('7.  Persistence Report'!Z$27:Z$500,'7.  Persistence Report'!$D$27:$D$500,$B499,'7.  Persistence Report'!$J$27:$J$500,"Current year savings",'7.  Persistence Report'!$H$27:$H$500,"2017")</f>
        <v>0</v>
      </c>
      <c r="X499" s="295">
        <f>SUMIFS('7.  Persistence Report'!AA$27:AA$500,'7.  Persistence Report'!$D$27:$D$500,$B499,'7.  Persistence Report'!$J$27:$J$500,"Current year savings",'7.  Persistence Report'!$H$27:$H$500,"2017")</f>
        <v>0</v>
      </c>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f>SUMIFS('7.  Persistence Report'!AW$27:AW$500,'7.  Persistence Report'!$D$27:$D$500,$B499,'7.  Persistence Report'!$J$27:$J$500,"Adjustment",'7.  Persistence Report'!$H$27:$H$500,"2017")</f>
        <v>0</v>
      </c>
      <c r="E500" s="295">
        <f>SUMIFS('7.  Persistence Report'!AX$27:AX$500,'7.  Persistence Report'!$D$27:$D$500,$B499,'7.  Persistence Report'!$J$27:$J$500,"Adjustment",'7.  Persistence Report'!$H$27:$H$500,"2017")</f>
        <v>0</v>
      </c>
      <c r="F500" s="295">
        <f>SUMIFS('7.  Persistence Report'!AY$27:AY$500,'7.  Persistence Report'!$D$27:$D$500,$B499,'7.  Persistence Report'!$J$27:$J$500,"Adjustment",'7.  Persistence Report'!$H$27:$H$500,"2017")</f>
        <v>0</v>
      </c>
      <c r="G500" s="295">
        <f>SUMIFS('7.  Persistence Report'!AZ$27:AZ$500,'7.  Persistence Report'!$D$27:$D$500,$B499,'7.  Persistence Report'!$J$27:$J$500,"Adjustment",'7.  Persistence Report'!$H$27:$H$500,"2017")</f>
        <v>0</v>
      </c>
      <c r="H500" s="295">
        <f>SUMIFS('7.  Persistence Report'!BA$27:BA$500,'7.  Persistence Report'!$D$27:$D$500,$B499,'7.  Persistence Report'!$J$27:$J$500,"Adjustment",'7.  Persistence Report'!$H$27:$H$500,"2017")</f>
        <v>0</v>
      </c>
      <c r="I500" s="295">
        <f>SUMIFS('7.  Persistence Report'!BB$27:BB$500,'7.  Persistence Report'!$D$27:$D$500,$B499,'7.  Persistence Report'!$J$27:$J$500,"Adjustment",'7.  Persistence Report'!$H$27:$H$500,"2017")</f>
        <v>0</v>
      </c>
      <c r="J500" s="295">
        <f>SUMIFS('7.  Persistence Report'!BC$27:BC$500,'7.  Persistence Report'!$D$27:$D$500,$B499,'7.  Persistence Report'!$J$27:$J$500,"Adjustment",'7.  Persistence Report'!$H$27:$H$500,"2017")</f>
        <v>0</v>
      </c>
      <c r="K500" s="295">
        <f>SUMIFS('7.  Persistence Report'!BD$27:BD$500,'7.  Persistence Report'!$D$27:$D$500,$B499,'7.  Persistence Report'!$J$27:$J$500,"Adjustment",'7.  Persistence Report'!$H$27:$H$500,"2017")</f>
        <v>0</v>
      </c>
      <c r="L500" s="295">
        <f>SUMIFS('7.  Persistence Report'!BE$27:BE$500,'7.  Persistence Report'!$D$27:$D$500,$B499,'7.  Persistence Report'!$J$27:$J$500,"Adjustment",'7.  Persistence Report'!$H$27:$H$500,"2017")</f>
        <v>0</v>
      </c>
      <c r="M500" s="295">
        <f>SUMIFS('7.  Persistence Report'!BF$27:BF$500,'7.  Persistence Report'!$D$27:$D$500,$B499,'7.  Persistence Report'!$J$27:$J$500,"Adjustment",'7.  Persistence Report'!$H$27:$H$500,"2017")</f>
        <v>0</v>
      </c>
      <c r="N500" s="295">
        <f>N499</f>
        <v>12</v>
      </c>
      <c r="O500" s="295">
        <f>SUMIFS('7.  Persistence Report'!R$27:R$500,'7.  Persistence Report'!$D$27:$D$500,$B499,'7.  Persistence Report'!$J$27:$J$500,"Adjustment",'7.  Persistence Report'!$H$27:$H$500,"2017")</f>
        <v>0</v>
      </c>
      <c r="P500" s="295">
        <f>SUMIFS('7.  Persistence Report'!S$27:S$500,'7.  Persistence Report'!$D$27:$D$500,$B499,'7.  Persistence Report'!$J$27:$J$500,"Adjustment",'7.  Persistence Report'!$H$27:$H$500,"2017")</f>
        <v>0</v>
      </c>
      <c r="Q500" s="295">
        <f>SUMIFS('7.  Persistence Report'!T$27:T$500,'7.  Persistence Report'!$D$27:$D$500,$B499,'7.  Persistence Report'!$J$27:$J$500,"Adjustment",'7.  Persistence Report'!$H$27:$H$500,"2017")</f>
        <v>0</v>
      </c>
      <c r="R500" s="295">
        <f>SUMIFS('7.  Persistence Report'!U$27:U$500,'7.  Persistence Report'!$D$27:$D$500,$B499,'7.  Persistence Report'!$J$27:$J$500,"Adjustment",'7.  Persistence Report'!$H$27:$H$500,"2017")</f>
        <v>0</v>
      </c>
      <c r="S500" s="295">
        <f>SUMIFS('7.  Persistence Report'!V$27:V$500,'7.  Persistence Report'!$D$27:$D$500,$B499,'7.  Persistence Report'!$J$27:$J$500,"Adjustment",'7.  Persistence Report'!$H$27:$H$500,"2017")</f>
        <v>0</v>
      </c>
      <c r="T500" s="295">
        <f>SUMIFS('7.  Persistence Report'!W$27:W$500,'7.  Persistence Report'!$D$27:$D$500,$B499,'7.  Persistence Report'!$J$27:$J$500,"Adjustment",'7.  Persistence Report'!$H$27:$H$500,"2017")</f>
        <v>0</v>
      </c>
      <c r="U500" s="295">
        <f>SUMIFS('7.  Persistence Report'!X$27:X$500,'7.  Persistence Report'!$D$27:$D$500,$B499,'7.  Persistence Report'!$J$27:$J$500,"Adjustment",'7.  Persistence Report'!$H$27:$H$500,"2017")</f>
        <v>0</v>
      </c>
      <c r="V500" s="295">
        <f>SUMIFS('7.  Persistence Report'!Y$27:Y$500,'7.  Persistence Report'!$D$27:$D$500,$B499,'7.  Persistence Report'!$J$27:$J$500,"Adjustment",'7.  Persistence Report'!$H$27:$H$500,"2017")</f>
        <v>0</v>
      </c>
      <c r="W500" s="295">
        <f>SUMIFS('7.  Persistence Report'!Z$27:Z$500,'7.  Persistence Report'!$D$27:$D$500,$B499,'7.  Persistence Report'!$J$27:$J$500,"Adjustment",'7.  Persistence Report'!$H$27:$H$500,"2017")</f>
        <v>0</v>
      </c>
      <c r="X500" s="295">
        <f>SUMIFS('7.  Persistence Report'!AA$27:AA$500,'7.  Persistence Report'!$D$27:$D$500,$B499,'7.  Persistence Report'!$J$27:$J$500,"Adjustment",'7.  Persistence Report'!$H$27:$H$500,"2017")</f>
        <v>0</v>
      </c>
      <c r="Y500" s="411">
        <f>Y499</f>
        <v>0</v>
      </c>
      <c r="Z500" s="411">
        <f t="shared" ref="Z500" si="1438">Z499</f>
        <v>0</v>
      </c>
      <c r="AA500" s="411">
        <f t="shared" ref="AA500" si="1439">AA499</f>
        <v>0</v>
      </c>
      <c r="AB500" s="411">
        <f t="shared" ref="AB500" si="1440">AB499</f>
        <v>0</v>
      </c>
      <c r="AC500" s="411">
        <f t="shared" ref="AC500" si="1441">AC499</f>
        <v>0</v>
      </c>
      <c r="AD500" s="411">
        <f t="shared" ref="AD500" si="1442">AD499</f>
        <v>0</v>
      </c>
      <c r="AE500" s="411">
        <f t="shared" ref="AE500" si="1443">AE499</f>
        <v>0</v>
      </c>
      <c r="AF500" s="411">
        <f t="shared" ref="AF500" si="1444">AF499</f>
        <v>0</v>
      </c>
      <c r="AG500" s="411">
        <f t="shared" ref="AG500" si="1445">AG499</f>
        <v>0</v>
      </c>
      <c r="AH500" s="411">
        <f t="shared" ref="AH500" si="1446">AH499</f>
        <v>0</v>
      </c>
      <c r="AI500" s="411">
        <f t="shared" ref="AI500" si="1447">AI499</f>
        <v>0</v>
      </c>
      <c r="AJ500" s="411">
        <f t="shared" ref="AJ500" si="1448">AJ499</f>
        <v>0</v>
      </c>
      <c r="AK500" s="411">
        <f t="shared" ref="AK500" si="1449">AK499</f>
        <v>0</v>
      </c>
      <c r="AL500" s="411">
        <f t="shared" ref="AL500" si="1450">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f>SUMIFS('7.  Persistence Report'!AW$27:AW$500,'7.  Persistence Report'!$D$27:$D$500,$B502,'7.  Persistence Report'!$J$27:$J$500,"Current year savings",'7.  Persistence Report'!$H$27:$H$500,"2017")</f>
        <v>0</v>
      </c>
      <c r="E502" s="295">
        <f>SUMIFS('7.  Persistence Report'!AX$27:AX$500,'7.  Persistence Report'!$D$27:$D$500,$B502,'7.  Persistence Report'!$J$27:$J$500,"Current year savings",'7.  Persistence Report'!$H$27:$H$500,"2017")</f>
        <v>0</v>
      </c>
      <c r="F502" s="295">
        <f>SUMIFS('7.  Persistence Report'!AY$27:AY$500,'7.  Persistence Report'!$D$27:$D$500,$B502,'7.  Persistence Report'!$J$27:$J$500,"Current year savings",'7.  Persistence Report'!$H$27:$H$500,"2017")</f>
        <v>0</v>
      </c>
      <c r="G502" s="295">
        <f>SUMIFS('7.  Persistence Report'!AZ$27:AZ$500,'7.  Persistence Report'!$D$27:$D$500,$B502,'7.  Persistence Report'!$J$27:$J$500,"Current year savings",'7.  Persistence Report'!$H$27:$H$500,"2017")</f>
        <v>0</v>
      </c>
      <c r="H502" s="295">
        <f>SUMIFS('7.  Persistence Report'!BA$27:BA$500,'7.  Persistence Report'!$D$27:$D$500,$B502,'7.  Persistence Report'!$J$27:$J$500,"Current year savings",'7.  Persistence Report'!$H$27:$H$500,"2017")</f>
        <v>0</v>
      </c>
      <c r="I502" s="295">
        <f>SUMIFS('7.  Persistence Report'!BB$27:BB$500,'7.  Persistence Report'!$D$27:$D$500,$B502,'7.  Persistence Report'!$J$27:$J$500,"Current year savings",'7.  Persistence Report'!$H$27:$H$500,"2017")</f>
        <v>0</v>
      </c>
      <c r="J502" s="295">
        <f>SUMIFS('7.  Persistence Report'!BC$27:BC$500,'7.  Persistence Report'!$D$27:$D$500,$B502,'7.  Persistence Report'!$J$27:$J$500,"Current year savings",'7.  Persistence Report'!$H$27:$H$500,"2017")</f>
        <v>0</v>
      </c>
      <c r="K502" s="295">
        <f>SUMIFS('7.  Persistence Report'!BD$27:BD$500,'7.  Persistence Report'!$D$27:$D$500,$B502,'7.  Persistence Report'!$J$27:$J$500,"Current year savings",'7.  Persistence Report'!$H$27:$H$500,"2017")</f>
        <v>0</v>
      </c>
      <c r="L502" s="295">
        <f>SUMIFS('7.  Persistence Report'!BE$27:BE$500,'7.  Persistence Report'!$D$27:$D$500,$B502,'7.  Persistence Report'!$J$27:$J$500,"Current year savings",'7.  Persistence Report'!$H$27:$H$500,"2017")</f>
        <v>0</v>
      </c>
      <c r="M502" s="295">
        <f>SUMIFS('7.  Persistence Report'!BF$27:BF$500,'7.  Persistence Report'!$D$27:$D$500,$B502,'7.  Persistence Report'!$J$27:$J$500,"Current year savings",'7.  Persistence Report'!$H$27:$H$500,"2017")</f>
        <v>0</v>
      </c>
      <c r="N502" s="295">
        <v>12</v>
      </c>
      <c r="O502" s="295">
        <f>SUMIFS('7.  Persistence Report'!R$27:R$500,'7.  Persistence Report'!$D$27:$D$500,$B502,'7.  Persistence Report'!$J$27:$J$500,"Current year savings",'7.  Persistence Report'!$H$27:$H$500,"2017")</f>
        <v>0</v>
      </c>
      <c r="P502" s="295">
        <f>SUMIFS('7.  Persistence Report'!S$27:S$500,'7.  Persistence Report'!$D$27:$D$500,$B502,'7.  Persistence Report'!$J$27:$J$500,"Current year savings",'7.  Persistence Report'!$H$27:$H$500,"2017")</f>
        <v>0</v>
      </c>
      <c r="Q502" s="295">
        <f>SUMIFS('7.  Persistence Report'!T$27:T$500,'7.  Persistence Report'!$D$27:$D$500,$B502,'7.  Persistence Report'!$J$27:$J$500,"Current year savings",'7.  Persistence Report'!$H$27:$H$500,"2017")</f>
        <v>0</v>
      </c>
      <c r="R502" s="295">
        <f>SUMIFS('7.  Persistence Report'!U$27:U$500,'7.  Persistence Report'!$D$27:$D$500,$B502,'7.  Persistence Report'!$J$27:$J$500,"Current year savings",'7.  Persistence Report'!$H$27:$H$500,"2017")</f>
        <v>0</v>
      </c>
      <c r="S502" s="295">
        <f>SUMIFS('7.  Persistence Report'!V$27:V$500,'7.  Persistence Report'!$D$27:$D$500,$B502,'7.  Persistence Report'!$J$27:$J$500,"Current year savings",'7.  Persistence Report'!$H$27:$H$500,"2017")</f>
        <v>0</v>
      </c>
      <c r="T502" s="295">
        <f>SUMIFS('7.  Persistence Report'!W$27:W$500,'7.  Persistence Report'!$D$27:$D$500,$B502,'7.  Persistence Report'!$J$27:$J$500,"Current year savings",'7.  Persistence Report'!$H$27:$H$500,"2017")</f>
        <v>0</v>
      </c>
      <c r="U502" s="295">
        <f>SUMIFS('7.  Persistence Report'!X$27:X$500,'7.  Persistence Report'!$D$27:$D$500,$B502,'7.  Persistence Report'!$J$27:$J$500,"Current year savings",'7.  Persistence Report'!$H$27:$H$500,"2017")</f>
        <v>0</v>
      </c>
      <c r="V502" s="295">
        <f>SUMIFS('7.  Persistence Report'!Y$27:Y$500,'7.  Persistence Report'!$D$27:$D$500,$B502,'7.  Persistence Report'!$J$27:$J$500,"Current year savings",'7.  Persistence Report'!$H$27:$H$500,"2017")</f>
        <v>0</v>
      </c>
      <c r="W502" s="295">
        <f>SUMIFS('7.  Persistence Report'!Z$27:Z$500,'7.  Persistence Report'!$D$27:$D$500,$B502,'7.  Persistence Report'!$J$27:$J$500,"Current year savings",'7.  Persistence Report'!$H$27:$H$500,"2017")</f>
        <v>0</v>
      </c>
      <c r="X502" s="295">
        <f>SUMIFS('7.  Persistence Report'!AA$27:AA$500,'7.  Persistence Report'!$D$27:$D$500,$B502,'7.  Persistence Report'!$J$27:$J$500,"Current year savings",'7.  Persistence Report'!$H$27:$H$500,"2017")</f>
        <v>0</v>
      </c>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f>SUMIFS('7.  Persistence Report'!AW$27:AW$500,'7.  Persistence Report'!$D$27:$D$500,$B502,'7.  Persistence Report'!$J$27:$J$500,"Adjustment",'7.  Persistence Report'!$H$27:$H$500,"2017")</f>
        <v>0</v>
      </c>
      <c r="E503" s="295">
        <f>SUMIFS('7.  Persistence Report'!AX$27:AX$500,'7.  Persistence Report'!$D$27:$D$500,$B502,'7.  Persistence Report'!$J$27:$J$500,"Adjustment",'7.  Persistence Report'!$H$27:$H$500,"2017")</f>
        <v>0</v>
      </c>
      <c r="F503" s="295">
        <f>SUMIFS('7.  Persistence Report'!AY$27:AY$500,'7.  Persistence Report'!$D$27:$D$500,$B502,'7.  Persistence Report'!$J$27:$J$500,"Adjustment",'7.  Persistence Report'!$H$27:$H$500,"2017")</f>
        <v>0</v>
      </c>
      <c r="G503" s="295">
        <f>SUMIFS('7.  Persistence Report'!AZ$27:AZ$500,'7.  Persistence Report'!$D$27:$D$500,$B502,'7.  Persistence Report'!$J$27:$J$500,"Adjustment",'7.  Persistence Report'!$H$27:$H$500,"2017")</f>
        <v>0</v>
      </c>
      <c r="H503" s="295">
        <f>SUMIFS('7.  Persistence Report'!BA$27:BA$500,'7.  Persistence Report'!$D$27:$D$500,$B502,'7.  Persistence Report'!$J$27:$J$500,"Adjustment",'7.  Persistence Report'!$H$27:$H$500,"2017")</f>
        <v>0</v>
      </c>
      <c r="I503" s="295">
        <f>SUMIFS('7.  Persistence Report'!BB$27:BB$500,'7.  Persistence Report'!$D$27:$D$500,$B502,'7.  Persistence Report'!$J$27:$J$500,"Adjustment",'7.  Persistence Report'!$H$27:$H$500,"2017")</f>
        <v>0</v>
      </c>
      <c r="J503" s="295">
        <f>SUMIFS('7.  Persistence Report'!BC$27:BC$500,'7.  Persistence Report'!$D$27:$D$500,$B502,'7.  Persistence Report'!$J$27:$J$500,"Adjustment",'7.  Persistence Report'!$H$27:$H$500,"2017")</f>
        <v>0</v>
      </c>
      <c r="K503" s="295">
        <f>SUMIFS('7.  Persistence Report'!BD$27:BD$500,'7.  Persistence Report'!$D$27:$D$500,$B502,'7.  Persistence Report'!$J$27:$J$500,"Adjustment",'7.  Persistence Report'!$H$27:$H$500,"2017")</f>
        <v>0</v>
      </c>
      <c r="L503" s="295">
        <f>SUMIFS('7.  Persistence Report'!BE$27:BE$500,'7.  Persistence Report'!$D$27:$D$500,$B502,'7.  Persistence Report'!$J$27:$J$500,"Adjustment",'7.  Persistence Report'!$H$27:$H$500,"2017")</f>
        <v>0</v>
      </c>
      <c r="M503" s="295">
        <f>SUMIFS('7.  Persistence Report'!BF$27:BF$500,'7.  Persistence Report'!$D$27:$D$500,$B502,'7.  Persistence Report'!$J$27:$J$500,"Adjustment",'7.  Persistence Report'!$H$27:$H$500,"2017")</f>
        <v>0</v>
      </c>
      <c r="N503" s="295">
        <f>N502</f>
        <v>12</v>
      </c>
      <c r="O503" s="295">
        <f>SUMIFS('7.  Persistence Report'!R$27:R$500,'7.  Persistence Report'!$D$27:$D$500,$B502,'7.  Persistence Report'!$J$27:$J$500,"Adjustment",'7.  Persistence Report'!$H$27:$H$500,"2017")</f>
        <v>0</v>
      </c>
      <c r="P503" s="295">
        <f>SUMIFS('7.  Persistence Report'!S$27:S$500,'7.  Persistence Report'!$D$27:$D$500,$B502,'7.  Persistence Report'!$J$27:$J$500,"Adjustment",'7.  Persistence Report'!$H$27:$H$500,"2017")</f>
        <v>0</v>
      </c>
      <c r="Q503" s="295">
        <f>SUMIFS('7.  Persistence Report'!T$27:T$500,'7.  Persistence Report'!$D$27:$D$500,$B502,'7.  Persistence Report'!$J$27:$J$500,"Adjustment",'7.  Persistence Report'!$H$27:$H$500,"2017")</f>
        <v>0</v>
      </c>
      <c r="R503" s="295">
        <f>SUMIFS('7.  Persistence Report'!U$27:U$500,'7.  Persistence Report'!$D$27:$D$500,$B502,'7.  Persistence Report'!$J$27:$J$500,"Adjustment",'7.  Persistence Report'!$H$27:$H$500,"2017")</f>
        <v>0</v>
      </c>
      <c r="S503" s="295">
        <f>SUMIFS('7.  Persistence Report'!V$27:V$500,'7.  Persistence Report'!$D$27:$D$500,$B502,'7.  Persistence Report'!$J$27:$J$500,"Adjustment",'7.  Persistence Report'!$H$27:$H$500,"2017")</f>
        <v>0</v>
      </c>
      <c r="T503" s="295">
        <f>SUMIFS('7.  Persistence Report'!W$27:W$500,'7.  Persistence Report'!$D$27:$D$500,$B502,'7.  Persistence Report'!$J$27:$J$500,"Adjustment",'7.  Persistence Report'!$H$27:$H$500,"2017")</f>
        <v>0</v>
      </c>
      <c r="U503" s="295">
        <f>SUMIFS('7.  Persistence Report'!X$27:X$500,'7.  Persistence Report'!$D$27:$D$500,$B502,'7.  Persistence Report'!$J$27:$J$500,"Adjustment",'7.  Persistence Report'!$H$27:$H$500,"2017")</f>
        <v>0</v>
      </c>
      <c r="V503" s="295">
        <f>SUMIFS('7.  Persistence Report'!Y$27:Y$500,'7.  Persistence Report'!$D$27:$D$500,$B502,'7.  Persistence Report'!$J$27:$J$500,"Adjustment",'7.  Persistence Report'!$H$27:$H$500,"2017")</f>
        <v>0</v>
      </c>
      <c r="W503" s="295">
        <f>SUMIFS('7.  Persistence Report'!Z$27:Z$500,'7.  Persistence Report'!$D$27:$D$500,$B502,'7.  Persistence Report'!$J$27:$J$500,"Adjustment",'7.  Persistence Report'!$H$27:$H$500,"2017")</f>
        <v>0</v>
      </c>
      <c r="X503" s="295">
        <f>SUMIFS('7.  Persistence Report'!AA$27:AA$500,'7.  Persistence Report'!$D$27:$D$500,$B502,'7.  Persistence Report'!$J$27:$J$500,"Adjustment",'7.  Persistence Report'!$H$27:$H$500,"2017")</f>
        <v>0</v>
      </c>
      <c r="Y503" s="411">
        <f>Y502</f>
        <v>0</v>
      </c>
      <c r="Z503" s="411">
        <f t="shared" ref="Z503" si="1451">Z502</f>
        <v>0</v>
      </c>
      <c r="AA503" s="411">
        <f t="shared" ref="AA503" si="1452">AA502</f>
        <v>0</v>
      </c>
      <c r="AB503" s="411">
        <f t="shared" ref="AB503" si="1453">AB502</f>
        <v>0</v>
      </c>
      <c r="AC503" s="411">
        <f t="shared" ref="AC503" si="1454">AC502</f>
        <v>0</v>
      </c>
      <c r="AD503" s="411">
        <f t="shared" ref="AD503" si="1455">AD502</f>
        <v>0</v>
      </c>
      <c r="AE503" s="411">
        <f t="shared" ref="AE503" si="1456">AE502</f>
        <v>0</v>
      </c>
      <c r="AF503" s="411">
        <f t="shared" ref="AF503" si="1457">AF502</f>
        <v>0</v>
      </c>
      <c r="AG503" s="411">
        <f t="shared" ref="AG503" si="1458">AG502</f>
        <v>0</v>
      </c>
      <c r="AH503" s="411">
        <f t="shared" ref="AH503" si="1459">AH502</f>
        <v>0</v>
      </c>
      <c r="AI503" s="411">
        <f t="shared" ref="AI503" si="1460">AI502</f>
        <v>0</v>
      </c>
      <c r="AJ503" s="411">
        <f t="shared" ref="AJ503" si="1461">AJ502</f>
        <v>0</v>
      </c>
      <c r="AK503" s="411">
        <f t="shared" ref="AK503" si="1462">AK502</f>
        <v>0</v>
      </c>
      <c r="AL503" s="411">
        <f t="shared" ref="AL503" si="1463">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f>SUMIFS('7.  Persistence Report'!AW$27:AW$500,'7.  Persistence Report'!$D$27:$D$500,$B505,'7.  Persistence Report'!$J$27:$J$500,"Current year savings",'7.  Persistence Report'!$H$27:$H$500,"2017")</f>
        <v>538339</v>
      </c>
      <c r="E505" s="295">
        <f>SUMIFS('7.  Persistence Report'!AX$27:AX$500,'7.  Persistence Report'!$D$27:$D$500,$B505,'7.  Persistence Report'!$J$27:$J$500,"Current year savings",'7.  Persistence Report'!$H$27:$H$500,"2017")</f>
        <v>75069</v>
      </c>
      <c r="F505" s="295">
        <f>SUMIFS('7.  Persistence Report'!AY$27:AY$500,'7.  Persistence Report'!$D$27:$D$500,$B505,'7.  Persistence Report'!$J$27:$J$500,"Current year savings",'7.  Persistence Report'!$H$27:$H$500,"2017")</f>
        <v>75069</v>
      </c>
      <c r="G505" s="295">
        <f>SUMIFS('7.  Persistence Report'!AZ$27:AZ$500,'7.  Persistence Report'!$D$27:$D$500,$B505,'7.  Persistence Report'!$J$27:$J$500,"Current year savings",'7.  Persistence Report'!$H$27:$H$500,"2017")</f>
        <v>61363</v>
      </c>
      <c r="H505" s="295">
        <f>SUMIFS('7.  Persistence Report'!BA$27:BA$500,'7.  Persistence Report'!$D$27:$D$500,$B505,'7.  Persistence Report'!$J$27:$J$500,"Current year savings",'7.  Persistence Report'!$H$27:$H$500,"2017")</f>
        <v>61363</v>
      </c>
      <c r="I505" s="295">
        <f>SUMIFS('7.  Persistence Report'!BB$27:BB$500,'7.  Persistence Report'!$D$27:$D$500,$B505,'7.  Persistence Report'!$J$27:$J$500,"Current year savings",'7.  Persistence Report'!$H$27:$H$500,"2017")</f>
        <v>61363</v>
      </c>
      <c r="J505" s="295">
        <f>SUMIFS('7.  Persistence Report'!BC$27:BC$500,'7.  Persistence Report'!$D$27:$D$500,$B505,'7.  Persistence Report'!$J$27:$J$500,"Current year savings",'7.  Persistence Report'!$H$27:$H$500,"2017")</f>
        <v>61363</v>
      </c>
      <c r="K505" s="295">
        <f>SUMIFS('7.  Persistence Report'!BD$27:BD$500,'7.  Persistence Report'!$D$27:$D$500,$B505,'7.  Persistence Report'!$J$27:$J$500,"Current year savings",'7.  Persistence Report'!$H$27:$H$500,"2017")</f>
        <v>61363</v>
      </c>
      <c r="L505" s="295">
        <f>SUMIFS('7.  Persistence Report'!BE$27:BE$500,'7.  Persistence Report'!$D$27:$D$500,$B505,'7.  Persistence Report'!$J$27:$J$500,"Current year savings",'7.  Persistence Report'!$H$27:$H$500,"2017")</f>
        <v>61363</v>
      </c>
      <c r="M505" s="295">
        <f>SUMIFS('7.  Persistence Report'!BF$27:BF$500,'7.  Persistence Report'!$D$27:$D$500,$B505,'7.  Persistence Report'!$J$27:$J$500,"Current year savings",'7.  Persistence Report'!$H$27:$H$500,"2017")</f>
        <v>61363</v>
      </c>
      <c r="N505" s="295">
        <v>12</v>
      </c>
      <c r="O505" s="295">
        <f>SUMIFS('7.  Persistence Report'!R$27:R$500,'7.  Persistence Report'!$D$27:$D$500,$B505,'7.  Persistence Report'!$J$27:$J$500,"Current year savings",'7.  Persistence Report'!$H$27:$H$500,"2017")</f>
        <v>32</v>
      </c>
      <c r="P505" s="295">
        <f>SUMIFS('7.  Persistence Report'!S$27:S$500,'7.  Persistence Report'!$D$27:$D$500,$B505,'7.  Persistence Report'!$J$27:$J$500,"Current year savings",'7.  Persistence Report'!$H$27:$H$500,"2017")</f>
        <v>12</v>
      </c>
      <c r="Q505" s="295">
        <f>SUMIFS('7.  Persistence Report'!T$27:T$500,'7.  Persistence Report'!$D$27:$D$500,$B505,'7.  Persistence Report'!$J$27:$J$500,"Current year savings",'7.  Persistence Report'!$H$27:$H$500,"2017")</f>
        <v>12</v>
      </c>
      <c r="R505" s="295">
        <f>SUMIFS('7.  Persistence Report'!U$27:U$500,'7.  Persistence Report'!$D$27:$D$500,$B505,'7.  Persistence Report'!$J$27:$J$500,"Current year savings",'7.  Persistence Report'!$H$27:$H$500,"2017")</f>
        <v>12</v>
      </c>
      <c r="S505" s="295">
        <f>SUMIFS('7.  Persistence Report'!V$27:V$500,'7.  Persistence Report'!$D$27:$D$500,$B505,'7.  Persistence Report'!$J$27:$J$500,"Current year savings",'7.  Persistence Report'!$H$27:$H$500,"2017")</f>
        <v>12</v>
      </c>
      <c r="T505" s="295">
        <f>SUMIFS('7.  Persistence Report'!W$27:W$500,'7.  Persistence Report'!$D$27:$D$500,$B505,'7.  Persistence Report'!$J$27:$J$500,"Current year savings",'7.  Persistence Report'!$H$27:$H$500,"2017")</f>
        <v>12</v>
      </c>
      <c r="U505" s="295">
        <f>SUMIFS('7.  Persistence Report'!X$27:X$500,'7.  Persistence Report'!$D$27:$D$500,$B505,'7.  Persistence Report'!$J$27:$J$500,"Current year savings",'7.  Persistence Report'!$H$27:$H$500,"2017")</f>
        <v>12</v>
      </c>
      <c r="V505" s="295">
        <f>SUMIFS('7.  Persistence Report'!Y$27:Y$500,'7.  Persistence Report'!$D$27:$D$500,$B505,'7.  Persistence Report'!$J$27:$J$500,"Current year savings",'7.  Persistence Report'!$H$27:$H$500,"2017")</f>
        <v>12</v>
      </c>
      <c r="W505" s="295">
        <f>SUMIFS('7.  Persistence Report'!Z$27:Z$500,'7.  Persistence Report'!$D$27:$D$500,$B505,'7.  Persistence Report'!$J$27:$J$500,"Current year savings",'7.  Persistence Report'!$H$27:$H$500,"2017")</f>
        <v>12</v>
      </c>
      <c r="X505" s="295">
        <f>SUMIFS('7.  Persistence Report'!AA$27:AA$500,'7.  Persistence Report'!$D$27:$D$500,$B505,'7.  Persistence Report'!$J$27:$J$500,"Current year savings",'7.  Persistence Report'!$H$27:$H$500,"2017")</f>
        <v>12</v>
      </c>
      <c r="Y505" s="426"/>
      <c r="Z505" s="410">
        <v>0.18</v>
      </c>
      <c r="AA505" s="410">
        <v>0.5</v>
      </c>
      <c r="AB505" s="410">
        <v>0.28000000000000003</v>
      </c>
      <c r="AC505" s="410">
        <v>0.04</v>
      </c>
      <c r="AD505" s="410"/>
      <c r="AE505" s="410"/>
      <c r="AF505" s="415"/>
      <c r="AG505" s="415"/>
      <c r="AH505" s="415"/>
      <c r="AI505" s="415"/>
      <c r="AJ505" s="415"/>
      <c r="AK505" s="415"/>
      <c r="AL505" s="415"/>
      <c r="AM505" s="296">
        <f>SUM(Y505:AL505)</f>
        <v>1</v>
      </c>
    </row>
    <row r="506" spans="1:39" outlineLevel="1">
      <c r="A506" s="532"/>
      <c r="B506" s="431" t="s">
        <v>308</v>
      </c>
      <c r="C506" s="291" t="s">
        <v>163</v>
      </c>
      <c r="D506" s="295">
        <f>SUMIFS('7.  Persistence Report'!AW$27:AW$500,'7.  Persistence Report'!$D$27:$D$500,$B505,'7.  Persistence Report'!$J$27:$J$500,"Adjustment",'7.  Persistence Report'!$H$27:$H$500,"2017")</f>
        <v>0</v>
      </c>
      <c r="E506" s="295">
        <f>SUMIFS('7.  Persistence Report'!AX$27:AX$500,'7.  Persistence Report'!$D$27:$D$500,$B505,'7.  Persistence Report'!$J$27:$J$500,"Adjustment",'7.  Persistence Report'!$H$27:$H$500,"2017")</f>
        <v>0</v>
      </c>
      <c r="F506" s="295">
        <f>SUMIFS('7.  Persistence Report'!AY$27:AY$500,'7.  Persistence Report'!$D$27:$D$500,$B505,'7.  Persistence Report'!$J$27:$J$500,"Adjustment",'7.  Persistence Report'!$H$27:$H$500,"2017")</f>
        <v>0</v>
      </c>
      <c r="G506" s="295">
        <f>SUMIFS('7.  Persistence Report'!AZ$27:AZ$500,'7.  Persistence Report'!$D$27:$D$500,$B505,'7.  Persistence Report'!$J$27:$J$500,"Adjustment",'7.  Persistence Report'!$H$27:$H$500,"2017")</f>
        <v>0</v>
      </c>
      <c r="H506" s="295">
        <f>SUMIFS('7.  Persistence Report'!BA$27:BA$500,'7.  Persistence Report'!$D$27:$D$500,$B505,'7.  Persistence Report'!$J$27:$J$500,"Adjustment",'7.  Persistence Report'!$H$27:$H$500,"2017")</f>
        <v>0</v>
      </c>
      <c r="I506" s="295">
        <f>SUMIFS('7.  Persistence Report'!BB$27:BB$500,'7.  Persistence Report'!$D$27:$D$500,$B505,'7.  Persistence Report'!$J$27:$J$500,"Adjustment",'7.  Persistence Report'!$H$27:$H$500,"2017")</f>
        <v>0</v>
      </c>
      <c r="J506" s="295">
        <f>SUMIFS('7.  Persistence Report'!BC$27:BC$500,'7.  Persistence Report'!$D$27:$D$500,$B505,'7.  Persistence Report'!$J$27:$J$500,"Adjustment",'7.  Persistence Report'!$H$27:$H$500,"2017")</f>
        <v>0</v>
      </c>
      <c r="K506" s="295">
        <f>SUMIFS('7.  Persistence Report'!BD$27:BD$500,'7.  Persistence Report'!$D$27:$D$500,$B505,'7.  Persistence Report'!$J$27:$J$500,"Adjustment",'7.  Persistence Report'!$H$27:$H$500,"2017")</f>
        <v>0</v>
      </c>
      <c r="L506" s="295">
        <f>SUMIFS('7.  Persistence Report'!BE$27:BE$500,'7.  Persistence Report'!$D$27:$D$500,$B505,'7.  Persistence Report'!$J$27:$J$500,"Adjustment",'7.  Persistence Report'!$H$27:$H$500,"2017")</f>
        <v>0</v>
      </c>
      <c r="M506" s="295">
        <f>SUMIFS('7.  Persistence Report'!BF$27:BF$500,'7.  Persistence Report'!$D$27:$D$500,$B505,'7.  Persistence Report'!$J$27:$J$500,"Adjustment",'7.  Persistence Report'!$H$27:$H$500,"2017")</f>
        <v>0</v>
      </c>
      <c r="N506" s="295">
        <f>N505</f>
        <v>12</v>
      </c>
      <c r="O506" s="295">
        <f>SUMIFS('7.  Persistence Report'!R$27:R$500,'7.  Persistence Report'!$D$27:$D$500,$B505,'7.  Persistence Report'!$J$27:$J$500,"Adjustment",'7.  Persistence Report'!$H$27:$H$500,"2017")</f>
        <v>0</v>
      </c>
      <c r="P506" s="295">
        <f>SUMIFS('7.  Persistence Report'!S$27:S$500,'7.  Persistence Report'!$D$27:$D$500,$B505,'7.  Persistence Report'!$J$27:$J$500,"Adjustment",'7.  Persistence Report'!$H$27:$H$500,"2017")</f>
        <v>0</v>
      </c>
      <c r="Q506" s="295">
        <f>SUMIFS('7.  Persistence Report'!T$27:T$500,'7.  Persistence Report'!$D$27:$D$500,$B505,'7.  Persistence Report'!$J$27:$J$500,"Adjustment",'7.  Persistence Report'!$H$27:$H$500,"2017")</f>
        <v>0</v>
      </c>
      <c r="R506" s="295">
        <f>SUMIFS('7.  Persistence Report'!U$27:U$500,'7.  Persistence Report'!$D$27:$D$500,$B505,'7.  Persistence Report'!$J$27:$J$500,"Adjustment",'7.  Persistence Report'!$H$27:$H$500,"2017")</f>
        <v>0</v>
      </c>
      <c r="S506" s="295">
        <f>SUMIFS('7.  Persistence Report'!V$27:V$500,'7.  Persistence Report'!$D$27:$D$500,$B505,'7.  Persistence Report'!$J$27:$J$500,"Adjustment",'7.  Persistence Report'!$H$27:$H$500,"2017")</f>
        <v>0</v>
      </c>
      <c r="T506" s="295">
        <f>SUMIFS('7.  Persistence Report'!W$27:W$500,'7.  Persistence Report'!$D$27:$D$500,$B505,'7.  Persistence Report'!$J$27:$J$500,"Adjustment",'7.  Persistence Report'!$H$27:$H$500,"2017")</f>
        <v>0</v>
      </c>
      <c r="U506" s="295">
        <f>SUMIFS('7.  Persistence Report'!X$27:X$500,'7.  Persistence Report'!$D$27:$D$500,$B505,'7.  Persistence Report'!$J$27:$J$500,"Adjustment",'7.  Persistence Report'!$H$27:$H$500,"2017")</f>
        <v>0</v>
      </c>
      <c r="V506" s="295">
        <f>SUMIFS('7.  Persistence Report'!Y$27:Y$500,'7.  Persistence Report'!$D$27:$D$500,$B505,'7.  Persistence Report'!$J$27:$J$500,"Adjustment",'7.  Persistence Report'!$H$27:$H$500,"2017")</f>
        <v>0</v>
      </c>
      <c r="W506" s="295">
        <f>SUMIFS('7.  Persistence Report'!Z$27:Z$500,'7.  Persistence Report'!$D$27:$D$500,$B505,'7.  Persistence Report'!$J$27:$J$500,"Adjustment",'7.  Persistence Report'!$H$27:$H$500,"2017")</f>
        <v>0</v>
      </c>
      <c r="X506" s="295">
        <f>SUMIFS('7.  Persistence Report'!AA$27:AA$500,'7.  Persistence Report'!$D$27:$D$500,$B505,'7.  Persistence Report'!$J$27:$J$500,"Adjustment",'7.  Persistence Report'!$H$27:$H$500,"2017")</f>
        <v>0</v>
      </c>
      <c r="Y506" s="411">
        <f>Y505</f>
        <v>0</v>
      </c>
      <c r="Z506" s="411">
        <f t="shared" ref="Z506" si="1464">Z505</f>
        <v>0.18</v>
      </c>
      <c r="AA506" s="411">
        <f t="shared" ref="AA506" si="1465">AA505</f>
        <v>0.5</v>
      </c>
      <c r="AB506" s="411">
        <f t="shared" ref="AB506" si="1466">AB505</f>
        <v>0.28000000000000003</v>
      </c>
      <c r="AC506" s="411">
        <f t="shared" ref="AC506" si="1467">AC505</f>
        <v>0.04</v>
      </c>
      <c r="AD506" s="411">
        <f t="shared" ref="AD506" si="1468">AD505</f>
        <v>0</v>
      </c>
      <c r="AE506" s="411">
        <f t="shared" ref="AE506" si="1469">AE505</f>
        <v>0</v>
      </c>
      <c r="AF506" s="411">
        <f t="shared" ref="AF506" si="1470">AF505</f>
        <v>0</v>
      </c>
      <c r="AG506" s="411">
        <f t="shared" ref="AG506" si="1471">AG505</f>
        <v>0</v>
      </c>
      <c r="AH506" s="411">
        <f t="shared" ref="AH506" si="1472">AH505</f>
        <v>0</v>
      </c>
      <c r="AI506" s="411">
        <f t="shared" ref="AI506" si="1473">AI505</f>
        <v>0</v>
      </c>
      <c r="AJ506" s="411">
        <f t="shared" ref="AJ506" si="1474">AJ505</f>
        <v>0</v>
      </c>
      <c r="AK506" s="411">
        <f t="shared" ref="AK506" si="1475">AK505</f>
        <v>0</v>
      </c>
      <c r="AL506" s="411">
        <f t="shared" ref="AL506" si="1476">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f>SUMIFS('7.  Persistence Report'!AW$27:AW$500,'7.  Persistence Report'!$D$27:$D$500,$B509,'7.  Persistence Report'!$J$27:$J$500,"Current year savings",'7.  Persistence Report'!$H$27:$H$500,"2017")</f>
        <v>0</v>
      </c>
      <c r="E509" s="295">
        <f>SUMIFS('7.  Persistence Report'!AX$27:AX$500,'7.  Persistence Report'!$D$27:$D$500,$B509,'7.  Persistence Report'!$J$27:$J$500,"Current year savings",'7.  Persistence Report'!$H$27:$H$500,"2017")</f>
        <v>0</v>
      </c>
      <c r="F509" s="295">
        <f>SUMIFS('7.  Persistence Report'!AY$27:AY$500,'7.  Persistence Report'!$D$27:$D$500,$B509,'7.  Persistence Report'!$J$27:$J$500,"Current year savings",'7.  Persistence Report'!$H$27:$H$500,"2017")</f>
        <v>0</v>
      </c>
      <c r="G509" s="295">
        <f>SUMIFS('7.  Persistence Report'!AZ$27:AZ$500,'7.  Persistence Report'!$D$27:$D$500,$B509,'7.  Persistence Report'!$J$27:$J$500,"Current year savings",'7.  Persistence Report'!$H$27:$H$500,"2017")</f>
        <v>0</v>
      </c>
      <c r="H509" s="295">
        <f>SUMIFS('7.  Persistence Report'!BA$27:BA$500,'7.  Persistence Report'!$D$27:$D$500,$B509,'7.  Persistence Report'!$J$27:$J$500,"Current year savings",'7.  Persistence Report'!$H$27:$H$500,"2017")</f>
        <v>0</v>
      </c>
      <c r="I509" s="295">
        <f>SUMIFS('7.  Persistence Report'!BB$27:BB$500,'7.  Persistence Report'!$D$27:$D$500,$B509,'7.  Persistence Report'!$J$27:$J$500,"Current year savings",'7.  Persistence Report'!$H$27:$H$500,"2017")</f>
        <v>0</v>
      </c>
      <c r="J509" s="295">
        <f>SUMIFS('7.  Persistence Report'!BC$27:BC$500,'7.  Persistence Report'!$D$27:$D$500,$B509,'7.  Persistence Report'!$J$27:$J$500,"Current year savings",'7.  Persistence Report'!$H$27:$H$500,"2017")</f>
        <v>0</v>
      </c>
      <c r="K509" s="295">
        <f>SUMIFS('7.  Persistence Report'!BD$27:BD$500,'7.  Persistence Report'!$D$27:$D$500,$B509,'7.  Persistence Report'!$J$27:$J$500,"Current year savings",'7.  Persistence Report'!$H$27:$H$500,"2017")</f>
        <v>0</v>
      </c>
      <c r="L509" s="295">
        <f>SUMIFS('7.  Persistence Report'!BE$27:BE$500,'7.  Persistence Report'!$D$27:$D$500,$B509,'7.  Persistence Report'!$J$27:$J$500,"Current year savings",'7.  Persistence Report'!$H$27:$H$500,"2017")</f>
        <v>0</v>
      </c>
      <c r="M509" s="295">
        <f>SUMIFS('7.  Persistence Report'!BF$27:BF$500,'7.  Persistence Report'!$D$27:$D$500,$B509,'7.  Persistence Report'!$J$27:$J$500,"Current year savings",'7.  Persistence Report'!$H$27:$H$500,"2017")</f>
        <v>0</v>
      </c>
      <c r="N509" s="295">
        <v>0</v>
      </c>
      <c r="O509" s="295">
        <f>SUMIFS('7.  Persistence Report'!R$27:R$500,'7.  Persistence Report'!$D$27:$D$500,$B509,'7.  Persistence Report'!$J$27:$J$500,"Current year savings",'7.  Persistence Report'!$H$27:$H$500,"2017")</f>
        <v>0</v>
      </c>
      <c r="P509" s="295">
        <f>SUMIFS('7.  Persistence Report'!S$27:S$500,'7.  Persistence Report'!$D$27:$D$500,$B509,'7.  Persistence Report'!$J$27:$J$500,"Current year savings",'7.  Persistence Report'!$H$27:$H$500,"2017")</f>
        <v>0</v>
      </c>
      <c r="Q509" s="295">
        <f>SUMIFS('7.  Persistence Report'!T$27:T$500,'7.  Persistence Report'!$D$27:$D$500,$B509,'7.  Persistence Report'!$J$27:$J$500,"Current year savings",'7.  Persistence Report'!$H$27:$H$500,"2017")</f>
        <v>0</v>
      </c>
      <c r="R509" s="295">
        <f>SUMIFS('7.  Persistence Report'!U$27:U$500,'7.  Persistence Report'!$D$27:$D$500,$B509,'7.  Persistence Report'!$J$27:$J$500,"Current year savings",'7.  Persistence Report'!$H$27:$H$500,"2017")</f>
        <v>0</v>
      </c>
      <c r="S509" s="295">
        <f>SUMIFS('7.  Persistence Report'!V$27:V$500,'7.  Persistence Report'!$D$27:$D$500,$B509,'7.  Persistence Report'!$J$27:$J$500,"Current year savings",'7.  Persistence Report'!$H$27:$H$500,"2017")</f>
        <v>0</v>
      </c>
      <c r="T509" s="295">
        <f>SUMIFS('7.  Persistence Report'!W$27:W$500,'7.  Persistence Report'!$D$27:$D$500,$B509,'7.  Persistence Report'!$J$27:$J$500,"Current year savings",'7.  Persistence Report'!$H$27:$H$500,"2017")</f>
        <v>0</v>
      </c>
      <c r="U509" s="295">
        <f>SUMIFS('7.  Persistence Report'!X$27:X$500,'7.  Persistence Report'!$D$27:$D$500,$B509,'7.  Persistence Report'!$J$27:$J$500,"Current year savings",'7.  Persistence Report'!$H$27:$H$500,"2017")</f>
        <v>0</v>
      </c>
      <c r="V509" s="295">
        <f>SUMIFS('7.  Persistence Report'!Y$27:Y$500,'7.  Persistence Report'!$D$27:$D$500,$B509,'7.  Persistence Report'!$J$27:$J$500,"Current year savings",'7.  Persistence Report'!$H$27:$H$500,"2017")</f>
        <v>0</v>
      </c>
      <c r="W509" s="295">
        <f>SUMIFS('7.  Persistence Report'!Z$27:Z$500,'7.  Persistence Report'!$D$27:$D$500,$B509,'7.  Persistence Report'!$J$27:$J$500,"Current year savings",'7.  Persistence Report'!$H$27:$H$500,"2017")</f>
        <v>0</v>
      </c>
      <c r="X509" s="295">
        <f>SUMIFS('7.  Persistence Report'!AA$27:AA$500,'7.  Persistence Report'!$D$27:$D$500,$B509,'7.  Persistence Report'!$J$27:$J$500,"Current year savings",'7.  Persistence Report'!$H$27:$H$500,"2017")</f>
        <v>0</v>
      </c>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f>SUMIFS('7.  Persistence Report'!AW$27:AW$500,'7.  Persistence Report'!$D$27:$D$500,$B509,'7.  Persistence Report'!$J$27:$J$500,"Adjustment",'7.  Persistence Report'!$H$27:$H$500,"2017")</f>
        <v>0</v>
      </c>
      <c r="E510" s="295">
        <f>SUMIFS('7.  Persistence Report'!AX$27:AX$500,'7.  Persistence Report'!$D$27:$D$500,$B509,'7.  Persistence Report'!$J$27:$J$500,"Adjustment",'7.  Persistence Report'!$H$27:$H$500,"2017")</f>
        <v>0</v>
      </c>
      <c r="F510" s="295">
        <f>SUMIFS('7.  Persistence Report'!AY$27:AY$500,'7.  Persistence Report'!$D$27:$D$500,$B509,'7.  Persistence Report'!$J$27:$J$500,"Adjustment",'7.  Persistence Report'!$H$27:$H$500,"2017")</f>
        <v>0</v>
      </c>
      <c r="G510" s="295">
        <f>SUMIFS('7.  Persistence Report'!AZ$27:AZ$500,'7.  Persistence Report'!$D$27:$D$500,$B509,'7.  Persistence Report'!$J$27:$J$500,"Adjustment",'7.  Persistence Report'!$H$27:$H$500,"2017")</f>
        <v>0</v>
      </c>
      <c r="H510" s="295">
        <f>SUMIFS('7.  Persistence Report'!BA$27:BA$500,'7.  Persistence Report'!$D$27:$D$500,$B509,'7.  Persistence Report'!$J$27:$J$500,"Adjustment",'7.  Persistence Report'!$H$27:$H$500,"2017")</f>
        <v>0</v>
      </c>
      <c r="I510" s="295">
        <f>SUMIFS('7.  Persistence Report'!BB$27:BB$500,'7.  Persistence Report'!$D$27:$D$500,$B509,'7.  Persistence Report'!$J$27:$J$500,"Adjustment",'7.  Persistence Report'!$H$27:$H$500,"2017")</f>
        <v>0</v>
      </c>
      <c r="J510" s="295">
        <f>SUMIFS('7.  Persistence Report'!BC$27:BC$500,'7.  Persistence Report'!$D$27:$D$500,$B509,'7.  Persistence Report'!$J$27:$J$500,"Adjustment",'7.  Persistence Report'!$H$27:$H$500,"2017")</f>
        <v>0</v>
      </c>
      <c r="K510" s="295">
        <f>SUMIFS('7.  Persistence Report'!BD$27:BD$500,'7.  Persistence Report'!$D$27:$D$500,$B509,'7.  Persistence Report'!$J$27:$J$500,"Adjustment",'7.  Persistence Report'!$H$27:$H$500,"2017")</f>
        <v>0</v>
      </c>
      <c r="L510" s="295">
        <f>SUMIFS('7.  Persistence Report'!BE$27:BE$500,'7.  Persistence Report'!$D$27:$D$500,$B509,'7.  Persistence Report'!$J$27:$J$500,"Adjustment",'7.  Persistence Report'!$H$27:$H$500,"2017")</f>
        <v>0</v>
      </c>
      <c r="M510" s="295">
        <f>SUMIFS('7.  Persistence Report'!BF$27:BF$500,'7.  Persistence Report'!$D$27:$D$500,$B509,'7.  Persistence Report'!$J$27:$J$500,"Adjustment",'7.  Persistence Report'!$H$27:$H$500,"2017")</f>
        <v>0</v>
      </c>
      <c r="N510" s="295">
        <f>N509</f>
        <v>0</v>
      </c>
      <c r="O510" s="295">
        <f>SUMIFS('7.  Persistence Report'!R$27:R$500,'7.  Persistence Report'!$D$27:$D$500,$B509,'7.  Persistence Report'!$J$27:$J$500,"Adjustment",'7.  Persistence Report'!$H$27:$H$500,"2017")</f>
        <v>0</v>
      </c>
      <c r="P510" s="295">
        <f>SUMIFS('7.  Persistence Report'!S$27:S$500,'7.  Persistence Report'!$D$27:$D$500,$B509,'7.  Persistence Report'!$J$27:$J$500,"Adjustment",'7.  Persistence Report'!$H$27:$H$500,"2017")</f>
        <v>0</v>
      </c>
      <c r="Q510" s="295">
        <f>SUMIFS('7.  Persistence Report'!T$27:T$500,'7.  Persistence Report'!$D$27:$D$500,$B509,'7.  Persistence Report'!$J$27:$J$500,"Adjustment",'7.  Persistence Report'!$H$27:$H$500,"2017")</f>
        <v>0</v>
      </c>
      <c r="R510" s="295">
        <f>SUMIFS('7.  Persistence Report'!U$27:U$500,'7.  Persistence Report'!$D$27:$D$500,$B509,'7.  Persistence Report'!$J$27:$J$500,"Adjustment",'7.  Persistence Report'!$H$27:$H$500,"2017")</f>
        <v>0</v>
      </c>
      <c r="S510" s="295">
        <f>SUMIFS('7.  Persistence Report'!V$27:V$500,'7.  Persistence Report'!$D$27:$D$500,$B509,'7.  Persistence Report'!$J$27:$J$500,"Adjustment",'7.  Persistence Report'!$H$27:$H$500,"2017")</f>
        <v>0</v>
      </c>
      <c r="T510" s="295">
        <f>SUMIFS('7.  Persistence Report'!W$27:W$500,'7.  Persistence Report'!$D$27:$D$500,$B509,'7.  Persistence Report'!$J$27:$J$500,"Adjustment",'7.  Persistence Report'!$H$27:$H$500,"2017")</f>
        <v>0</v>
      </c>
      <c r="U510" s="295">
        <f>SUMIFS('7.  Persistence Report'!X$27:X$500,'7.  Persistence Report'!$D$27:$D$500,$B509,'7.  Persistence Report'!$J$27:$J$500,"Adjustment",'7.  Persistence Report'!$H$27:$H$500,"2017")</f>
        <v>0</v>
      </c>
      <c r="V510" s="295">
        <f>SUMIFS('7.  Persistence Report'!Y$27:Y$500,'7.  Persistence Report'!$D$27:$D$500,$B509,'7.  Persistence Report'!$J$27:$J$500,"Adjustment",'7.  Persistence Report'!$H$27:$H$500,"2017")</f>
        <v>0</v>
      </c>
      <c r="W510" s="295">
        <f>SUMIFS('7.  Persistence Report'!Z$27:Z$500,'7.  Persistence Report'!$D$27:$D$500,$B509,'7.  Persistence Report'!$J$27:$J$500,"Adjustment",'7.  Persistence Report'!$H$27:$H$500,"2017")</f>
        <v>0</v>
      </c>
      <c r="X510" s="295">
        <f>SUMIFS('7.  Persistence Report'!AA$27:AA$500,'7.  Persistence Report'!$D$27:$D$500,$B509,'7.  Persistence Report'!$J$27:$J$500,"Adjustment",'7.  Persistence Report'!$H$27:$H$500,"2017")</f>
        <v>0</v>
      </c>
      <c r="Y510" s="411">
        <f>Y509</f>
        <v>0</v>
      </c>
      <c r="Z510" s="411">
        <f t="shared" ref="Z510" si="1477">Z509</f>
        <v>0</v>
      </c>
      <c r="AA510" s="411">
        <f t="shared" ref="AA510" si="1478">AA509</f>
        <v>0</v>
      </c>
      <c r="AB510" s="411">
        <f t="shared" ref="AB510" si="1479">AB509</f>
        <v>0</v>
      </c>
      <c r="AC510" s="411">
        <f t="shared" ref="AC510" si="1480">AC509</f>
        <v>0</v>
      </c>
      <c r="AD510" s="411">
        <f t="shared" ref="AD510" si="1481">AD509</f>
        <v>0</v>
      </c>
      <c r="AE510" s="411">
        <f t="shared" ref="AE510" si="1482">AE509</f>
        <v>0</v>
      </c>
      <c r="AF510" s="411">
        <f t="shared" ref="AF510" si="1483">AF509</f>
        <v>0</v>
      </c>
      <c r="AG510" s="411">
        <f t="shared" ref="AG510" si="1484">AG509</f>
        <v>0</v>
      </c>
      <c r="AH510" s="411">
        <f t="shared" ref="AH510" si="1485">AH509</f>
        <v>0</v>
      </c>
      <c r="AI510" s="411">
        <f t="shared" ref="AI510" si="1486">AI509</f>
        <v>0</v>
      </c>
      <c r="AJ510" s="411">
        <f t="shared" ref="AJ510" si="1487">AJ509</f>
        <v>0</v>
      </c>
      <c r="AK510" s="411">
        <f t="shared" ref="AK510" si="1488">AK509</f>
        <v>0</v>
      </c>
      <c r="AL510" s="411">
        <f t="shared" ref="AL510" si="1489">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f>SUMIFS('7.  Persistence Report'!AW$27:AW$500,'7.  Persistence Report'!$D$27:$D$500,$B512,'7.  Persistence Report'!$J$27:$J$500,"Current year savings",'7.  Persistence Report'!$H$27:$H$500,"2017")</f>
        <v>0</v>
      </c>
      <c r="E512" s="295">
        <f>SUMIFS('7.  Persistence Report'!AX$27:AX$500,'7.  Persistence Report'!$D$27:$D$500,$B512,'7.  Persistence Report'!$J$27:$J$500,"Current year savings",'7.  Persistence Report'!$H$27:$H$500,"2017")</f>
        <v>0</v>
      </c>
      <c r="F512" s="295">
        <f>SUMIFS('7.  Persistence Report'!AY$27:AY$500,'7.  Persistence Report'!$D$27:$D$500,$B512,'7.  Persistence Report'!$J$27:$J$500,"Current year savings",'7.  Persistence Report'!$H$27:$H$500,"2017")</f>
        <v>0</v>
      </c>
      <c r="G512" s="295">
        <f>SUMIFS('7.  Persistence Report'!AZ$27:AZ$500,'7.  Persistence Report'!$D$27:$D$500,$B512,'7.  Persistence Report'!$J$27:$J$500,"Current year savings",'7.  Persistence Report'!$H$27:$H$500,"2017")</f>
        <v>0</v>
      </c>
      <c r="H512" s="295">
        <f>SUMIFS('7.  Persistence Report'!BA$27:BA$500,'7.  Persistence Report'!$D$27:$D$500,$B512,'7.  Persistence Report'!$J$27:$J$500,"Current year savings",'7.  Persistence Report'!$H$27:$H$500,"2017")</f>
        <v>0</v>
      </c>
      <c r="I512" s="295">
        <f>SUMIFS('7.  Persistence Report'!BB$27:BB$500,'7.  Persistence Report'!$D$27:$D$500,$B512,'7.  Persistence Report'!$J$27:$J$500,"Current year savings",'7.  Persistence Report'!$H$27:$H$500,"2017")</f>
        <v>0</v>
      </c>
      <c r="J512" s="295">
        <f>SUMIFS('7.  Persistence Report'!BC$27:BC$500,'7.  Persistence Report'!$D$27:$D$500,$B512,'7.  Persistence Report'!$J$27:$J$500,"Current year savings",'7.  Persistence Report'!$H$27:$H$500,"2017")</f>
        <v>0</v>
      </c>
      <c r="K512" s="295">
        <f>SUMIFS('7.  Persistence Report'!BD$27:BD$500,'7.  Persistence Report'!$D$27:$D$500,$B512,'7.  Persistence Report'!$J$27:$J$500,"Current year savings",'7.  Persistence Report'!$H$27:$H$500,"2017")</f>
        <v>0</v>
      </c>
      <c r="L512" s="295">
        <f>SUMIFS('7.  Persistence Report'!BE$27:BE$500,'7.  Persistence Report'!$D$27:$D$500,$B512,'7.  Persistence Report'!$J$27:$J$500,"Current year savings",'7.  Persistence Report'!$H$27:$H$500,"2017")</f>
        <v>0</v>
      </c>
      <c r="M512" s="295">
        <f>SUMIFS('7.  Persistence Report'!BF$27:BF$500,'7.  Persistence Report'!$D$27:$D$500,$B512,'7.  Persistence Report'!$J$27:$J$500,"Current year savings",'7.  Persistence Report'!$H$27:$H$500,"2017")</f>
        <v>0</v>
      </c>
      <c r="N512" s="295">
        <v>0</v>
      </c>
      <c r="O512" s="295">
        <f>SUMIFS('7.  Persistence Report'!R$27:R$500,'7.  Persistence Report'!$D$27:$D$500,$B512,'7.  Persistence Report'!$J$27:$J$500,"Current year savings",'7.  Persistence Report'!$H$27:$H$500,"2017")</f>
        <v>0</v>
      </c>
      <c r="P512" s="295">
        <f>SUMIFS('7.  Persistence Report'!S$27:S$500,'7.  Persistence Report'!$D$27:$D$500,$B512,'7.  Persistence Report'!$J$27:$J$500,"Current year savings",'7.  Persistence Report'!$H$27:$H$500,"2017")</f>
        <v>0</v>
      </c>
      <c r="Q512" s="295">
        <f>SUMIFS('7.  Persistence Report'!T$27:T$500,'7.  Persistence Report'!$D$27:$D$500,$B512,'7.  Persistence Report'!$J$27:$J$500,"Current year savings",'7.  Persistence Report'!$H$27:$H$500,"2017")</f>
        <v>0</v>
      </c>
      <c r="R512" s="295">
        <f>SUMIFS('7.  Persistence Report'!U$27:U$500,'7.  Persistence Report'!$D$27:$D$500,$B512,'7.  Persistence Report'!$J$27:$J$500,"Current year savings",'7.  Persistence Report'!$H$27:$H$500,"2017")</f>
        <v>0</v>
      </c>
      <c r="S512" s="295">
        <f>SUMIFS('7.  Persistence Report'!V$27:V$500,'7.  Persistence Report'!$D$27:$D$500,$B512,'7.  Persistence Report'!$J$27:$J$500,"Current year savings",'7.  Persistence Report'!$H$27:$H$500,"2017")</f>
        <v>0</v>
      </c>
      <c r="T512" s="295">
        <f>SUMIFS('7.  Persistence Report'!W$27:W$500,'7.  Persistence Report'!$D$27:$D$500,$B512,'7.  Persistence Report'!$J$27:$J$500,"Current year savings",'7.  Persistence Report'!$H$27:$H$500,"2017")</f>
        <v>0</v>
      </c>
      <c r="U512" s="295">
        <f>SUMIFS('7.  Persistence Report'!X$27:X$500,'7.  Persistence Report'!$D$27:$D$500,$B512,'7.  Persistence Report'!$J$27:$J$500,"Current year savings",'7.  Persistence Report'!$H$27:$H$500,"2017")</f>
        <v>0</v>
      </c>
      <c r="V512" s="295">
        <f>SUMIFS('7.  Persistence Report'!Y$27:Y$500,'7.  Persistence Report'!$D$27:$D$500,$B512,'7.  Persistence Report'!$J$27:$J$500,"Current year savings",'7.  Persistence Report'!$H$27:$H$500,"2017")</f>
        <v>0</v>
      </c>
      <c r="W512" s="295">
        <f>SUMIFS('7.  Persistence Report'!Z$27:Z$500,'7.  Persistence Report'!$D$27:$D$500,$B512,'7.  Persistence Report'!$J$27:$J$500,"Current year savings",'7.  Persistence Report'!$H$27:$H$500,"2017")</f>
        <v>0</v>
      </c>
      <c r="X512" s="295">
        <f>SUMIFS('7.  Persistence Report'!AA$27:AA$500,'7.  Persistence Report'!$D$27:$D$500,$B512,'7.  Persistence Report'!$J$27:$J$500,"Current year savings",'7.  Persistence Report'!$H$27:$H$500,"2017")</f>
        <v>0</v>
      </c>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f>SUMIFS('7.  Persistence Report'!AW$27:AW$500,'7.  Persistence Report'!$D$27:$D$500,$B512,'7.  Persistence Report'!$J$27:$J$500,"Adjustment",'7.  Persistence Report'!$H$27:$H$500,"2017")</f>
        <v>0</v>
      </c>
      <c r="E513" s="295">
        <f>SUMIFS('7.  Persistence Report'!AX$27:AX$500,'7.  Persistence Report'!$D$27:$D$500,$B512,'7.  Persistence Report'!$J$27:$J$500,"Adjustment",'7.  Persistence Report'!$H$27:$H$500,"2017")</f>
        <v>0</v>
      </c>
      <c r="F513" s="295">
        <f>SUMIFS('7.  Persistence Report'!AY$27:AY$500,'7.  Persistence Report'!$D$27:$D$500,$B512,'7.  Persistence Report'!$J$27:$J$500,"Adjustment",'7.  Persistence Report'!$H$27:$H$500,"2017")</f>
        <v>0</v>
      </c>
      <c r="G513" s="295">
        <f>SUMIFS('7.  Persistence Report'!AZ$27:AZ$500,'7.  Persistence Report'!$D$27:$D$500,$B512,'7.  Persistence Report'!$J$27:$J$500,"Adjustment",'7.  Persistence Report'!$H$27:$H$500,"2017")</f>
        <v>0</v>
      </c>
      <c r="H513" s="295">
        <f>SUMIFS('7.  Persistence Report'!BA$27:BA$500,'7.  Persistence Report'!$D$27:$D$500,$B512,'7.  Persistence Report'!$J$27:$J$500,"Adjustment",'7.  Persistence Report'!$H$27:$H$500,"2017")</f>
        <v>0</v>
      </c>
      <c r="I513" s="295">
        <f>SUMIFS('7.  Persistence Report'!BB$27:BB$500,'7.  Persistence Report'!$D$27:$D$500,$B512,'7.  Persistence Report'!$J$27:$J$500,"Adjustment",'7.  Persistence Report'!$H$27:$H$500,"2017")</f>
        <v>0</v>
      </c>
      <c r="J513" s="295">
        <f>SUMIFS('7.  Persistence Report'!BC$27:BC$500,'7.  Persistence Report'!$D$27:$D$500,$B512,'7.  Persistence Report'!$J$27:$J$500,"Adjustment",'7.  Persistence Report'!$H$27:$H$500,"2017")</f>
        <v>0</v>
      </c>
      <c r="K513" s="295">
        <f>SUMIFS('7.  Persistence Report'!BD$27:BD$500,'7.  Persistence Report'!$D$27:$D$500,$B512,'7.  Persistence Report'!$J$27:$J$500,"Adjustment",'7.  Persistence Report'!$H$27:$H$500,"2017")</f>
        <v>0</v>
      </c>
      <c r="L513" s="295">
        <f>SUMIFS('7.  Persistence Report'!BE$27:BE$500,'7.  Persistence Report'!$D$27:$D$500,$B512,'7.  Persistence Report'!$J$27:$J$500,"Adjustment",'7.  Persistence Report'!$H$27:$H$500,"2017")</f>
        <v>0</v>
      </c>
      <c r="M513" s="295">
        <f>SUMIFS('7.  Persistence Report'!BF$27:BF$500,'7.  Persistence Report'!$D$27:$D$500,$B512,'7.  Persistence Report'!$J$27:$J$500,"Adjustment",'7.  Persistence Report'!$H$27:$H$500,"2017")</f>
        <v>0</v>
      </c>
      <c r="N513" s="295">
        <f>N512</f>
        <v>0</v>
      </c>
      <c r="O513" s="295">
        <f>SUMIFS('7.  Persistence Report'!R$27:R$500,'7.  Persistence Report'!$D$27:$D$500,$B512,'7.  Persistence Report'!$J$27:$J$500,"Adjustment",'7.  Persistence Report'!$H$27:$H$500,"2017")</f>
        <v>0</v>
      </c>
      <c r="P513" s="295">
        <f>SUMIFS('7.  Persistence Report'!S$27:S$500,'7.  Persistence Report'!$D$27:$D$500,$B512,'7.  Persistence Report'!$J$27:$J$500,"Adjustment",'7.  Persistence Report'!$H$27:$H$500,"2017")</f>
        <v>0</v>
      </c>
      <c r="Q513" s="295">
        <f>SUMIFS('7.  Persistence Report'!T$27:T$500,'7.  Persistence Report'!$D$27:$D$500,$B512,'7.  Persistence Report'!$J$27:$J$500,"Adjustment",'7.  Persistence Report'!$H$27:$H$500,"2017")</f>
        <v>0</v>
      </c>
      <c r="R513" s="295">
        <f>SUMIFS('7.  Persistence Report'!U$27:U$500,'7.  Persistence Report'!$D$27:$D$500,$B512,'7.  Persistence Report'!$J$27:$J$500,"Adjustment",'7.  Persistence Report'!$H$27:$H$500,"2017")</f>
        <v>0</v>
      </c>
      <c r="S513" s="295">
        <f>SUMIFS('7.  Persistence Report'!V$27:V$500,'7.  Persistence Report'!$D$27:$D$500,$B512,'7.  Persistence Report'!$J$27:$J$500,"Adjustment",'7.  Persistence Report'!$H$27:$H$500,"2017")</f>
        <v>0</v>
      </c>
      <c r="T513" s="295">
        <f>SUMIFS('7.  Persistence Report'!W$27:W$500,'7.  Persistence Report'!$D$27:$D$500,$B512,'7.  Persistence Report'!$J$27:$J$500,"Adjustment",'7.  Persistence Report'!$H$27:$H$500,"2017")</f>
        <v>0</v>
      </c>
      <c r="U513" s="295">
        <f>SUMIFS('7.  Persistence Report'!X$27:X$500,'7.  Persistence Report'!$D$27:$D$500,$B512,'7.  Persistence Report'!$J$27:$J$500,"Adjustment",'7.  Persistence Report'!$H$27:$H$500,"2017")</f>
        <v>0</v>
      </c>
      <c r="V513" s="295">
        <f>SUMIFS('7.  Persistence Report'!Y$27:Y$500,'7.  Persistence Report'!$D$27:$D$500,$B512,'7.  Persistence Report'!$J$27:$J$500,"Adjustment",'7.  Persistence Report'!$H$27:$H$500,"2017")</f>
        <v>0</v>
      </c>
      <c r="W513" s="295">
        <f>SUMIFS('7.  Persistence Report'!Z$27:Z$500,'7.  Persistence Report'!$D$27:$D$500,$B512,'7.  Persistence Report'!$J$27:$J$500,"Adjustment",'7.  Persistence Report'!$H$27:$H$500,"2017")</f>
        <v>0</v>
      </c>
      <c r="X513" s="295">
        <f>SUMIFS('7.  Persistence Report'!AA$27:AA$500,'7.  Persistence Report'!$D$27:$D$500,$B512,'7.  Persistence Report'!$J$27:$J$500,"Adjustment",'7.  Persistence Report'!$H$27:$H$500,"2017")</f>
        <v>0</v>
      </c>
      <c r="Y513" s="411">
        <f>Y512</f>
        <v>0</v>
      </c>
      <c r="Z513" s="411">
        <f t="shared" ref="Z513" si="1490">Z512</f>
        <v>0</v>
      </c>
      <c r="AA513" s="411">
        <f t="shared" ref="AA513" si="1491">AA512</f>
        <v>0</v>
      </c>
      <c r="AB513" s="411">
        <f t="shared" ref="AB513" si="1492">AB512</f>
        <v>0</v>
      </c>
      <c r="AC513" s="411">
        <f t="shared" ref="AC513" si="1493">AC512</f>
        <v>0</v>
      </c>
      <c r="AD513" s="411">
        <f t="shared" ref="AD513" si="1494">AD512</f>
        <v>0</v>
      </c>
      <c r="AE513" s="411">
        <f t="shared" ref="AE513" si="1495">AE512</f>
        <v>0</v>
      </c>
      <c r="AF513" s="411">
        <f t="shared" ref="AF513" si="1496">AF512</f>
        <v>0</v>
      </c>
      <c r="AG513" s="411">
        <f t="shared" ref="AG513" si="1497">AG512</f>
        <v>0</v>
      </c>
      <c r="AH513" s="411">
        <f t="shared" ref="AH513" si="1498">AH512</f>
        <v>0</v>
      </c>
      <c r="AI513" s="411">
        <f t="shared" ref="AI513" si="1499">AI512</f>
        <v>0</v>
      </c>
      <c r="AJ513" s="411">
        <f t="shared" ref="AJ513" si="1500">AJ512</f>
        <v>0</v>
      </c>
      <c r="AK513" s="411">
        <f t="shared" ref="AK513" si="1501">AK512</f>
        <v>0</v>
      </c>
      <c r="AL513" s="411">
        <f t="shared" ref="AL513" si="1502">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f>SUMIFS('7.  Persistence Report'!AW$27:AW$500,'7.  Persistence Report'!$D$27:$D$500,$B515,'7.  Persistence Report'!$J$27:$J$500,"Current year savings",'7.  Persistence Report'!$H$27:$H$500,"2017")</f>
        <v>1240558</v>
      </c>
      <c r="E515" s="295">
        <f>SUMIFS('7.  Persistence Report'!AX$27:AX$500,'7.  Persistence Report'!$D$27:$D$500,$B515,'7.  Persistence Report'!$J$27:$J$500,"Current year savings",'7.  Persistence Report'!$H$27:$H$500,"2017")</f>
        <v>1240558</v>
      </c>
      <c r="F515" s="295">
        <f>SUMIFS('7.  Persistence Report'!AY$27:AY$500,'7.  Persistence Report'!$D$27:$D$500,$B515,'7.  Persistence Report'!$J$27:$J$500,"Current year savings",'7.  Persistence Report'!$H$27:$H$500,"2017")</f>
        <v>1240558</v>
      </c>
      <c r="G515" s="295">
        <f>SUMIFS('7.  Persistence Report'!AZ$27:AZ$500,'7.  Persistence Report'!$D$27:$D$500,$B515,'7.  Persistence Report'!$J$27:$J$500,"Current year savings",'7.  Persistence Report'!$H$27:$H$500,"2017")</f>
        <v>1240558</v>
      </c>
      <c r="H515" s="295">
        <f>SUMIFS('7.  Persistence Report'!BA$27:BA$500,'7.  Persistence Report'!$D$27:$D$500,$B515,'7.  Persistence Report'!$J$27:$J$500,"Current year savings",'7.  Persistence Report'!$H$27:$H$500,"2017")</f>
        <v>0</v>
      </c>
      <c r="I515" s="295">
        <f>SUMIFS('7.  Persistence Report'!BB$27:BB$500,'7.  Persistence Report'!$D$27:$D$500,$B515,'7.  Persistence Report'!$J$27:$J$500,"Current year savings",'7.  Persistence Report'!$H$27:$H$500,"2017")</f>
        <v>0</v>
      </c>
      <c r="J515" s="295">
        <f>SUMIFS('7.  Persistence Report'!BC$27:BC$500,'7.  Persistence Report'!$D$27:$D$500,$B515,'7.  Persistence Report'!$J$27:$J$500,"Current year savings",'7.  Persistence Report'!$H$27:$H$500,"2017")</f>
        <v>0</v>
      </c>
      <c r="K515" s="295">
        <f>SUMIFS('7.  Persistence Report'!BD$27:BD$500,'7.  Persistence Report'!$D$27:$D$500,$B515,'7.  Persistence Report'!$J$27:$J$500,"Current year savings",'7.  Persistence Report'!$H$27:$H$500,"2017")</f>
        <v>0</v>
      </c>
      <c r="L515" s="295">
        <f>SUMIFS('7.  Persistence Report'!BE$27:BE$500,'7.  Persistence Report'!$D$27:$D$500,$B515,'7.  Persistence Report'!$J$27:$J$500,"Current year savings",'7.  Persistence Report'!$H$27:$H$500,"2017")</f>
        <v>0</v>
      </c>
      <c r="M515" s="295">
        <f>SUMIFS('7.  Persistence Report'!BF$27:BF$500,'7.  Persistence Report'!$D$27:$D$500,$B515,'7.  Persistence Report'!$J$27:$J$500,"Current year savings",'7.  Persistence Report'!$H$27:$H$500,"2017")</f>
        <v>0</v>
      </c>
      <c r="N515" s="295">
        <v>0</v>
      </c>
      <c r="O515" s="295">
        <f>SUMIFS('7.  Persistence Report'!R$27:R$500,'7.  Persistence Report'!$D$27:$D$500,$B515,'7.  Persistence Report'!$J$27:$J$500,"Current year savings",'7.  Persistence Report'!$H$27:$H$500,"2017")</f>
        <v>840</v>
      </c>
      <c r="P515" s="295">
        <f>SUMIFS('7.  Persistence Report'!S$27:S$500,'7.  Persistence Report'!$D$27:$D$500,$B515,'7.  Persistence Report'!$J$27:$J$500,"Current year savings",'7.  Persistence Report'!$H$27:$H$500,"2017")</f>
        <v>840</v>
      </c>
      <c r="Q515" s="295">
        <f>SUMIFS('7.  Persistence Report'!T$27:T$500,'7.  Persistence Report'!$D$27:$D$500,$B515,'7.  Persistence Report'!$J$27:$J$500,"Current year savings",'7.  Persistence Report'!$H$27:$H$500,"2017")</f>
        <v>840</v>
      </c>
      <c r="R515" s="295">
        <f>SUMIFS('7.  Persistence Report'!U$27:U$500,'7.  Persistence Report'!$D$27:$D$500,$B515,'7.  Persistence Report'!$J$27:$J$500,"Current year savings",'7.  Persistence Report'!$H$27:$H$500,"2017")</f>
        <v>840</v>
      </c>
      <c r="S515" s="295">
        <f>SUMIFS('7.  Persistence Report'!V$27:V$500,'7.  Persistence Report'!$D$27:$D$500,$B515,'7.  Persistence Report'!$J$27:$J$500,"Current year savings",'7.  Persistence Report'!$H$27:$H$500,"2017")</f>
        <v>0</v>
      </c>
      <c r="T515" s="295">
        <f>SUMIFS('7.  Persistence Report'!W$27:W$500,'7.  Persistence Report'!$D$27:$D$500,$B515,'7.  Persistence Report'!$J$27:$J$500,"Current year savings",'7.  Persistence Report'!$H$27:$H$500,"2017")</f>
        <v>0</v>
      </c>
      <c r="U515" s="295">
        <f>SUMIFS('7.  Persistence Report'!X$27:X$500,'7.  Persistence Report'!$D$27:$D$500,$B515,'7.  Persistence Report'!$J$27:$J$500,"Current year savings",'7.  Persistence Report'!$H$27:$H$500,"2017")</f>
        <v>0</v>
      </c>
      <c r="V515" s="295">
        <f>SUMIFS('7.  Persistence Report'!Y$27:Y$500,'7.  Persistence Report'!$D$27:$D$500,$B515,'7.  Persistence Report'!$J$27:$J$500,"Current year savings",'7.  Persistence Report'!$H$27:$H$500,"2017")</f>
        <v>0</v>
      </c>
      <c r="W515" s="295">
        <f>SUMIFS('7.  Persistence Report'!Z$27:Z$500,'7.  Persistence Report'!$D$27:$D$500,$B515,'7.  Persistence Report'!$J$27:$J$500,"Current year savings",'7.  Persistence Report'!$H$27:$H$500,"2017")</f>
        <v>0</v>
      </c>
      <c r="X515" s="295">
        <f>SUMIFS('7.  Persistence Report'!AA$27:AA$500,'7.  Persistence Report'!$D$27:$D$500,$B515,'7.  Persistence Report'!$J$27:$J$500,"Current year savings",'7.  Persistence Report'!$H$27:$H$500,"2017")</f>
        <v>0</v>
      </c>
      <c r="Y515" s="426"/>
      <c r="Z515" s="410"/>
      <c r="AA515" s="410">
        <v>1</v>
      </c>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f>SUMIFS('7.  Persistence Report'!AW$27:AW$500,'7.  Persistence Report'!$D$27:$D$500,$B515,'7.  Persistence Report'!$J$27:$J$500,"Adjustment",'7.  Persistence Report'!$H$27:$H$500,"2017")</f>
        <v>0</v>
      </c>
      <c r="E516" s="295">
        <f>SUMIFS('7.  Persistence Report'!AX$27:AX$500,'7.  Persistence Report'!$D$27:$D$500,$B515,'7.  Persistence Report'!$J$27:$J$500,"Adjustment",'7.  Persistence Report'!$H$27:$H$500,"2017")</f>
        <v>0</v>
      </c>
      <c r="F516" s="295">
        <f>SUMIFS('7.  Persistence Report'!AY$27:AY$500,'7.  Persistence Report'!$D$27:$D$500,$B515,'7.  Persistence Report'!$J$27:$J$500,"Adjustment",'7.  Persistence Report'!$H$27:$H$500,"2017")</f>
        <v>0</v>
      </c>
      <c r="G516" s="295">
        <f>SUMIFS('7.  Persistence Report'!AZ$27:AZ$500,'7.  Persistence Report'!$D$27:$D$500,$B515,'7.  Persistence Report'!$J$27:$J$500,"Adjustment",'7.  Persistence Report'!$H$27:$H$500,"2017")</f>
        <v>0</v>
      </c>
      <c r="H516" s="295">
        <f>SUMIFS('7.  Persistence Report'!BA$27:BA$500,'7.  Persistence Report'!$D$27:$D$500,$B515,'7.  Persistence Report'!$J$27:$J$500,"Adjustment",'7.  Persistence Report'!$H$27:$H$500,"2017")</f>
        <v>0</v>
      </c>
      <c r="I516" s="295">
        <f>SUMIFS('7.  Persistence Report'!BB$27:BB$500,'7.  Persistence Report'!$D$27:$D$500,$B515,'7.  Persistence Report'!$J$27:$J$500,"Adjustment",'7.  Persistence Report'!$H$27:$H$500,"2017")</f>
        <v>0</v>
      </c>
      <c r="J516" s="295">
        <f>SUMIFS('7.  Persistence Report'!BC$27:BC$500,'7.  Persistence Report'!$D$27:$D$500,$B515,'7.  Persistence Report'!$J$27:$J$500,"Adjustment",'7.  Persistence Report'!$H$27:$H$500,"2017")</f>
        <v>0</v>
      </c>
      <c r="K516" s="295">
        <f>SUMIFS('7.  Persistence Report'!BD$27:BD$500,'7.  Persistence Report'!$D$27:$D$500,$B515,'7.  Persistence Report'!$J$27:$J$500,"Adjustment",'7.  Persistence Report'!$H$27:$H$500,"2017")</f>
        <v>0</v>
      </c>
      <c r="L516" s="295">
        <f>SUMIFS('7.  Persistence Report'!BE$27:BE$500,'7.  Persistence Report'!$D$27:$D$500,$B515,'7.  Persistence Report'!$J$27:$J$500,"Adjustment",'7.  Persistence Report'!$H$27:$H$500,"2017")</f>
        <v>0</v>
      </c>
      <c r="M516" s="295">
        <f>SUMIFS('7.  Persistence Report'!BF$27:BF$500,'7.  Persistence Report'!$D$27:$D$500,$B515,'7.  Persistence Report'!$J$27:$J$500,"Adjustment",'7.  Persistence Report'!$H$27:$H$500,"2017")</f>
        <v>0</v>
      </c>
      <c r="N516" s="295">
        <f>N515</f>
        <v>0</v>
      </c>
      <c r="O516" s="295">
        <f>SUMIFS('7.  Persistence Report'!R$27:R$500,'7.  Persistence Report'!$D$27:$D$500,$B515,'7.  Persistence Report'!$J$27:$J$500,"Adjustment",'7.  Persistence Report'!$H$27:$H$500,"2017")</f>
        <v>0</v>
      </c>
      <c r="P516" s="295">
        <f>SUMIFS('7.  Persistence Report'!S$27:S$500,'7.  Persistence Report'!$D$27:$D$500,$B515,'7.  Persistence Report'!$J$27:$J$500,"Adjustment",'7.  Persistence Report'!$H$27:$H$500,"2017")</f>
        <v>0</v>
      </c>
      <c r="Q516" s="295">
        <f>SUMIFS('7.  Persistence Report'!T$27:T$500,'7.  Persistence Report'!$D$27:$D$500,$B515,'7.  Persistence Report'!$J$27:$J$500,"Adjustment",'7.  Persistence Report'!$H$27:$H$500,"2017")</f>
        <v>0</v>
      </c>
      <c r="R516" s="295">
        <f>SUMIFS('7.  Persistence Report'!U$27:U$500,'7.  Persistence Report'!$D$27:$D$500,$B515,'7.  Persistence Report'!$J$27:$J$500,"Adjustment",'7.  Persistence Report'!$H$27:$H$500,"2017")</f>
        <v>0</v>
      </c>
      <c r="S516" s="295">
        <f>SUMIFS('7.  Persistence Report'!V$27:V$500,'7.  Persistence Report'!$D$27:$D$500,$B515,'7.  Persistence Report'!$J$27:$J$500,"Adjustment",'7.  Persistence Report'!$H$27:$H$500,"2017")</f>
        <v>0</v>
      </c>
      <c r="T516" s="295">
        <f>SUMIFS('7.  Persistence Report'!W$27:W$500,'7.  Persistence Report'!$D$27:$D$500,$B515,'7.  Persistence Report'!$J$27:$J$500,"Adjustment",'7.  Persistence Report'!$H$27:$H$500,"2017")</f>
        <v>0</v>
      </c>
      <c r="U516" s="295">
        <f>SUMIFS('7.  Persistence Report'!X$27:X$500,'7.  Persistence Report'!$D$27:$D$500,$B515,'7.  Persistence Report'!$J$27:$J$500,"Adjustment",'7.  Persistence Report'!$H$27:$H$500,"2017")</f>
        <v>0</v>
      </c>
      <c r="V516" s="295">
        <f>SUMIFS('7.  Persistence Report'!Y$27:Y$500,'7.  Persistence Report'!$D$27:$D$500,$B515,'7.  Persistence Report'!$J$27:$J$500,"Adjustment",'7.  Persistence Report'!$H$27:$H$500,"2017")</f>
        <v>0</v>
      </c>
      <c r="W516" s="295">
        <f>SUMIFS('7.  Persistence Report'!Z$27:Z$500,'7.  Persistence Report'!$D$27:$D$500,$B515,'7.  Persistence Report'!$J$27:$J$500,"Adjustment",'7.  Persistence Report'!$H$27:$H$500,"2017")</f>
        <v>0</v>
      </c>
      <c r="X516" s="295">
        <f>SUMIFS('7.  Persistence Report'!AA$27:AA$500,'7.  Persistence Report'!$D$27:$D$500,$B515,'7.  Persistence Report'!$J$27:$J$500,"Adjustment",'7.  Persistence Report'!$H$27:$H$500,"2017")</f>
        <v>0</v>
      </c>
      <c r="Y516" s="411">
        <f>Y515</f>
        <v>0</v>
      </c>
      <c r="Z516" s="411">
        <f t="shared" ref="Z516" si="1503">Z515</f>
        <v>0</v>
      </c>
      <c r="AA516" s="411">
        <f t="shared" ref="AA516" si="1504">AA515</f>
        <v>1</v>
      </c>
      <c r="AB516" s="411">
        <f t="shared" ref="AB516" si="1505">AB515</f>
        <v>0</v>
      </c>
      <c r="AC516" s="411">
        <f t="shared" ref="AC516" si="1506">AC515</f>
        <v>0</v>
      </c>
      <c r="AD516" s="411">
        <f t="shared" ref="AD516" si="1507">AD515</f>
        <v>0</v>
      </c>
      <c r="AE516" s="411">
        <f t="shared" ref="AE516" si="1508">AE515</f>
        <v>0</v>
      </c>
      <c r="AF516" s="411">
        <f t="shared" ref="AF516" si="1509">AF515</f>
        <v>0</v>
      </c>
      <c r="AG516" s="411">
        <f t="shared" ref="AG516" si="1510">AG515</f>
        <v>0</v>
      </c>
      <c r="AH516" s="411">
        <f t="shared" ref="AH516" si="1511">AH515</f>
        <v>0</v>
      </c>
      <c r="AI516" s="411">
        <f t="shared" ref="AI516" si="1512">AI515</f>
        <v>0</v>
      </c>
      <c r="AJ516" s="411">
        <f t="shared" ref="AJ516" si="1513">AJ515</f>
        <v>0</v>
      </c>
      <c r="AK516" s="411">
        <f t="shared" ref="AK516" si="1514">AK515</f>
        <v>0</v>
      </c>
      <c r="AL516" s="411">
        <f t="shared" ref="AL516" si="1515">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498</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428" t="s">
        <v>713</v>
      </c>
      <c r="C519" s="291" t="s">
        <v>25</v>
      </c>
      <c r="D519" s="295">
        <f>SUMIFS('7.  Persistence Report'!AW$27:AW$500,'7.  Persistence Report'!$D$27:$D$500,$B519,'7.  Persistence Report'!$J$27:$J$500,"Current year savings",'7.  Persistence Report'!$H$27:$H$500,"2017")</f>
        <v>29248443</v>
      </c>
      <c r="E519" s="295">
        <f>SUMIFS('7.  Persistence Report'!AX$27:AX$500,'7.  Persistence Report'!$D$27:$D$500,$B519,'7.  Persistence Report'!$J$27:$J$500,"Current year savings",'7.  Persistence Report'!$H$27:$H$500,"2017")</f>
        <v>21181385</v>
      </c>
      <c r="F519" s="295">
        <f>SUMIFS('7.  Persistence Report'!AY$27:AY$500,'7.  Persistence Report'!$D$27:$D$500,$B519,'7.  Persistence Report'!$J$27:$J$500,"Current year savings",'7.  Persistence Report'!$H$27:$H$500,"2017")</f>
        <v>21181385</v>
      </c>
      <c r="G519" s="295">
        <f>SUMIFS('7.  Persistence Report'!AZ$27:AZ$500,'7.  Persistence Report'!$D$27:$D$500,$B519,'7.  Persistence Report'!$J$27:$J$500,"Current year savings",'7.  Persistence Report'!$H$27:$H$500,"2017")</f>
        <v>21181385</v>
      </c>
      <c r="H519" s="295">
        <f>SUMIFS('7.  Persistence Report'!BA$27:BA$500,'7.  Persistence Report'!$D$27:$D$500,$B519,'7.  Persistence Report'!$J$27:$J$500,"Current year savings",'7.  Persistence Report'!$H$27:$H$500,"2017")</f>
        <v>21181385</v>
      </c>
      <c r="I519" s="295">
        <f>SUMIFS('7.  Persistence Report'!BB$27:BB$500,'7.  Persistence Report'!$D$27:$D$500,$B519,'7.  Persistence Report'!$J$27:$J$500,"Current year savings",'7.  Persistence Report'!$H$27:$H$500,"2017")</f>
        <v>21181385</v>
      </c>
      <c r="J519" s="295">
        <f>SUMIFS('7.  Persistence Report'!BC$27:BC$500,'7.  Persistence Report'!$D$27:$D$500,$B519,'7.  Persistence Report'!$J$27:$J$500,"Current year savings",'7.  Persistence Report'!$H$27:$H$500,"2017")</f>
        <v>21181385</v>
      </c>
      <c r="K519" s="295">
        <f>SUMIFS('7.  Persistence Report'!BD$27:BD$500,'7.  Persistence Report'!$D$27:$D$500,$B519,'7.  Persistence Report'!$J$27:$J$500,"Current year savings",'7.  Persistence Report'!$H$27:$H$500,"2017")</f>
        <v>21180975</v>
      </c>
      <c r="L519" s="295">
        <f>SUMIFS('7.  Persistence Report'!BE$27:BE$500,'7.  Persistence Report'!$D$27:$D$500,$B519,'7.  Persistence Report'!$J$27:$J$500,"Current year savings",'7.  Persistence Report'!$H$27:$H$500,"2017")</f>
        <v>21180975</v>
      </c>
      <c r="M519" s="295">
        <f>SUMIFS('7.  Persistence Report'!BF$27:BF$500,'7.  Persistence Report'!$D$27:$D$500,$B519,'7.  Persistence Report'!$J$27:$J$500,"Current year savings",'7.  Persistence Report'!$H$27:$H$500,"2017")</f>
        <v>21180975</v>
      </c>
      <c r="N519" s="295">
        <v>12</v>
      </c>
      <c r="O519" s="295">
        <f>SUMIFS('7.  Persistence Report'!R$27:R$500,'7.  Persistence Report'!$D$27:$D$500,$B519,'7.  Persistence Report'!$J$27:$J$500,"Current year savings",'7.  Persistence Report'!$H$27:$H$500,"2017")</f>
        <v>2006</v>
      </c>
      <c r="P519" s="295">
        <f>SUMIFS('7.  Persistence Report'!S$27:S$500,'7.  Persistence Report'!$D$27:$D$500,$B519,'7.  Persistence Report'!$J$27:$J$500,"Current year savings",'7.  Persistence Report'!$H$27:$H$500,"2017")</f>
        <v>1465</v>
      </c>
      <c r="Q519" s="295">
        <f>SUMIFS('7.  Persistence Report'!T$27:T$500,'7.  Persistence Report'!$D$27:$D$500,$B519,'7.  Persistence Report'!$J$27:$J$500,"Current year savings",'7.  Persistence Report'!$H$27:$H$500,"2017")</f>
        <v>1465</v>
      </c>
      <c r="R519" s="295">
        <f>SUMIFS('7.  Persistence Report'!U$27:U$500,'7.  Persistence Report'!$D$27:$D$500,$B519,'7.  Persistence Report'!$J$27:$J$500,"Current year savings",'7.  Persistence Report'!$H$27:$H$500,"2017")</f>
        <v>1465</v>
      </c>
      <c r="S519" s="295">
        <f>SUMIFS('7.  Persistence Report'!V$27:V$500,'7.  Persistence Report'!$D$27:$D$500,$B519,'7.  Persistence Report'!$J$27:$J$500,"Current year savings",'7.  Persistence Report'!$H$27:$H$500,"2017")</f>
        <v>1465</v>
      </c>
      <c r="T519" s="295">
        <f>SUMIFS('7.  Persistence Report'!W$27:W$500,'7.  Persistence Report'!$D$27:$D$500,$B519,'7.  Persistence Report'!$J$27:$J$500,"Current year savings",'7.  Persistence Report'!$H$27:$H$500,"2017")</f>
        <v>1465</v>
      </c>
      <c r="U519" s="295">
        <f>SUMIFS('7.  Persistence Report'!X$27:X$500,'7.  Persistence Report'!$D$27:$D$500,$B519,'7.  Persistence Report'!$J$27:$J$500,"Current year savings",'7.  Persistence Report'!$H$27:$H$500,"2017")</f>
        <v>1465</v>
      </c>
      <c r="V519" s="295">
        <f>SUMIFS('7.  Persistence Report'!Y$27:Y$500,'7.  Persistence Report'!$D$27:$D$500,$B519,'7.  Persistence Report'!$J$27:$J$500,"Current year savings",'7.  Persistence Report'!$H$27:$H$500,"2017")</f>
        <v>1465</v>
      </c>
      <c r="W519" s="295">
        <f>SUMIFS('7.  Persistence Report'!Z$27:Z$500,'7.  Persistence Report'!$D$27:$D$500,$B519,'7.  Persistence Report'!$J$27:$J$500,"Current year savings",'7.  Persistence Report'!$H$27:$H$500,"2017")</f>
        <v>1465</v>
      </c>
      <c r="X519" s="295">
        <f>SUMIFS('7.  Persistence Report'!AA$27:AA$500,'7.  Persistence Report'!$D$27:$D$500,$B519,'7.  Persistence Report'!$J$27:$J$500,"Current year savings",'7.  Persistence Report'!$H$27:$H$500,"2017")</f>
        <v>1465</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f>SUMIFS('7.  Persistence Report'!AW$27:AW$500,'7.  Persistence Report'!$D$27:$D$500,$B519,'7.  Persistence Report'!$J$27:$J$500,"Adjustment",'7.  Persistence Report'!$H$27:$H$500,"2017")</f>
        <v>0</v>
      </c>
      <c r="E520" s="295">
        <f>SUMIFS('7.  Persistence Report'!AX$27:AX$500,'7.  Persistence Report'!$D$27:$D$500,$B519,'7.  Persistence Report'!$J$27:$J$500,"Adjustment",'7.  Persistence Report'!$H$27:$H$500,"2017")</f>
        <v>0</v>
      </c>
      <c r="F520" s="295">
        <f>SUMIFS('7.  Persistence Report'!AY$27:AY$500,'7.  Persistence Report'!$D$27:$D$500,$B519,'7.  Persistence Report'!$J$27:$J$500,"Adjustment",'7.  Persistence Report'!$H$27:$H$500,"2017")</f>
        <v>0</v>
      </c>
      <c r="G520" s="295">
        <f>SUMIFS('7.  Persistence Report'!AZ$27:AZ$500,'7.  Persistence Report'!$D$27:$D$500,$B519,'7.  Persistence Report'!$J$27:$J$500,"Adjustment",'7.  Persistence Report'!$H$27:$H$500,"2017")</f>
        <v>0</v>
      </c>
      <c r="H520" s="295">
        <f>SUMIFS('7.  Persistence Report'!BA$27:BA$500,'7.  Persistence Report'!$D$27:$D$500,$B519,'7.  Persistence Report'!$J$27:$J$500,"Adjustment",'7.  Persistence Report'!$H$27:$H$500,"2017")</f>
        <v>0</v>
      </c>
      <c r="I520" s="295">
        <f>SUMIFS('7.  Persistence Report'!BB$27:BB$500,'7.  Persistence Report'!$D$27:$D$500,$B519,'7.  Persistence Report'!$J$27:$J$500,"Adjustment",'7.  Persistence Report'!$H$27:$H$500,"2017")</f>
        <v>0</v>
      </c>
      <c r="J520" s="295">
        <f>SUMIFS('7.  Persistence Report'!BC$27:BC$500,'7.  Persistence Report'!$D$27:$D$500,$B519,'7.  Persistence Report'!$J$27:$J$500,"Adjustment",'7.  Persistence Report'!$H$27:$H$500,"2017")</f>
        <v>0</v>
      </c>
      <c r="K520" s="295">
        <f>SUMIFS('7.  Persistence Report'!BD$27:BD$500,'7.  Persistence Report'!$D$27:$D$500,$B519,'7.  Persistence Report'!$J$27:$J$500,"Adjustment",'7.  Persistence Report'!$H$27:$H$500,"2017")</f>
        <v>0</v>
      </c>
      <c r="L520" s="295">
        <f>SUMIFS('7.  Persistence Report'!BE$27:BE$500,'7.  Persistence Report'!$D$27:$D$500,$B519,'7.  Persistence Report'!$J$27:$J$500,"Adjustment",'7.  Persistence Report'!$H$27:$H$500,"2017")</f>
        <v>0</v>
      </c>
      <c r="M520" s="295">
        <f>SUMIFS('7.  Persistence Report'!BF$27:BF$500,'7.  Persistence Report'!$D$27:$D$500,$B519,'7.  Persistence Report'!$J$27:$J$500,"Adjustment",'7.  Persistence Report'!$H$27:$H$500,"2017")</f>
        <v>0</v>
      </c>
      <c r="N520" s="295">
        <f>N519</f>
        <v>12</v>
      </c>
      <c r="O520" s="295">
        <f>SUMIFS('7.  Persistence Report'!R$27:R$500,'7.  Persistence Report'!$D$27:$D$500,$B519,'7.  Persistence Report'!$J$27:$J$500,"Adjustment",'7.  Persistence Report'!$H$27:$H$500,"2017")</f>
        <v>0</v>
      </c>
      <c r="P520" s="295">
        <f>SUMIFS('7.  Persistence Report'!S$27:S$500,'7.  Persistence Report'!$D$27:$D$500,$B519,'7.  Persistence Report'!$J$27:$J$500,"Adjustment",'7.  Persistence Report'!$H$27:$H$500,"2017")</f>
        <v>0</v>
      </c>
      <c r="Q520" s="295">
        <f>SUMIFS('7.  Persistence Report'!T$27:T$500,'7.  Persistence Report'!$D$27:$D$500,$B519,'7.  Persistence Report'!$J$27:$J$500,"Adjustment",'7.  Persistence Report'!$H$27:$H$500,"2017")</f>
        <v>0</v>
      </c>
      <c r="R520" s="295">
        <f>SUMIFS('7.  Persistence Report'!U$27:U$500,'7.  Persistence Report'!$D$27:$D$500,$B519,'7.  Persistence Report'!$J$27:$J$500,"Adjustment",'7.  Persistence Report'!$H$27:$H$500,"2017")</f>
        <v>0</v>
      </c>
      <c r="S520" s="295">
        <f>SUMIFS('7.  Persistence Report'!V$27:V$500,'7.  Persistence Report'!$D$27:$D$500,$B519,'7.  Persistence Report'!$J$27:$J$500,"Adjustment",'7.  Persistence Report'!$H$27:$H$500,"2017")</f>
        <v>0</v>
      </c>
      <c r="T520" s="295">
        <f>SUMIFS('7.  Persistence Report'!W$27:W$500,'7.  Persistence Report'!$D$27:$D$500,$B519,'7.  Persistence Report'!$J$27:$J$500,"Adjustment",'7.  Persistence Report'!$H$27:$H$500,"2017")</f>
        <v>0</v>
      </c>
      <c r="U520" s="295">
        <f>SUMIFS('7.  Persistence Report'!X$27:X$500,'7.  Persistence Report'!$D$27:$D$500,$B519,'7.  Persistence Report'!$J$27:$J$500,"Adjustment",'7.  Persistence Report'!$H$27:$H$500,"2017")</f>
        <v>0</v>
      </c>
      <c r="V520" s="295">
        <f>SUMIFS('7.  Persistence Report'!Y$27:Y$500,'7.  Persistence Report'!$D$27:$D$500,$B519,'7.  Persistence Report'!$J$27:$J$500,"Adjustment",'7.  Persistence Report'!$H$27:$H$500,"2017")</f>
        <v>0</v>
      </c>
      <c r="W520" s="295">
        <f>SUMIFS('7.  Persistence Report'!Z$27:Z$500,'7.  Persistence Report'!$D$27:$D$500,$B519,'7.  Persistence Report'!$J$27:$J$500,"Adjustment",'7.  Persistence Report'!$H$27:$H$500,"2017")</f>
        <v>0</v>
      </c>
      <c r="X520" s="295">
        <f>SUMIFS('7.  Persistence Report'!AA$27:AA$500,'7.  Persistence Report'!$D$27:$D$500,$B519,'7.  Persistence Report'!$J$27:$J$500,"Adjustment",'7.  Persistence Report'!$H$27:$H$500,"2017")</f>
        <v>0</v>
      </c>
      <c r="Y520" s="411">
        <f>Y519</f>
        <v>1</v>
      </c>
      <c r="Z520" s="411">
        <f t="shared" ref="Z520" si="1516">Z519</f>
        <v>0</v>
      </c>
      <c r="AA520" s="411">
        <f t="shared" ref="AA520" si="1517">AA519</f>
        <v>0</v>
      </c>
      <c r="AB520" s="411">
        <f t="shared" ref="AB520" si="1518">AB519</f>
        <v>0</v>
      </c>
      <c r="AC520" s="411">
        <f t="shared" ref="AC520" si="1519">AC519</f>
        <v>0</v>
      </c>
      <c r="AD520" s="411">
        <f t="shared" ref="AD520" si="1520">AD519</f>
        <v>0</v>
      </c>
      <c r="AE520" s="411">
        <f t="shared" ref="AE520" si="1521">AE519</f>
        <v>0</v>
      </c>
      <c r="AF520" s="411">
        <f t="shared" ref="AF520" si="1522">AF519</f>
        <v>0</v>
      </c>
      <c r="AG520" s="411">
        <f t="shared" ref="AG520" si="1523">AG519</f>
        <v>0</v>
      </c>
      <c r="AH520" s="411">
        <f t="shared" ref="AH520" si="1524">AH519</f>
        <v>0</v>
      </c>
      <c r="AI520" s="411">
        <f t="shared" ref="AI520" si="1525">AI519</f>
        <v>0</v>
      </c>
      <c r="AJ520" s="411">
        <f t="shared" ref="AJ520" si="1526">AJ519</f>
        <v>0</v>
      </c>
      <c r="AK520" s="411">
        <f t="shared" ref="AK520" si="1527">AK519</f>
        <v>0</v>
      </c>
      <c r="AL520" s="411">
        <f t="shared" ref="AL520" si="1528">AL519</f>
        <v>0</v>
      </c>
      <c r="AM520" s="306"/>
    </row>
    <row r="521" spans="1:39" ht="15.75" outlineLevel="1">
      <c r="A521" s="532"/>
      <c r="B521" s="504"/>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712</v>
      </c>
      <c r="C522" s="291" t="s">
        <v>25</v>
      </c>
      <c r="D522" s="295">
        <f>SUMIFS('7.  Persistence Report'!AW$27:AW$500,'7.  Persistence Report'!$D$27:$D$500,$B522,'7.  Persistence Report'!$J$27:$J$500,"Current year savings",'7.  Persistence Report'!$H$27:$H$500,"2017")</f>
        <v>0</v>
      </c>
      <c r="E522" s="295">
        <f>SUMIFS('7.  Persistence Report'!AX$27:AX$500,'7.  Persistence Report'!$D$27:$D$500,$B522,'7.  Persistence Report'!$J$27:$J$500,"Current year savings",'7.  Persistence Report'!$H$27:$H$500,"2017")</f>
        <v>0</v>
      </c>
      <c r="F522" s="295">
        <f>SUMIFS('7.  Persistence Report'!AY$27:AY$500,'7.  Persistence Report'!$D$27:$D$500,$B522,'7.  Persistence Report'!$J$27:$J$500,"Current year savings",'7.  Persistence Report'!$H$27:$H$500,"2017")</f>
        <v>0</v>
      </c>
      <c r="G522" s="295">
        <f>SUMIFS('7.  Persistence Report'!AZ$27:AZ$500,'7.  Persistence Report'!$D$27:$D$500,$B522,'7.  Persistence Report'!$J$27:$J$500,"Current year savings",'7.  Persistence Report'!$H$27:$H$500,"2017")</f>
        <v>0</v>
      </c>
      <c r="H522" s="295">
        <f>SUMIFS('7.  Persistence Report'!BA$27:BA$500,'7.  Persistence Report'!$D$27:$D$500,$B522,'7.  Persistence Report'!$J$27:$J$500,"Current year savings",'7.  Persistence Report'!$H$27:$H$500,"2017")</f>
        <v>0</v>
      </c>
      <c r="I522" s="295">
        <f>SUMIFS('7.  Persistence Report'!BB$27:BB$500,'7.  Persistence Report'!$D$27:$D$500,$B522,'7.  Persistence Report'!$J$27:$J$500,"Current year savings",'7.  Persistence Report'!$H$27:$H$500,"2017")</f>
        <v>0</v>
      </c>
      <c r="J522" s="295">
        <f>SUMIFS('7.  Persistence Report'!BC$27:BC$500,'7.  Persistence Report'!$D$27:$D$500,$B522,'7.  Persistence Report'!$J$27:$J$500,"Current year savings",'7.  Persistence Report'!$H$27:$H$500,"2017")</f>
        <v>0</v>
      </c>
      <c r="K522" s="295">
        <f>SUMIFS('7.  Persistence Report'!BD$27:BD$500,'7.  Persistence Report'!$D$27:$D$500,$B522,'7.  Persistence Report'!$J$27:$J$500,"Current year savings",'7.  Persistence Report'!$H$27:$H$500,"2017")</f>
        <v>0</v>
      </c>
      <c r="L522" s="295">
        <f>SUMIFS('7.  Persistence Report'!BE$27:BE$500,'7.  Persistence Report'!$D$27:$D$500,$B522,'7.  Persistence Report'!$J$27:$J$500,"Current year savings",'7.  Persistence Report'!$H$27:$H$500,"2017")</f>
        <v>0</v>
      </c>
      <c r="M522" s="295">
        <f>SUMIFS('7.  Persistence Report'!BF$27:BF$500,'7.  Persistence Report'!$D$27:$D$500,$B522,'7.  Persistence Report'!$J$27:$J$500,"Current year savings",'7.  Persistence Report'!$H$27:$H$500,"2017")</f>
        <v>0</v>
      </c>
      <c r="N522" s="295">
        <v>12</v>
      </c>
      <c r="O522" s="295">
        <f>SUMIFS('7.  Persistence Report'!R$27:R$500,'7.  Persistence Report'!$D$27:$D$500,$B522,'7.  Persistence Report'!$J$27:$J$500,"Current year savings",'7.  Persistence Report'!$H$27:$H$500,"2017")</f>
        <v>0</v>
      </c>
      <c r="P522" s="295">
        <f>SUMIFS('7.  Persistence Report'!S$27:S$500,'7.  Persistence Report'!$D$27:$D$500,$B522,'7.  Persistence Report'!$J$27:$J$500,"Current year savings",'7.  Persistence Report'!$H$27:$H$500,"2017")</f>
        <v>0</v>
      </c>
      <c r="Q522" s="295">
        <f>SUMIFS('7.  Persistence Report'!T$27:T$500,'7.  Persistence Report'!$D$27:$D$500,$B522,'7.  Persistence Report'!$J$27:$J$500,"Current year savings",'7.  Persistence Report'!$H$27:$H$500,"2017")</f>
        <v>0</v>
      </c>
      <c r="R522" s="295">
        <f>SUMIFS('7.  Persistence Report'!U$27:U$500,'7.  Persistence Report'!$D$27:$D$500,$B522,'7.  Persistence Report'!$J$27:$J$500,"Current year savings",'7.  Persistence Report'!$H$27:$H$500,"2017")</f>
        <v>0</v>
      </c>
      <c r="S522" s="295">
        <f>SUMIFS('7.  Persistence Report'!V$27:V$500,'7.  Persistence Report'!$D$27:$D$500,$B522,'7.  Persistence Report'!$J$27:$J$500,"Current year savings",'7.  Persistence Report'!$H$27:$H$500,"2017")</f>
        <v>0</v>
      </c>
      <c r="T522" s="295">
        <f>SUMIFS('7.  Persistence Report'!W$27:W$500,'7.  Persistence Report'!$D$27:$D$500,$B522,'7.  Persistence Report'!$J$27:$J$500,"Current year savings",'7.  Persistence Report'!$H$27:$H$500,"2017")</f>
        <v>0</v>
      </c>
      <c r="U522" s="295">
        <f>SUMIFS('7.  Persistence Report'!X$27:X$500,'7.  Persistence Report'!$D$27:$D$500,$B522,'7.  Persistence Report'!$J$27:$J$500,"Current year savings",'7.  Persistence Report'!$H$27:$H$500,"2017")</f>
        <v>0</v>
      </c>
      <c r="V522" s="295">
        <f>SUMIFS('7.  Persistence Report'!Y$27:Y$500,'7.  Persistence Report'!$D$27:$D$500,$B522,'7.  Persistence Report'!$J$27:$J$500,"Current year savings",'7.  Persistence Report'!$H$27:$H$500,"2017")</f>
        <v>0</v>
      </c>
      <c r="W522" s="295">
        <f>SUMIFS('7.  Persistence Report'!Z$27:Z$500,'7.  Persistence Report'!$D$27:$D$500,$B522,'7.  Persistence Report'!$J$27:$J$500,"Current year savings",'7.  Persistence Report'!$H$27:$H$500,"2017")</f>
        <v>0</v>
      </c>
      <c r="X522" s="295">
        <f>SUMIFS('7.  Persistence Report'!AA$27:AA$500,'7.  Persistence Report'!$D$27:$D$500,$B522,'7.  Persistence Report'!$J$27:$J$500,"Current year savings",'7.  Persistence Report'!$H$27:$H$500,"2017")</f>
        <v>0</v>
      </c>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f>SUMIFS('7.  Persistence Report'!AW$27:AW$500,'7.  Persistence Report'!$D$27:$D$500,$B522,'7.  Persistence Report'!$J$27:$J$500,"Adjustment",'7.  Persistence Report'!$H$27:$H$500,"2017")</f>
        <v>0</v>
      </c>
      <c r="E523" s="295">
        <f>SUMIFS('7.  Persistence Report'!AX$27:AX$500,'7.  Persistence Report'!$D$27:$D$500,$B522,'7.  Persistence Report'!$J$27:$J$500,"Adjustment",'7.  Persistence Report'!$H$27:$H$500,"2017")</f>
        <v>0</v>
      </c>
      <c r="F523" s="295">
        <f>SUMIFS('7.  Persistence Report'!AY$27:AY$500,'7.  Persistence Report'!$D$27:$D$500,$B522,'7.  Persistence Report'!$J$27:$J$500,"Adjustment",'7.  Persistence Report'!$H$27:$H$500,"2017")</f>
        <v>0</v>
      </c>
      <c r="G523" s="295">
        <f>SUMIFS('7.  Persistence Report'!AZ$27:AZ$500,'7.  Persistence Report'!$D$27:$D$500,$B522,'7.  Persistence Report'!$J$27:$J$500,"Adjustment",'7.  Persistence Report'!$H$27:$H$500,"2017")</f>
        <v>0</v>
      </c>
      <c r="H523" s="295">
        <f>SUMIFS('7.  Persistence Report'!BA$27:BA$500,'7.  Persistence Report'!$D$27:$D$500,$B522,'7.  Persistence Report'!$J$27:$J$500,"Adjustment",'7.  Persistence Report'!$H$27:$H$500,"2017")</f>
        <v>0</v>
      </c>
      <c r="I523" s="295">
        <f>SUMIFS('7.  Persistence Report'!BB$27:BB$500,'7.  Persistence Report'!$D$27:$D$500,$B522,'7.  Persistence Report'!$J$27:$J$500,"Adjustment",'7.  Persistence Report'!$H$27:$H$500,"2017")</f>
        <v>0</v>
      </c>
      <c r="J523" s="295">
        <f>SUMIFS('7.  Persistence Report'!BC$27:BC$500,'7.  Persistence Report'!$D$27:$D$500,$B522,'7.  Persistence Report'!$J$27:$J$500,"Adjustment",'7.  Persistence Report'!$H$27:$H$500,"2017")</f>
        <v>0</v>
      </c>
      <c r="K523" s="295">
        <f>SUMIFS('7.  Persistence Report'!BD$27:BD$500,'7.  Persistence Report'!$D$27:$D$500,$B522,'7.  Persistence Report'!$J$27:$J$500,"Adjustment",'7.  Persistence Report'!$H$27:$H$500,"2017")</f>
        <v>0</v>
      </c>
      <c r="L523" s="295">
        <f>SUMIFS('7.  Persistence Report'!BE$27:BE$500,'7.  Persistence Report'!$D$27:$D$500,$B522,'7.  Persistence Report'!$J$27:$J$500,"Adjustment",'7.  Persistence Report'!$H$27:$H$500,"2017")</f>
        <v>0</v>
      </c>
      <c r="M523" s="295">
        <f>SUMIFS('7.  Persistence Report'!BF$27:BF$500,'7.  Persistence Report'!$D$27:$D$500,$B522,'7.  Persistence Report'!$J$27:$J$500,"Adjustment",'7.  Persistence Report'!$H$27:$H$500,"2017")</f>
        <v>0</v>
      </c>
      <c r="N523" s="295">
        <f>N522</f>
        <v>12</v>
      </c>
      <c r="O523" s="295">
        <f>SUMIFS('7.  Persistence Report'!R$27:R$500,'7.  Persistence Report'!$D$27:$D$500,$B522,'7.  Persistence Report'!$J$27:$J$500,"Adjustment",'7.  Persistence Report'!$H$27:$H$500,"2017")</f>
        <v>0</v>
      </c>
      <c r="P523" s="295">
        <f>SUMIFS('7.  Persistence Report'!S$27:S$500,'7.  Persistence Report'!$D$27:$D$500,$B522,'7.  Persistence Report'!$J$27:$J$500,"Adjustment",'7.  Persistence Report'!$H$27:$H$500,"2017")</f>
        <v>0</v>
      </c>
      <c r="Q523" s="295">
        <f>SUMIFS('7.  Persistence Report'!T$27:T$500,'7.  Persistence Report'!$D$27:$D$500,$B522,'7.  Persistence Report'!$J$27:$J$500,"Adjustment",'7.  Persistence Report'!$H$27:$H$500,"2017")</f>
        <v>0</v>
      </c>
      <c r="R523" s="295">
        <f>SUMIFS('7.  Persistence Report'!U$27:U$500,'7.  Persistence Report'!$D$27:$D$500,$B522,'7.  Persistence Report'!$J$27:$J$500,"Adjustment",'7.  Persistence Report'!$H$27:$H$500,"2017")</f>
        <v>0</v>
      </c>
      <c r="S523" s="295">
        <f>SUMIFS('7.  Persistence Report'!V$27:V$500,'7.  Persistence Report'!$D$27:$D$500,$B522,'7.  Persistence Report'!$J$27:$J$500,"Adjustment",'7.  Persistence Report'!$H$27:$H$500,"2017")</f>
        <v>0</v>
      </c>
      <c r="T523" s="295">
        <f>SUMIFS('7.  Persistence Report'!W$27:W$500,'7.  Persistence Report'!$D$27:$D$500,$B522,'7.  Persistence Report'!$J$27:$J$500,"Adjustment",'7.  Persistence Report'!$H$27:$H$500,"2017")</f>
        <v>0</v>
      </c>
      <c r="U523" s="295">
        <f>SUMIFS('7.  Persistence Report'!X$27:X$500,'7.  Persistence Report'!$D$27:$D$500,$B522,'7.  Persistence Report'!$J$27:$J$500,"Adjustment",'7.  Persistence Report'!$H$27:$H$500,"2017")</f>
        <v>0</v>
      </c>
      <c r="V523" s="295">
        <f>SUMIFS('7.  Persistence Report'!Y$27:Y$500,'7.  Persistence Report'!$D$27:$D$500,$B522,'7.  Persistence Report'!$J$27:$J$500,"Adjustment",'7.  Persistence Report'!$H$27:$H$500,"2017")</f>
        <v>0</v>
      </c>
      <c r="W523" s="295">
        <f>SUMIFS('7.  Persistence Report'!Z$27:Z$500,'7.  Persistence Report'!$D$27:$D$500,$B522,'7.  Persistence Report'!$J$27:$J$500,"Adjustment",'7.  Persistence Report'!$H$27:$H$500,"2017")</f>
        <v>0</v>
      </c>
      <c r="X523" s="295">
        <f>SUMIFS('7.  Persistence Report'!AA$27:AA$500,'7.  Persistence Report'!$D$27:$D$500,$B522,'7.  Persistence Report'!$J$27:$J$500,"Adjustment",'7.  Persistence Report'!$H$27:$H$500,"2017")</f>
        <v>0</v>
      </c>
      <c r="Y523" s="411">
        <f>Y522</f>
        <v>0</v>
      </c>
      <c r="Z523" s="411">
        <f t="shared" ref="Z523" si="1529">Z522</f>
        <v>0</v>
      </c>
      <c r="AA523" s="411">
        <f t="shared" ref="AA523" si="1530">AA522</f>
        <v>0</v>
      </c>
      <c r="AB523" s="411">
        <f t="shared" ref="AB523" si="1531">AB522</f>
        <v>0</v>
      </c>
      <c r="AC523" s="411">
        <f t="shared" ref="AC523" si="1532">AC522</f>
        <v>0</v>
      </c>
      <c r="AD523" s="411">
        <f t="shared" ref="AD523" si="1533">AD522</f>
        <v>0</v>
      </c>
      <c r="AE523" s="411">
        <f t="shared" ref="AE523" si="1534">AE522</f>
        <v>0</v>
      </c>
      <c r="AF523" s="411">
        <f t="shared" ref="AF523" si="1535">AF522</f>
        <v>0</v>
      </c>
      <c r="AG523" s="411">
        <f t="shared" ref="AG523" si="1536">AG522</f>
        <v>0</v>
      </c>
      <c r="AH523" s="411">
        <f t="shared" ref="AH523" si="1537">AH522</f>
        <v>0</v>
      </c>
      <c r="AI523" s="411">
        <f t="shared" ref="AI523" si="1538">AI522</f>
        <v>0</v>
      </c>
      <c r="AJ523" s="411">
        <f t="shared" ref="AJ523" si="1539">AJ522</f>
        <v>0</v>
      </c>
      <c r="AK523" s="411">
        <f t="shared" ref="AK523" si="1540">AK522</f>
        <v>0</v>
      </c>
      <c r="AL523" s="411">
        <f t="shared" ref="AL523" si="1541">AL522</f>
        <v>0</v>
      </c>
      <c r="AM523" s="306"/>
    </row>
    <row r="524" spans="1:39" ht="15.75" outlineLevel="1">
      <c r="A524" s="532"/>
      <c r="B524" s="504" t="s">
        <v>501</v>
      </c>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2">Z525</f>
        <v>0</v>
      </c>
      <c r="AA526" s="411">
        <f t="shared" ref="AA526" si="1543">AA525</f>
        <v>0</v>
      </c>
      <c r="AB526" s="411">
        <f t="shared" ref="AB526" si="1544">AB525</f>
        <v>0</v>
      </c>
      <c r="AC526" s="411">
        <f t="shared" ref="AC526" si="1545">AC525</f>
        <v>0</v>
      </c>
      <c r="AD526" s="411">
        <f t="shared" ref="AD526" si="1546">AD525</f>
        <v>0</v>
      </c>
      <c r="AE526" s="411">
        <f t="shared" ref="AE526" si="1547">AE525</f>
        <v>0</v>
      </c>
      <c r="AF526" s="411">
        <f t="shared" ref="AF526" si="1548">AF525</f>
        <v>0</v>
      </c>
      <c r="AG526" s="411">
        <f t="shared" ref="AG526" si="1549">AG525</f>
        <v>0</v>
      </c>
      <c r="AH526" s="411">
        <f t="shared" ref="AH526" si="1550">AH525</f>
        <v>0</v>
      </c>
      <c r="AI526" s="411">
        <f t="shared" ref="AI526" si="1551">AI525</f>
        <v>0</v>
      </c>
      <c r="AJ526" s="411">
        <f t="shared" ref="AJ526" si="1552">AJ525</f>
        <v>0</v>
      </c>
      <c r="AK526" s="411">
        <f t="shared" ref="AK526" si="1553">AK525</f>
        <v>0</v>
      </c>
      <c r="AL526" s="411">
        <f t="shared" ref="AL526" si="1554">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5">Z528</f>
        <v>0</v>
      </c>
      <c r="AA529" s="411">
        <f t="shared" ref="AA529" si="1556">AA528</f>
        <v>0</v>
      </c>
      <c r="AB529" s="411">
        <f t="shared" ref="AB529" si="1557">AB528</f>
        <v>0</v>
      </c>
      <c r="AC529" s="411">
        <f t="shared" ref="AC529" si="1558">AC528</f>
        <v>0</v>
      </c>
      <c r="AD529" s="411">
        <f t="shared" ref="AD529" si="1559">AD528</f>
        <v>0</v>
      </c>
      <c r="AE529" s="411">
        <f t="shared" ref="AE529" si="1560">AE528</f>
        <v>0</v>
      </c>
      <c r="AF529" s="411">
        <f t="shared" ref="AF529" si="1561">AF528</f>
        <v>0</v>
      </c>
      <c r="AG529" s="411">
        <f t="shared" ref="AG529" si="1562">AG528</f>
        <v>0</v>
      </c>
      <c r="AH529" s="411">
        <f t="shared" ref="AH529" si="1563">AH528</f>
        <v>0</v>
      </c>
      <c r="AI529" s="411">
        <f t="shared" ref="AI529" si="1564">AI528</f>
        <v>0</v>
      </c>
      <c r="AJ529" s="411">
        <f t="shared" ref="AJ529" si="1565">AJ528</f>
        <v>0</v>
      </c>
      <c r="AK529" s="411">
        <f t="shared" ref="AK529" si="1566">AK528</f>
        <v>0</v>
      </c>
      <c r="AL529" s="411">
        <f t="shared" ref="AL529" si="1567">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8">Z531</f>
        <v>0</v>
      </c>
      <c r="AA532" s="411">
        <f t="shared" ref="AA532" si="1569">AA531</f>
        <v>0</v>
      </c>
      <c r="AB532" s="411">
        <f t="shared" ref="AB532" si="1570">AB531</f>
        <v>0</v>
      </c>
      <c r="AC532" s="411">
        <f t="shared" ref="AC532" si="1571">AC531</f>
        <v>0</v>
      </c>
      <c r="AD532" s="411">
        <f t="shared" ref="AD532" si="1572">AD531</f>
        <v>0</v>
      </c>
      <c r="AE532" s="411">
        <f t="shared" ref="AE532" si="1573">AE531</f>
        <v>0</v>
      </c>
      <c r="AF532" s="411">
        <f t="shared" ref="AF532" si="1574">AF531</f>
        <v>0</v>
      </c>
      <c r="AG532" s="411">
        <f t="shared" ref="AG532" si="1575">AG531</f>
        <v>0</v>
      </c>
      <c r="AH532" s="411">
        <f t="shared" ref="AH532" si="1576">AH531</f>
        <v>0</v>
      </c>
      <c r="AI532" s="411">
        <f t="shared" ref="AI532" si="1577">AI531</f>
        <v>0</v>
      </c>
      <c r="AJ532" s="411">
        <f t="shared" ref="AJ532" si="1578">AJ531</f>
        <v>0</v>
      </c>
      <c r="AK532" s="411">
        <f t="shared" ref="AK532" si="1579">AK531</f>
        <v>0</v>
      </c>
      <c r="AL532" s="411">
        <f t="shared" ref="AL532" si="1580">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f>SUMIFS('7.  Persistence Report'!AW$27:AW$500,'7.  Persistence Report'!$D$27:$D$500,$B534,'7.  Persistence Report'!$J$27:$J$500,"Current year savings",'7.  Persistence Report'!$H$27:$H$500,"2017")</f>
        <v>0</v>
      </c>
      <c r="E534" s="295">
        <f>SUMIFS('7.  Persistence Report'!AX$27:AX$500,'7.  Persistence Report'!$D$27:$D$500,$B534,'7.  Persistence Report'!$J$27:$J$500,"Current year savings",'7.  Persistence Report'!$H$27:$H$500,"2017")</f>
        <v>0</v>
      </c>
      <c r="F534" s="295">
        <f>SUMIFS('7.  Persistence Report'!AY$27:AY$500,'7.  Persistence Report'!$D$27:$D$500,$B534,'7.  Persistence Report'!$J$27:$J$500,"Current year savings",'7.  Persistence Report'!$H$27:$H$500,"2017")</f>
        <v>0</v>
      </c>
      <c r="G534" s="295">
        <f>SUMIFS('7.  Persistence Report'!AZ$27:AZ$500,'7.  Persistence Report'!$D$27:$D$500,$B534,'7.  Persistence Report'!$J$27:$J$500,"Current year savings",'7.  Persistence Report'!$H$27:$H$500,"2017")</f>
        <v>0</v>
      </c>
      <c r="H534" s="295">
        <f>SUMIFS('7.  Persistence Report'!BA$27:BA$500,'7.  Persistence Report'!$D$27:$D$500,$B534,'7.  Persistence Report'!$J$27:$J$500,"Current year savings",'7.  Persistence Report'!$H$27:$H$500,"2017")</f>
        <v>0</v>
      </c>
      <c r="I534" s="295">
        <f>SUMIFS('7.  Persistence Report'!BB$27:BB$500,'7.  Persistence Report'!$D$27:$D$500,$B534,'7.  Persistence Report'!$J$27:$J$500,"Current year savings",'7.  Persistence Report'!$H$27:$H$500,"2017")</f>
        <v>0</v>
      </c>
      <c r="J534" s="295">
        <f>SUMIFS('7.  Persistence Report'!BC$27:BC$500,'7.  Persistence Report'!$D$27:$D$500,$B534,'7.  Persistence Report'!$J$27:$J$500,"Current year savings",'7.  Persistence Report'!$H$27:$H$500,"2017")</f>
        <v>0</v>
      </c>
      <c r="K534" s="295">
        <f>SUMIFS('7.  Persistence Report'!BD$27:BD$500,'7.  Persistence Report'!$D$27:$D$500,$B534,'7.  Persistence Report'!$J$27:$J$500,"Current year savings",'7.  Persistence Report'!$H$27:$H$500,"2017")</f>
        <v>0</v>
      </c>
      <c r="L534" s="295">
        <f>SUMIFS('7.  Persistence Report'!BE$27:BE$500,'7.  Persistence Report'!$D$27:$D$500,$B534,'7.  Persistence Report'!$J$27:$J$500,"Current year savings",'7.  Persistence Report'!$H$27:$H$500,"2017")</f>
        <v>0</v>
      </c>
      <c r="M534" s="295">
        <f>SUMIFS('7.  Persistence Report'!BF$27:BF$500,'7.  Persistence Report'!$D$27:$D$500,$B534,'7.  Persistence Report'!$J$27:$J$500,"Current year savings",'7.  Persistence Report'!$H$27:$H$500,"2017")</f>
        <v>0</v>
      </c>
      <c r="N534" s="295">
        <v>12</v>
      </c>
      <c r="O534" s="295">
        <f>SUMIFS('7.  Persistence Report'!R$27:R$500,'7.  Persistence Report'!$D$27:$D$500,$B534,'7.  Persistence Report'!$J$27:$J$500,"Current year savings",'7.  Persistence Report'!$H$27:$H$500,"2017")</f>
        <v>0</v>
      </c>
      <c r="P534" s="295">
        <f>SUMIFS('7.  Persistence Report'!S$27:S$500,'7.  Persistence Report'!$D$27:$D$500,$B534,'7.  Persistence Report'!$J$27:$J$500,"Current year savings",'7.  Persistence Report'!$H$27:$H$500,"2017")</f>
        <v>0</v>
      </c>
      <c r="Q534" s="295">
        <f>SUMIFS('7.  Persistence Report'!T$27:T$500,'7.  Persistence Report'!$D$27:$D$500,$B534,'7.  Persistence Report'!$J$27:$J$500,"Current year savings",'7.  Persistence Report'!$H$27:$H$500,"2017")</f>
        <v>0</v>
      </c>
      <c r="R534" s="295">
        <f>SUMIFS('7.  Persistence Report'!U$27:U$500,'7.  Persistence Report'!$D$27:$D$500,$B534,'7.  Persistence Report'!$J$27:$J$500,"Current year savings",'7.  Persistence Report'!$H$27:$H$500,"2017")</f>
        <v>0</v>
      </c>
      <c r="S534" s="295">
        <f>SUMIFS('7.  Persistence Report'!V$27:V$500,'7.  Persistence Report'!$D$27:$D$500,$B534,'7.  Persistence Report'!$J$27:$J$500,"Current year savings",'7.  Persistence Report'!$H$27:$H$500,"2017")</f>
        <v>0</v>
      </c>
      <c r="T534" s="295">
        <f>SUMIFS('7.  Persistence Report'!W$27:W$500,'7.  Persistence Report'!$D$27:$D$500,$B534,'7.  Persistence Report'!$J$27:$J$500,"Current year savings",'7.  Persistence Report'!$H$27:$H$500,"2017")</f>
        <v>0</v>
      </c>
      <c r="U534" s="295">
        <f>SUMIFS('7.  Persistence Report'!X$27:X$500,'7.  Persistence Report'!$D$27:$D$500,$B534,'7.  Persistence Report'!$J$27:$J$500,"Current year savings",'7.  Persistence Report'!$H$27:$H$500,"2017")</f>
        <v>0</v>
      </c>
      <c r="V534" s="295">
        <f>SUMIFS('7.  Persistence Report'!Y$27:Y$500,'7.  Persistence Report'!$D$27:$D$500,$B534,'7.  Persistence Report'!$J$27:$J$500,"Current year savings",'7.  Persistence Report'!$H$27:$H$500,"2017")</f>
        <v>0</v>
      </c>
      <c r="W534" s="295">
        <f>SUMIFS('7.  Persistence Report'!Z$27:Z$500,'7.  Persistence Report'!$D$27:$D$500,$B534,'7.  Persistence Report'!$J$27:$J$500,"Current year savings",'7.  Persistence Report'!$H$27:$H$500,"2017")</f>
        <v>0</v>
      </c>
      <c r="X534" s="295">
        <f>SUMIFS('7.  Persistence Report'!AA$27:AA$500,'7.  Persistence Report'!$D$27:$D$500,$B534,'7.  Persistence Report'!$J$27:$J$500,"Current year savings",'7.  Persistence Report'!$H$27:$H$500,"2017")</f>
        <v>0</v>
      </c>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f>SUMIFS('7.  Persistence Report'!AW$27:AW$500,'7.  Persistence Report'!$D$27:$D$500,$B534,'7.  Persistence Report'!$J$27:$J$500,"Adjustment",'7.  Persistence Report'!$H$27:$H$500,"2017")</f>
        <v>0</v>
      </c>
      <c r="E535" s="295">
        <f>SUMIFS('7.  Persistence Report'!AX$27:AX$500,'7.  Persistence Report'!$D$27:$D$500,$B534,'7.  Persistence Report'!$J$27:$J$500,"Adjustment",'7.  Persistence Report'!$H$27:$H$500,"2017")</f>
        <v>0</v>
      </c>
      <c r="F535" s="295">
        <f>SUMIFS('7.  Persistence Report'!AY$27:AY$500,'7.  Persistence Report'!$D$27:$D$500,$B534,'7.  Persistence Report'!$J$27:$J$500,"Adjustment",'7.  Persistence Report'!$H$27:$H$500,"2017")</f>
        <v>0</v>
      </c>
      <c r="G535" s="295">
        <f>SUMIFS('7.  Persistence Report'!AZ$27:AZ$500,'7.  Persistence Report'!$D$27:$D$500,$B534,'7.  Persistence Report'!$J$27:$J$500,"Adjustment",'7.  Persistence Report'!$H$27:$H$500,"2017")</f>
        <v>0</v>
      </c>
      <c r="H535" s="295">
        <f>SUMIFS('7.  Persistence Report'!BA$27:BA$500,'7.  Persistence Report'!$D$27:$D$500,$B534,'7.  Persistence Report'!$J$27:$J$500,"Adjustment",'7.  Persistence Report'!$H$27:$H$500,"2017")</f>
        <v>0</v>
      </c>
      <c r="I535" s="295">
        <f>SUMIFS('7.  Persistence Report'!BB$27:BB$500,'7.  Persistence Report'!$D$27:$D$500,$B534,'7.  Persistence Report'!$J$27:$J$500,"Adjustment",'7.  Persistence Report'!$H$27:$H$500,"2017")</f>
        <v>0</v>
      </c>
      <c r="J535" s="295">
        <f>SUMIFS('7.  Persistence Report'!BC$27:BC$500,'7.  Persistence Report'!$D$27:$D$500,$B534,'7.  Persistence Report'!$J$27:$J$500,"Adjustment",'7.  Persistence Report'!$H$27:$H$500,"2017")</f>
        <v>0</v>
      </c>
      <c r="K535" s="295">
        <f>SUMIFS('7.  Persistence Report'!BD$27:BD$500,'7.  Persistence Report'!$D$27:$D$500,$B534,'7.  Persistence Report'!$J$27:$J$500,"Adjustment",'7.  Persistence Report'!$H$27:$H$500,"2017")</f>
        <v>0</v>
      </c>
      <c r="L535" s="295">
        <f>SUMIFS('7.  Persistence Report'!BE$27:BE$500,'7.  Persistence Report'!$D$27:$D$500,$B534,'7.  Persistence Report'!$J$27:$J$500,"Adjustment",'7.  Persistence Report'!$H$27:$H$500,"2017")</f>
        <v>0</v>
      </c>
      <c r="M535" s="295">
        <f>SUMIFS('7.  Persistence Report'!BF$27:BF$500,'7.  Persistence Report'!$D$27:$D$500,$B534,'7.  Persistence Report'!$J$27:$J$500,"Adjustment",'7.  Persistence Report'!$H$27:$H$500,"2017")</f>
        <v>0</v>
      </c>
      <c r="N535" s="295">
        <f>N534</f>
        <v>12</v>
      </c>
      <c r="O535" s="295">
        <f>SUMIFS('7.  Persistence Report'!R$27:R$500,'7.  Persistence Report'!$D$27:$D$500,$B534,'7.  Persistence Report'!$J$27:$J$500,"Adjustment",'7.  Persistence Report'!$H$27:$H$500,"2017")</f>
        <v>0</v>
      </c>
      <c r="P535" s="295">
        <f>SUMIFS('7.  Persistence Report'!S$27:S$500,'7.  Persistence Report'!$D$27:$D$500,$B534,'7.  Persistence Report'!$J$27:$J$500,"Adjustment",'7.  Persistence Report'!$H$27:$H$500,"2017")</f>
        <v>0</v>
      </c>
      <c r="Q535" s="295">
        <f>SUMIFS('7.  Persistence Report'!T$27:T$500,'7.  Persistence Report'!$D$27:$D$500,$B534,'7.  Persistence Report'!$J$27:$J$500,"Adjustment",'7.  Persistence Report'!$H$27:$H$500,"2017")</f>
        <v>0</v>
      </c>
      <c r="R535" s="295">
        <f>SUMIFS('7.  Persistence Report'!U$27:U$500,'7.  Persistence Report'!$D$27:$D$500,$B534,'7.  Persistence Report'!$J$27:$J$500,"Adjustment",'7.  Persistence Report'!$H$27:$H$500,"2017")</f>
        <v>0</v>
      </c>
      <c r="S535" s="295">
        <f>SUMIFS('7.  Persistence Report'!V$27:V$500,'7.  Persistence Report'!$D$27:$D$500,$B534,'7.  Persistence Report'!$J$27:$J$500,"Adjustment",'7.  Persistence Report'!$H$27:$H$500,"2017")</f>
        <v>0</v>
      </c>
      <c r="T535" s="295">
        <f>SUMIFS('7.  Persistence Report'!W$27:W$500,'7.  Persistence Report'!$D$27:$D$500,$B534,'7.  Persistence Report'!$J$27:$J$500,"Adjustment",'7.  Persistence Report'!$H$27:$H$500,"2017")</f>
        <v>0</v>
      </c>
      <c r="U535" s="295">
        <f>SUMIFS('7.  Persistence Report'!X$27:X$500,'7.  Persistence Report'!$D$27:$D$500,$B534,'7.  Persistence Report'!$J$27:$J$500,"Adjustment",'7.  Persistence Report'!$H$27:$H$500,"2017")</f>
        <v>0</v>
      </c>
      <c r="V535" s="295">
        <f>SUMIFS('7.  Persistence Report'!Y$27:Y$500,'7.  Persistence Report'!$D$27:$D$500,$B534,'7.  Persistence Report'!$J$27:$J$500,"Adjustment",'7.  Persistence Report'!$H$27:$H$500,"2017")</f>
        <v>0</v>
      </c>
      <c r="W535" s="295">
        <f>SUMIFS('7.  Persistence Report'!Z$27:Z$500,'7.  Persistence Report'!$D$27:$D$500,$B534,'7.  Persistence Report'!$J$27:$J$500,"Adjustment",'7.  Persistence Report'!$H$27:$H$500,"2017")</f>
        <v>0</v>
      </c>
      <c r="X535" s="295">
        <f>SUMIFS('7.  Persistence Report'!AA$27:AA$500,'7.  Persistence Report'!$D$27:$D$500,$B534,'7.  Persistence Report'!$J$27:$J$500,"Adjustment",'7.  Persistence Report'!$H$27:$H$500,"2017")</f>
        <v>0</v>
      </c>
      <c r="Y535" s="411">
        <f>Y534</f>
        <v>0</v>
      </c>
      <c r="Z535" s="411">
        <f t="shared" ref="Z535" si="1581">Z534</f>
        <v>0</v>
      </c>
      <c r="AA535" s="411">
        <f t="shared" ref="AA535" si="1582">AA534</f>
        <v>0</v>
      </c>
      <c r="AB535" s="411">
        <f t="shared" ref="AB535" si="1583">AB534</f>
        <v>0</v>
      </c>
      <c r="AC535" s="411">
        <f t="shared" ref="AC535" si="1584">AC534</f>
        <v>0</v>
      </c>
      <c r="AD535" s="411">
        <f t="shared" ref="AD535" si="1585">AD534</f>
        <v>0</v>
      </c>
      <c r="AE535" s="411">
        <f t="shared" ref="AE535" si="1586">AE534</f>
        <v>0</v>
      </c>
      <c r="AF535" s="411">
        <f t="shared" ref="AF535" si="1587">AF534</f>
        <v>0</v>
      </c>
      <c r="AG535" s="411">
        <f t="shared" ref="AG535" si="1588">AG534</f>
        <v>0</v>
      </c>
      <c r="AH535" s="411">
        <f t="shared" ref="AH535" si="1589">AH534</f>
        <v>0</v>
      </c>
      <c r="AI535" s="411">
        <f t="shared" ref="AI535" si="1590">AI534</f>
        <v>0</v>
      </c>
      <c r="AJ535" s="411">
        <f t="shared" ref="AJ535" si="1591">AJ534</f>
        <v>0</v>
      </c>
      <c r="AK535" s="411">
        <f t="shared" ref="AK535" si="1592">AK534</f>
        <v>0</v>
      </c>
      <c r="AL535" s="411">
        <f t="shared" ref="AL535" si="1593">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f>SUMIFS('7.  Persistence Report'!AW$27:AW$500,'7.  Persistence Report'!$D$27:$D$500,$B537,'7.  Persistence Report'!$J$27:$J$500,"Current year savings",'7.  Persistence Report'!$H$27:$H$500,"2017")</f>
        <v>0</v>
      </c>
      <c r="E537" s="295">
        <f>SUMIFS('7.  Persistence Report'!AX$27:AX$500,'7.  Persistence Report'!$D$27:$D$500,$B537,'7.  Persistence Report'!$J$27:$J$500,"Current year savings",'7.  Persistence Report'!$H$27:$H$500,"2017")</f>
        <v>0</v>
      </c>
      <c r="F537" s="295">
        <f>SUMIFS('7.  Persistence Report'!AY$27:AY$500,'7.  Persistence Report'!$D$27:$D$500,$B537,'7.  Persistence Report'!$J$27:$J$500,"Current year savings",'7.  Persistence Report'!$H$27:$H$500,"2017")</f>
        <v>0</v>
      </c>
      <c r="G537" s="295">
        <f>SUMIFS('7.  Persistence Report'!AZ$27:AZ$500,'7.  Persistence Report'!$D$27:$D$500,$B537,'7.  Persistence Report'!$J$27:$J$500,"Current year savings",'7.  Persistence Report'!$H$27:$H$500,"2017")</f>
        <v>0</v>
      </c>
      <c r="H537" s="295">
        <f>SUMIFS('7.  Persistence Report'!BA$27:BA$500,'7.  Persistence Report'!$D$27:$D$500,$B537,'7.  Persistence Report'!$J$27:$J$500,"Current year savings",'7.  Persistence Report'!$H$27:$H$500,"2017")</f>
        <v>0</v>
      </c>
      <c r="I537" s="295">
        <f>SUMIFS('7.  Persistence Report'!BB$27:BB$500,'7.  Persistence Report'!$D$27:$D$500,$B537,'7.  Persistence Report'!$J$27:$J$500,"Current year savings",'7.  Persistence Report'!$H$27:$H$500,"2017")</f>
        <v>0</v>
      </c>
      <c r="J537" s="295">
        <f>SUMIFS('7.  Persistence Report'!BC$27:BC$500,'7.  Persistence Report'!$D$27:$D$500,$B537,'7.  Persistence Report'!$J$27:$J$500,"Current year savings",'7.  Persistence Report'!$H$27:$H$500,"2017")</f>
        <v>0</v>
      </c>
      <c r="K537" s="295">
        <f>SUMIFS('7.  Persistence Report'!BD$27:BD$500,'7.  Persistence Report'!$D$27:$D$500,$B537,'7.  Persistence Report'!$J$27:$J$500,"Current year savings",'7.  Persistence Report'!$H$27:$H$500,"2017")</f>
        <v>0</v>
      </c>
      <c r="L537" s="295">
        <f>SUMIFS('7.  Persistence Report'!BE$27:BE$500,'7.  Persistence Report'!$D$27:$D$500,$B537,'7.  Persistence Report'!$J$27:$J$500,"Current year savings",'7.  Persistence Report'!$H$27:$H$500,"2017")</f>
        <v>0</v>
      </c>
      <c r="M537" s="295">
        <f>SUMIFS('7.  Persistence Report'!BF$27:BF$500,'7.  Persistence Report'!$D$27:$D$500,$B537,'7.  Persistence Report'!$J$27:$J$500,"Current year savings",'7.  Persistence Report'!$H$27:$H$500,"2017")</f>
        <v>0</v>
      </c>
      <c r="N537" s="291"/>
      <c r="O537" s="295">
        <f>SUMIFS('7.  Persistence Report'!R$27:R$500,'7.  Persistence Report'!$D$27:$D$500,$B537,'7.  Persistence Report'!$J$27:$J$500,"Current year savings",'7.  Persistence Report'!$H$27:$H$500,"2017")</f>
        <v>0</v>
      </c>
      <c r="P537" s="295">
        <f>SUMIFS('7.  Persistence Report'!S$27:S$500,'7.  Persistence Report'!$D$27:$D$500,$B537,'7.  Persistence Report'!$J$27:$J$500,"Current year savings",'7.  Persistence Report'!$H$27:$H$500,"2017")</f>
        <v>0</v>
      </c>
      <c r="Q537" s="295">
        <f>SUMIFS('7.  Persistence Report'!T$27:T$500,'7.  Persistence Report'!$D$27:$D$500,$B537,'7.  Persistence Report'!$J$27:$J$500,"Current year savings",'7.  Persistence Report'!$H$27:$H$500,"2017")</f>
        <v>0</v>
      </c>
      <c r="R537" s="295">
        <f>SUMIFS('7.  Persistence Report'!U$27:U$500,'7.  Persistence Report'!$D$27:$D$500,$B537,'7.  Persistence Report'!$J$27:$J$500,"Current year savings",'7.  Persistence Report'!$H$27:$H$500,"2017")</f>
        <v>0</v>
      </c>
      <c r="S537" s="295">
        <f>SUMIFS('7.  Persistence Report'!V$27:V$500,'7.  Persistence Report'!$D$27:$D$500,$B537,'7.  Persistence Report'!$J$27:$J$500,"Current year savings",'7.  Persistence Report'!$H$27:$H$500,"2017")</f>
        <v>0</v>
      </c>
      <c r="T537" s="295">
        <f>SUMIFS('7.  Persistence Report'!W$27:W$500,'7.  Persistence Report'!$D$27:$D$500,$B537,'7.  Persistence Report'!$J$27:$J$500,"Current year savings",'7.  Persistence Report'!$H$27:$H$500,"2017")</f>
        <v>0</v>
      </c>
      <c r="U537" s="295">
        <f>SUMIFS('7.  Persistence Report'!X$27:X$500,'7.  Persistence Report'!$D$27:$D$500,$B537,'7.  Persistence Report'!$J$27:$J$500,"Current year savings",'7.  Persistence Report'!$H$27:$H$500,"2017")</f>
        <v>0</v>
      </c>
      <c r="V537" s="295">
        <f>SUMIFS('7.  Persistence Report'!Y$27:Y$500,'7.  Persistence Report'!$D$27:$D$500,$B537,'7.  Persistence Report'!$J$27:$J$500,"Current year savings",'7.  Persistence Report'!$H$27:$H$500,"2017")</f>
        <v>0</v>
      </c>
      <c r="W537" s="295">
        <f>SUMIFS('7.  Persistence Report'!Z$27:Z$500,'7.  Persistence Report'!$D$27:$D$500,$B537,'7.  Persistence Report'!$J$27:$J$500,"Current year savings",'7.  Persistence Report'!$H$27:$H$500,"2017")</f>
        <v>0</v>
      </c>
      <c r="X537" s="295">
        <f>SUMIFS('7.  Persistence Report'!AA$27:AA$500,'7.  Persistence Report'!$D$27:$D$500,$B537,'7.  Persistence Report'!$J$27:$J$500,"Current year savings",'7.  Persistence Report'!$H$27:$H$500,"2017")</f>
        <v>0</v>
      </c>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f>SUMIFS('7.  Persistence Report'!AW$27:AW$500,'7.  Persistence Report'!$D$27:$D$500,$B537,'7.  Persistence Report'!$J$27:$J$500,"Adjustment",'7.  Persistence Report'!$H$27:$H$500,"2017")</f>
        <v>78800.200000000026</v>
      </c>
      <c r="E538" s="295">
        <f>SUMIFS('7.  Persistence Report'!AX$27:AX$500,'7.  Persistence Report'!$D$27:$D$500,$B537,'7.  Persistence Report'!$J$27:$J$500,"Adjustment",'7.  Persistence Report'!$H$27:$H$500,"2017")</f>
        <v>78800.200000000026</v>
      </c>
      <c r="F538" s="295">
        <f>SUMIFS('7.  Persistence Report'!AY$27:AY$500,'7.  Persistence Report'!$D$27:$D$500,$B537,'7.  Persistence Report'!$J$27:$J$500,"Adjustment",'7.  Persistence Report'!$H$27:$H$500,"2017")</f>
        <v>78800.200000000026</v>
      </c>
      <c r="G538" s="295">
        <f>SUMIFS('7.  Persistence Report'!AZ$27:AZ$500,'7.  Persistence Report'!$D$27:$D$500,$B537,'7.  Persistence Report'!$J$27:$J$500,"Adjustment",'7.  Persistence Report'!$H$27:$H$500,"2017")</f>
        <v>0</v>
      </c>
      <c r="H538" s="295">
        <f>SUMIFS('7.  Persistence Report'!BA$27:BA$500,'7.  Persistence Report'!$D$27:$D$500,$B537,'7.  Persistence Report'!$J$27:$J$500,"Adjustment",'7.  Persistence Report'!$H$27:$H$500,"2017")</f>
        <v>0</v>
      </c>
      <c r="I538" s="295">
        <f>SUMIFS('7.  Persistence Report'!BB$27:BB$500,'7.  Persistence Report'!$D$27:$D$500,$B537,'7.  Persistence Report'!$J$27:$J$500,"Adjustment",'7.  Persistence Report'!$H$27:$H$500,"2017")</f>
        <v>0</v>
      </c>
      <c r="J538" s="295">
        <f>SUMIFS('7.  Persistence Report'!BC$27:BC$500,'7.  Persistence Report'!$D$27:$D$500,$B537,'7.  Persistence Report'!$J$27:$J$500,"Adjustment",'7.  Persistence Report'!$H$27:$H$500,"2017")</f>
        <v>0</v>
      </c>
      <c r="K538" s="295">
        <f>SUMIFS('7.  Persistence Report'!BD$27:BD$500,'7.  Persistence Report'!$D$27:$D$500,$B537,'7.  Persistence Report'!$J$27:$J$500,"Adjustment",'7.  Persistence Report'!$H$27:$H$500,"2017")</f>
        <v>0</v>
      </c>
      <c r="L538" s="295">
        <f>SUMIFS('7.  Persistence Report'!BE$27:BE$500,'7.  Persistence Report'!$D$27:$D$500,$B537,'7.  Persistence Report'!$J$27:$J$500,"Adjustment",'7.  Persistence Report'!$H$27:$H$500,"2017")</f>
        <v>0</v>
      </c>
      <c r="M538" s="295">
        <f>SUMIFS('7.  Persistence Report'!BF$27:BF$500,'7.  Persistence Report'!$D$27:$D$500,$B537,'7.  Persistence Report'!$J$27:$J$500,"Adjustment",'7.  Persistence Report'!$H$27:$H$500,"2017")</f>
        <v>0</v>
      </c>
      <c r="N538" s="468"/>
      <c r="O538" s="295">
        <f>SUMIFS('7.  Persistence Report'!R$27:R$500,'7.  Persistence Report'!$D$27:$D$500,$B537,'7.  Persistence Report'!$J$27:$J$500,"Adjustment",'7.  Persistence Report'!$H$27:$H$500,"2017")</f>
        <v>0</v>
      </c>
      <c r="P538" s="295">
        <f>SUMIFS('7.  Persistence Report'!S$27:S$500,'7.  Persistence Report'!$D$27:$D$500,$B537,'7.  Persistence Report'!$J$27:$J$500,"Adjustment",'7.  Persistence Report'!$H$27:$H$500,"2017")</f>
        <v>0</v>
      </c>
      <c r="Q538" s="295">
        <f>SUMIFS('7.  Persistence Report'!T$27:T$500,'7.  Persistence Report'!$D$27:$D$500,$B537,'7.  Persistence Report'!$J$27:$J$500,"Adjustment",'7.  Persistence Report'!$H$27:$H$500,"2017")</f>
        <v>0</v>
      </c>
      <c r="R538" s="295">
        <f>SUMIFS('7.  Persistence Report'!U$27:U$500,'7.  Persistence Report'!$D$27:$D$500,$B537,'7.  Persistence Report'!$J$27:$J$500,"Adjustment",'7.  Persistence Report'!$H$27:$H$500,"2017")</f>
        <v>0</v>
      </c>
      <c r="S538" s="295">
        <f>SUMIFS('7.  Persistence Report'!V$27:V$500,'7.  Persistence Report'!$D$27:$D$500,$B537,'7.  Persistence Report'!$J$27:$J$500,"Adjustment",'7.  Persistence Report'!$H$27:$H$500,"2017")</f>
        <v>0</v>
      </c>
      <c r="T538" s="295">
        <f>SUMIFS('7.  Persistence Report'!W$27:W$500,'7.  Persistence Report'!$D$27:$D$500,$B537,'7.  Persistence Report'!$J$27:$J$500,"Adjustment",'7.  Persistence Report'!$H$27:$H$500,"2017")</f>
        <v>0</v>
      </c>
      <c r="U538" s="295">
        <f>SUMIFS('7.  Persistence Report'!X$27:X$500,'7.  Persistence Report'!$D$27:$D$500,$B537,'7.  Persistence Report'!$J$27:$J$500,"Adjustment",'7.  Persistence Report'!$H$27:$H$500,"2017")</f>
        <v>0</v>
      </c>
      <c r="V538" s="295">
        <f>SUMIFS('7.  Persistence Report'!Y$27:Y$500,'7.  Persistence Report'!$D$27:$D$500,$B537,'7.  Persistence Report'!$J$27:$J$500,"Adjustment",'7.  Persistence Report'!$H$27:$H$500,"2017")</f>
        <v>0</v>
      </c>
      <c r="W538" s="295">
        <f>SUMIFS('7.  Persistence Report'!Z$27:Z$500,'7.  Persistence Report'!$D$27:$D$500,$B537,'7.  Persistence Report'!$J$27:$J$500,"Adjustment",'7.  Persistence Report'!$H$27:$H$500,"2017")</f>
        <v>0</v>
      </c>
      <c r="X538" s="295">
        <f>SUMIFS('7.  Persistence Report'!AA$27:AA$500,'7.  Persistence Report'!$D$27:$D$500,$B537,'7.  Persistence Report'!$J$27:$J$500,"Adjustment",'7.  Persistence Report'!$H$27:$H$500,"2017")</f>
        <v>0</v>
      </c>
      <c r="Y538" s="411">
        <f>Y537</f>
        <v>0</v>
      </c>
      <c r="Z538" s="411">
        <f t="shared" ref="Z538" si="1594">Z537</f>
        <v>0</v>
      </c>
      <c r="AA538" s="411">
        <f t="shared" ref="AA538" si="1595">AA537</f>
        <v>0</v>
      </c>
      <c r="AB538" s="411">
        <f t="shared" ref="AB538" si="1596">AB537</f>
        <v>0</v>
      </c>
      <c r="AC538" s="411">
        <f t="shared" ref="AC538" si="1597">AC537</f>
        <v>0</v>
      </c>
      <c r="AD538" s="411">
        <f t="shared" ref="AD538" si="1598">AD537</f>
        <v>0</v>
      </c>
      <c r="AE538" s="411">
        <f t="shared" ref="AE538" si="1599">AE537</f>
        <v>0</v>
      </c>
      <c r="AF538" s="411">
        <f t="shared" ref="AF538" si="1600">AF537</f>
        <v>0</v>
      </c>
      <c r="AG538" s="411">
        <f t="shared" ref="AG538" si="1601">AG537</f>
        <v>0</v>
      </c>
      <c r="AH538" s="411">
        <f t="shared" ref="AH538" si="1602">AH537</f>
        <v>0</v>
      </c>
      <c r="AI538" s="411">
        <f t="shared" ref="AI538" si="1603">AI537</f>
        <v>0</v>
      </c>
      <c r="AJ538" s="411">
        <f t="shared" ref="AJ538" si="1604">AJ537</f>
        <v>0</v>
      </c>
      <c r="AK538" s="411">
        <f t="shared" ref="AK538" si="1605">AK537</f>
        <v>0</v>
      </c>
      <c r="AL538" s="411">
        <f t="shared" ref="AL538" si="1606">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outlineLevel="1">
      <c r="A540" s="532">
        <v>43</v>
      </c>
      <c r="B540" s="520" t="s">
        <v>732</v>
      </c>
      <c r="C540" s="291" t="s">
        <v>25</v>
      </c>
      <c r="D540" s="295">
        <f>SUMIFS('7.  Persistence Report'!AW$27:AW$500,'7.  Persistence Report'!$D$27:$D$500,$B540,'7.  Persistence Report'!$J$27:$J$500,"Current year savings",'7.  Persistence Report'!$H$27:$H$500,"2017")</f>
        <v>0</v>
      </c>
      <c r="E540" s="295">
        <f>SUMIFS('7.  Persistence Report'!AX$27:AX$500,'7.  Persistence Report'!$D$27:$D$500,$B540,'7.  Persistence Report'!$J$27:$J$500,"Current year savings",'7.  Persistence Report'!$H$27:$H$500,"2017")</f>
        <v>0</v>
      </c>
      <c r="F540" s="295">
        <f>SUMIFS('7.  Persistence Report'!AY$27:AY$500,'7.  Persistence Report'!$D$27:$D$500,$B540,'7.  Persistence Report'!$J$27:$J$500,"Current year savings",'7.  Persistence Report'!$H$27:$H$500,"2017")</f>
        <v>0</v>
      </c>
      <c r="G540" s="295">
        <f>SUMIFS('7.  Persistence Report'!AZ$27:AZ$500,'7.  Persistence Report'!$D$27:$D$500,$B540,'7.  Persistence Report'!$J$27:$J$500,"Current year savings",'7.  Persistence Report'!$H$27:$H$500,"2017")</f>
        <v>0</v>
      </c>
      <c r="H540" s="295">
        <f>SUMIFS('7.  Persistence Report'!BA$27:BA$500,'7.  Persistence Report'!$D$27:$D$500,$B540,'7.  Persistence Report'!$J$27:$J$500,"Current year savings",'7.  Persistence Report'!$H$27:$H$500,"2017")</f>
        <v>0</v>
      </c>
      <c r="I540" s="295">
        <f>SUMIFS('7.  Persistence Report'!BB$27:BB$500,'7.  Persistence Report'!$D$27:$D$500,$B540,'7.  Persistence Report'!$J$27:$J$500,"Current year savings",'7.  Persistence Report'!$H$27:$H$500,"2017")</f>
        <v>0</v>
      </c>
      <c r="J540" s="295">
        <f>SUMIFS('7.  Persistence Report'!BC$27:BC$500,'7.  Persistence Report'!$D$27:$D$500,$B540,'7.  Persistence Report'!$J$27:$J$500,"Current year savings",'7.  Persistence Report'!$H$27:$H$500,"2017")</f>
        <v>0</v>
      </c>
      <c r="K540" s="295">
        <f>SUMIFS('7.  Persistence Report'!BD$27:BD$500,'7.  Persistence Report'!$D$27:$D$500,$B540,'7.  Persistence Report'!$J$27:$J$500,"Current year savings",'7.  Persistence Report'!$H$27:$H$500,"2017")</f>
        <v>0</v>
      </c>
      <c r="L540" s="295">
        <f>SUMIFS('7.  Persistence Report'!BE$27:BE$500,'7.  Persistence Report'!$D$27:$D$500,$B540,'7.  Persistence Report'!$J$27:$J$500,"Current year savings",'7.  Persistence Report'!$H$27:$H$500,"2017")</f>
        <v>0</v>
      </c>
      <c r="M540" s="295">
        <f>SUMIFS('7.  Persistence Report'!BF$27:BF$500,'7.  Persistence Report'!$D$27:$D$500,$B540,'7.  Persistence Report'!$J$27:$J$500,"Current year savings",'7.  Persistence Report'!$H$27:$H$500,"2017")</f>
        <v>0</v>
      </c>
      <c r="N540" s="295">
        <v>12</v>
      </c>
      <c r="O540" s="295">
        <f>SUMIFS('7.  Persistence Report'!R$27:R$500,'7.  Persistence Report'!$D$27:$D$500,$B540,'7.  Persistence Report'!$J$27:$J$500,"Current year savings",'7.  Persistence Report'!$H$27:$H$500,"2017")</f>
        <v>0</v>
      </c>
      <c r="P540" s="295">
        <f>SUMIFS('7.  Persistence Report'!S$27:S$500,'7.  Persistence Report'!$D$27:$D$500,$B540,'7.  Persistence Report'!$J$27:$J$500,"Current year savings",'7.  Persistence Report'!$H$27:$H$500,"2017")</f>
        <v>0</v>
      </c>
      <c r="Q540" s="295">
        <f>SUMIFS('7.  Persistence Report'!T$27:T$500,'7.  Persistence Report'!$D$27:$D$500,$B540,'7.  Persistence Report'!$J$27:$J$500,"Current year savings",'7.  Persistence Report'!$H$27:$H$500,"2017")</f>
        <v>0</v>
      </c>
      <c r="R540" s="295">
        <f>SUMIFS('7.  Persistence Report'!U$27:U$500,'7.  Persistence Report'!$D$27:$D$500,$B540,'7.  Persistence Report'!$J$27:$J$500,"Current year savings",'7.  Persistence Report'!$H$27:$H$500,"2017")</f>
        <v>0</v>
      </c>
      <c r="S540" s="295">
        <f>SUMIFS('7.  Persistence Report'!V$27:V$500,'7.  Persistence Report'!$D$27:$D$500,$B540,'7.  Persistence Report'!$J$27:$J$500,"Current year savings",'7.  Persistence Report'!$H$27:$H$500,"2017")</f>
        <v>0</v>
      </c>
      <c r="T540" s="295">
        <f>SUMIFS('7.  Persistence Report'!W$27:W$500,'7.  Persistence Report'!$D$27:$D$500,$B540,'7.  Persistence Report'!$J$27:$J$500,"Current year savings",'7.  Persistence Report'!$H$27:$H$500,"2017")</f>
        <v>0</v>
      </c>
      <c r="U540" s="295">
        <f>SUMIFS('7.  Persistence Report'!X$27:X$500,'7.  Persistence Report'!$D$27:$D$500,$B540,'7.  Persistence Report'!$J$27:$J$500,"Current year savings",'7.  Persistence Report'!$H$27:$H$500,"2017")</f>
        <v>0</v>
      </c>
      <c r="V540" s="295">
        <f>SUMIFS('7.  Persistence Report'!Y$27:Y$500,'7.  Persistence Report'!$D$27:$D$500,$B540,'7.  Persistence Report'!$J$27:$J$500,"Current year savings",'7.  Persistence Report'!$H$27:$H$500,"2017")</f>
        <v>0</v>
      </c>
      <c r="W540" s="295">
        <f>SUMIFS('7.  Persistence Report'!Z$27:Z$500,'7.  Persistence Report'!$D$27:$D$500,$B540,'7.  Persistence Report'!$J$27:$J$500,"Current year savings",'7.  Persistence Report'!$H$27:$H$500,"2017")</f>
        <v>0</v>
      </c>
      <c r="X540" s="295">
        <f>SUMIFS('7.  Persistence Report'!AA$27:AA$500,'7.  Persistence Report'!$D$27:$D$500,$B540,'7.  Persistence Report'!$J$27:$J$500,"Current year savings",'7.  Persistence Report'!$H$27:$H$500,"2017")</f>
        <v>0</v>
      </c>
      <c r="Y540" s="426">
        <v>1</v>
      </c>
      <c r="Z540" s="410"/>
      <c r="AA540" s="410"/>
      <c r="AB540" s="410"/>
      <c r="AC540" s="410"/>
      <c r="AD540" s="410"/>
      <c r="AE540" s="410"/>
      <c r="AF540" s="415"/>
      <c r="AG540" s="415"/>
      <c r="AH540" s="415"/>
      <c r="AI540" s="415"/>
      <c r="AJ540" s="415"/>
      <c r="AK540" s="415"/>
      <c r="AL540" s="415"/>
      <c r="AM540" s="296">
        <f>SUM(Y540:AL540)</f>
        <v>1</v>
      </c>
    </row>
    <row r="541" spans="1:39" outlineLevel="1">
      <c r="A541" s="532"/>
      <c r="B541" s="431" t="s">
        <v>308</v>
      </c>
      <c r="C541" s="291" t="s">
        <v>163</v>
      </c>
      <c r="D541" s="295">
        <f>SUMIFS('7.  Persistence Report'!AW$27:AW$500,'7.  Persistence Report'!$D$27:$D$500,$B540,'7.  Persistence Report'!$J$27:$J$500,"Adjustment",'7.  Persistence Report'!$H$27:$H$500,"2017")</f>
        <v>68254.109999999986</v>
      </c>
      <c r="E541" s="295">
        <f>SUMIFS('7.  Persistence Report'!AX$27:AX$500,'7.  Persistence Report'!$D$27:$D$500,$B540,'7.  Persistence Report'!$J$27:$J$500,"Adjustment",'7.  Persistence Report'!$H$27:$H$500,"2017")</f>
        <v>68254.109999999986</v>
      </c>
      <c r="F541" s="295">
        <f>SUMIFS('7.  Persistence Report'!AY$27:AY$500,'7.  Persistence Report'!$D$27:$D$500,$B540,'7.  Persistence Report'!$J$27:$J$500,"Adjustment",'7.  Persistence Report'!$H$27:$H$500,"2017")</f>
        <v>68254.109999999986</v>
      </c>
      <c r="G541" s="295">
        <f>SUMIFS('7.  Persistence Report'!AZ$27:AZ$500,'7.  Persistence Report'!$D$27:$D$500,$B540,'7.  Persistence Report'!$J$27:$J$500,"Adjustment",'7.  Persistence Report'!$H$27:$H$500,"2017")</f>
        <v>0</v>
      </c>
      <c r="H541" s="295">
        <f>SUMIFS('7.  Persistence Report'!BA$27:BA$500,'7.  Persistence Report'!$D$27:$D$500,$B540,'7.  Persistence Report'!$J$27:$J$500,"Adjustment",'7.  Persistence Report'!$H$27:$H$500,"2017")</f>
        <v>0</v>
      </c>
      <c r="I541" s="295">
        <f>SUMIFS('7.  Persistence Report'!BB$27:BB$500,'7.  Persistence Report'!$D$27:$D$500,$B540,'7.  Persistence Report'!$J$27:$J$500,"Adjustment",'7.  Persistence Report'!$H$27:$H$500,"2017")</f>
        <v>0</v>
      </c>
      <c r="J541" s="295">
        <f>SUMIFS('7.  Persistence Report'!BC$27:BC$500,'7.  Persistence Report'!$D$27:$D$500,$B540,'7.  Persistence Report'!$J$27:$J$500,"Adjustment",'7.  Persistence Report'!$H$27:$H$500,"2017")</f>
        <v>0</v>
      </c>
      <c r="K541" s="295">
        <f>SUMIFS('7.  Persistence Report'!BD$27:BD$500,'7.  Persistence Report'!$D$27:$D$500,$B540,'7.  Persistence Report'!$J$27:$J$500,"Adjustment",'7.  Persistence Report'!$H$27:$H$500,"2017")</f>
        <v>0</v>
      </c>
      <c r="L541" s="295">
        <f>SUMIFS('7.  Persistence Report'!BE$27:BE$500,'7.  Persistence Report'!$D$27:$D$500,$B540,'7.  Persistence Report'!$J$27:$J$500,"Adjustment",'7.  Persistence Report'!$H$27:$H$500,"2017")</f>
        <v>0</v>
      </c>
      <c r="M541" s="295">
        <f>SUMIFS('7.  Persistence Report'!BF$27:BF$500,'7.  Persistence Report'!$D$27:$D$500,$B540,'7.  Persistence Report'!$J$27:$J$500,"Adjustment",'7.  Persistence Report'!$H$27:$H$500,"2017")</f>
        <v>0</v>
      </c>
      <c r="N541" s="295">
        <f>N540</f>
        <v>12</v>
      </c>
      <c r="O541" s="295">
        <f>SUMIFS('7.  Persistence Report'!R$27:R$500,'7.  Persistence Report'!$D$27:$D$500,$B540,'7.  Persistence Report'!$J$27:$J$500,"Adjustment",'7.  Persistence Report'!$H$27:$H$500,"2017")</f>
        <v>0</v>
      </c>
      <c r="P541" s="295">
        <f>SUMIFS('7.  Persistence Report'!S$27:S$500,'7.  Persistence Report'!$D$27:$D$500,$B540,'7.  Persistence Report'!$J$27:$J$500,"Adjustment",'7.  Persistence Report'!$H$27:$H$500,"2017")</f>
        <v>0</v>
      </c>
      <c r="Q541" s="295">
        <f>SUMIFS('7.  Persistence Report'!T$27:T$500,'7.  Persistence Report'!$D$27:$D$500,$B540,'7.  Persistence Report'!$J$27:$J$500,"Adjustment",'7.  Persistence Report'!$H$27:$H$500,"2017")</f>
        <v>0</v>
      </c>
      <c r="R541" s="295">
        <f>SUMIFS('7.  Persistence Report'!U$27:U$500,'7.  Persistence Report'!$D$27:$D$500,$B540,'7.  Persistence Report'!$J$27:$J$500,"Adjustment",'7.  Persistence Report'!$H$27:$H$500,"2017")</f>
        <v>0</v>
      </c>
      <c r="S541" s="295">
        <f>SUMIFS('7.  Persistence Report'!V$27:V$500,'7.  Persistence Report'!$D$27:$D$500,$B540,'7.  Persistence Report'!$J$27:$J$500,"Adjustment",'7.  Persistence Report'!$H$27:$H$500,"2017")</f>
        <v>0</v>
      </c>
      <c r="T541" s="295">
        <f>SUMIFS('7.  Persistence Report'!W$27:W$500,'7.  Persistence Report'!$D$27:$D$500,$B540,'7.  Persistence Report'!$J$27:$J$500,"Adjustment",'7.  Persistence Report'!$H$27:$H$500,"2017")</f>
        <v>0</v>
      </c>
      <c r="U541" s="295">
        <f>SUMIFS('7.  Persistence Report'!X$27:X$500,'7.  Persistence Report'!$D$27:$D$500,$B540,'7.  Persistence Report'!$J$27:$J$500,"Adjustment",'7.  Persistence Report'!$H$27:$H$500,"2017")</f>
        <v>0</v>
      </c>
      <c r="V541" s="295">
        <f>SUMIFS('7.  Persistence Report'!Y$27:Y$500,'7.  Persistence Report'!$D$27:$D$500,$B540,'7.  Persistence Report'!$J$27:$J$500,"Adjustment",'7.  Persistence Report'!$H$27:$H$500,"2017")</f>
        <v>0</v>
      </c>
      <c r="W541" s="295">
        <f>SUMIFS('7.  Persistence Report'!Z$27:Z$500,'7.  Persistence Report'!$D$27:$D$500,$B540,'7.  Persistence Report'!$J$27:$J$500,"Adjustment",'7.  Persistence Report'!$H$27:$H$500,"2017")</f>
        <v>0</v>
      </c>
      <c r="X541" s="295">
        <f>SUMIFS('7.  Persistence Report'!AA$27:AA$500,'7.  Persistence Report'!$D$27:$D$500,$B540,'7.  Persistence Report'!$J$27:$J$500,"Adjustment",'7.  Persistence Report'!$H$27:$H$500,"2017")</f>
        <v>0</v>
      </c>
      <c r="Y541" s="411">
        <f>Y540</f>
        <v>1</v>
      </c>
      <c r="Z541" s="411">
        <f t="shared" ref="Z541" si="1607">Z540</f>
        <v>0</v>
      </c>
      <c r="AA541" s="411">
        <f t="shared" ref="AA541" si="1608">AA540</f>
        <v>0</v>
      </c>
      <c r="AB541" s="411">
        <f t="shared" ref="AB541" si="1609">AB540</f>
        <v>0</v>
      </c>
      <c r="AC541" s="411">
        <f t="shared" ref="AC541" si="1610">AC540</f>
        <v>0</v>
      </c>
      <c r="AD541" s="411">
        <f t="shared" ref="AD541" si="1611">AD540</f>
        <v>0</v>
      </c>
      <c r="AE541" s="411">
        <f t="shared" ref="AE541" si="1612">AE540</f>
        <v>0</v>
      </c>
      <c r="AF541" s="411">
        <f t="shared" ref="AF541" si="1613">AF540</f>
        <v>0</v>
      </c>
      <c r="AG541" s="411">
        <f t="shared" ref="AG541" si="1614">AG540</f>
        <v>0</v>
      </c>
      <c r="AH541" s="411">
        <f t="shared" ref="AH541" si="1615">AH540</f>
        <v>0</v>
      </c>
      <c r="AI541" s="411">
        <f t="shared" ref="AI541" si="1616">AI540</f>
        <v>0</v>
      </c>
      <c r="AJ541" s="411">
        <f t="shared" ref="AJ541" si="1617">AJ540</f>
        <v>0</v>
      </c>
      <c r="AK541" s="411">
        <f t="shared" ref="AK541" si="1618">AK540</f>
        <v>0</v>
      </c>
      <c r="AL541" s="411">
        <f t="shared" ref="AL541" si="1619">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0">Z543</f>
        <v>0</v>
      </c>
      <c r="AA544" s="411">
        <f t="shared" ref="AA544" si="1621">AA543</f>
        <v>0</v>
      </c>
      <c r="AB544" s="411">
        <f t="shared" ref="AB544" si="1622">AB543</f>
        <v>0</v>
      </c>
      <c r="AC544" s="411">
        <f t="shared" ref="AC544" si="1623">AC543</f>
        <v>0</v>
      </c>
      <c r="AD544" s="411">
        <f t="shared" ref="AD544" si="1624">AD543</f>
        <v>0</v>
      </c>
      <c r="AE544" s="411">
        <f t="shared" ref="AE544" si="1625">AE543</f>
        <v>0</v>
      </c>
      <c r="AF544" s="411">
        <f t="shared" ref="AF544" si="1626">AF543</f>
        <v>0</v>
      </c>
      <c r="AG544" s="411">
        <f t="shared" ref="AG544" si="1627">AG543</f>
        <v>0</v>
      </c>
      <c r="AH544" s="411">
        <f t="shared" ref="AH544" si="1628">AH543</f>
        <v>0</v>
      </c>
      <c r="AI544" s="411">
        <f t="shared" ref="AI544" si="1629">AI543</f>
        <v>0</v>
      </c>
      <c r="AJ544" s="411">
        <f t="shared" ref="AJ544" si="1630">AJ543</f>
        <v>0</v>
      </c>
      <c r="AK544" s="411">
        <f t="shared" ref="AK544" si="1631">AK543</f>
        <v>0</v>
      </c>
      <c r="AL544" s="411">
        <f t="shared" ref="AL544" si="1632">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3">Z546</f>
        <v>0</v>
      </c>
      <c r="AA547" s="411">
        <f t="shared" ref="AA547" si="1634">AA546</f>
        <v>0</v>
      </c>
      <c r="AB547" s="411">
        <f t="shared" ref="AB547" si="1635">AB546</f>
        <v>0</v>
      </c>
      <c r="AC547" s="411">
        <f t="shared" ref="AC547" si="1636">AC546</f>
        <v>0</v>
      </c>
      <c r="AD547" s="411">
        <f t="shared" ref="AD547" si="1637">AD546</f>
        <v>0</v>
      </c>
      <c r="AE547" s="411">
        <f t="shared" ref="AE547" si="1638">AE546</f>
        <v>0</v>
      </c>
      <c r="AF547" s="411">
        <f t="shared" ref="AF547" si="1639">AF546</f>
        <v>0</v>
      </c>
      <c r="AG547" s="411">
        <f t="shared" ref="AG547" si="1640">AG546</f>
        <v>0</v>
      </c>
      <c r="AH547" s="411">
        <f t="shared" ref="AH547" si="1641">AH546</f>
        <v>0</v>
      </c>
      <c r="AI547" s="411">
        <f t="shared" ref="AI547" si="1642">AI546</f>
        <v>0</v>
      </c>
      <c r="AJ547" s="411">
        <f t="shared" ref="AJ547" si="1643">AJ546</f>
        <v>0</v>
      </c>
      <c r="AK547" s="411">
        <f t="shared" ref="AK547" si="1644">AK546</f>
        <v>0</v>
      </c>
      <c r="AL547" s="411">
        <f t="shared" ref="AL547" si="1645">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6">Z549</f>
        <v>0</v>
      </c>
      <c r="AA550" s="411">
        <f t="shared" ref="AA550" si="1647">AA549</f>
        <v>0</v>
      </c>
      <c r="AB550" s="411">
        <f t="shared" ref="AB550" si="1648">AB549</f>
        <v>0</v>
      </c>
      <c r="AC550" s="411">
        <f t="shared" ref="AC550" si="1649">AC549</f>
        <v>0</v>
      </c>
      <c r="AD550" s="411">
        <f t="shared" ref="AD550" si="1650">AD549</f>
        <v>0</v>
      </c>
      <c r="AE550" s="411">
        <f t="shared" ref="AE550" si="1651">AE549</f>
        <v>0</v>
      </c>
      <c r="AF550" s="411">
        <f t="shared" ref="AF550" si="1652">AF549</f>
        <v>0</v>
      </c>
      <c r="AG550" s="411">
        <f t="shared" ref="AG550" si="1653">AG549</f>
        <v>0</v>
      </c>
      <c r="AH550" s="411">
        <f t="shared" ref="AH550" si="1654">AH549</f>
        <v>0</v>
      </c>
      <c r="AI550" s="411">
        <f t="shared" ref="AI550" si="1655">AI549</f>
        <v>0</v>
      </c>
      <c r="AJ550" s="411">
        <f t="shared" ref="AJ550" si="1656">AJ549</f>
        <v>0</v>
      </c>
      <c r="AK550" s="411">
        <f t="shared" ref="AK550" si="1657">AK549</f>
        <v>0</v>
      </c>
      <c r="AL550" s="411">
        <f t="shared" ref="AL550" si="1658">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59">Z552</f>
        <v>0</v>
      </c>
      <c r="AA553" s="411">
        <f t="shared" ref="AA553" si="1660">AA552</f>
        <v>0</v>
      </c>
      <c r="AB553" s="411">
        <f t="shared" ref="AB553" si="1661">AB552</f>
        <v>0</v>
      </c>
      <c r="AC553" s="411">
        <f t="shared" ref="AC553" si="1662">AC552</f>
        <v>0</v>
      </c>
      <c r="AD553" s="411">
        <f t="shared" ref="AD553" si="1663">AD552</f>
        <v>0</v>
      </c>
      <c r="AE553" s="411">
        <f t="shared" ref="AE553" si="1664">AE552</f>
        <v>0</v>
      </c>
      <c r="AF553" s="411">
        <f t="shared" ref="AF553" si="1665">AF552</f>
        <v>0</v>
      </c>
      <c r="AG553" s="411">
        <f t="shared" ref="AG553" si="1666">AG552</f>
        <v>0</v>
      </c>
      <c r="AH553" s="411">
        <f t="shared" ref="AH553" si="1667">AH552</f>
        <v>0</v>
      </c>
      <c r="AI553" s="411">
        <f t="shared" ref="AI553" si="1668">AI552</f>
        <v>0</v>
      </c>
      <c r="AJ553" s="411">
        <f t="shared" ref="AJ553" si="1669">AJ552</f>
        <v>0</v>
      </c>
      <c r="AK553" s="411">
        <f t="shared" ref="AK553" si="1670">AK552</f>
        <v>0</v>
      </c>
      <c r="AL553" s="411">
        <f t="shared" ref="AL553" si="1671">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2">Z555</f>
        <v>0</v>
      </c>
      <c r="AA556" s="411">
        <f t="shared" ref="AA556" si="1673">AA555</f>
        <v>0</v>
      </c>
      <c r="AB556" s="411">
        <f t="shared" ref="AB556" si="1674">AB555</f>
        <v>0</v>
      </c>
      <c r="AC556" s="411">
        <f t="shared" ref="AC556" si="1675">AC555</f>
        <v>0</v>
      </c>
      <c r="AD556" s="411">
        <f t="shared" ref="AD556" si="1676">AD555</f>
        <v>0</v>
      </c>
      <c r="AE556" s="411">
        <f t="shared" ref="AE556" si="1677">AE555</f>
        <v>0</v>
      </c>
      <c r="AF556" s="411">
        <f t="shared" ref="AF556" si="1678">AF555</f>
        <v>0</v>
      </c>
      <c r="AG556" s="411">
        <f t="shared" ref="AG556" si="1679">AG555</f>
        <v>0</v>
      </c>
      <c r="AH556" s="411">
        <f t="shared" ref="AH556" si="1680">AH555</f>
        <v>0</v>
      </c>
      <c r="AI556" s="411">
        <f t="shared" ref="AI556" si="1681">AI555</f>
        <v>0</v>
      </c>
      <c r="AJ556" s="411">
        <f t="shared" ref="AJ556" si="1682">AJ555</f>
        <v>0</v>
      </c>
      <c r="AK556" s="411">
        <f t="shared" ref="AK556" si="1683">AK555</f>
        <v>0</v>
      </c>
      <c r="AL556" s="411">
        <f t="shared" ref="AL556" si="1684">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outlineLevel="1">
      <c r="A558" s="532">
        <v>49</v>
      </c>
      <c r="B558" s="520" t="s">
        <v>31</v>
      </c>
      <c r="C558" s="291" t="s">
        <v>25</v>
      </c>
      <c r="D558" s="295"/>
      <c r="E558" s="295"/>
      <c r="F558" s="295"/>
      <c r="G558" s="295"/>
      <c r="H558" s="295"/>
      <c r="I558" s="295"/>
      <c r="J558" s="295"/>
      <c r="K558" s="295"/>
      <c r="L558" s="295"/>
      <c r="M558" s="295"/>
      <c r="N558" s="295">
        <v>1</v>
      </c>
      <c r="O558" s="295">
        <f>+'8.  Streetlighting'!F70</f>
        <v>0</v>
      </c>
      <c r="P558" s="295">
        <f>+'8.  Streetlighting'!F71</f>
        <v>0</v>
      </c>
      <c r="Q558" s="295">
        <f>+'8.  Streetlighting'!F72</f>
        <v>0</v>
      </c>
      <c r="R558" s="295">
        <f>+'8.  Streetlighting'!F73</f>
        <v>0</v>
      </c>
      <c r="S558" s="295"/>
      <c r="T558" s="295"/>
      <c r="U558" s="295"/>
      <c r="V558" s="295"/>
      <c r="W558" s="295"/>
      <c r="X558" s="295"/>
      <c r="Y558" s="426"/>
      <c r="Z558" s="410"/>
      <c r="AA558" s="410"/>
      <c r="AB558" s="410"/>
      <c r="AC558" s="410"/>
      <c r="AD558" s="410"/>
      <c r="AE558" s="410">
        <v>1</v>
      </c>
      <c r="AF558" s="415"/>
      <c r="AG558" s="415"/>
      <c r="AH558" s="415"/>
      <c r="AI558" s="415"/>
      <c r="AJ558" s="415"/>
      <c r="AK558" s="415"/>
      <c r="AL558" s="415"/>
      <c r="AM558" s="296">
        <f>SUM(Y558:AL558)</f>
        <v>1</v>
      </c>
    </row>
    <row r="559" spans="1:39" outlineLevel="1">
      <c r="A559" s="532"/>
      <c r="B559" s="431" t="s">
        <v>308</v>
      </c>
      <c r="C559" s="291" t="s">
        <v>163</v>
      </c>
      <c r="D559" s="295"/>
      <c r="E559" s="295"/>
      <c r="F559" s="295"/>
      <c r="G559" s="295"/>
      <c r="H559" s="295"/>
      <c r="I559" s="295"/>
      <c r="J559" s="295"/>
      <c r="K559" s="295"/>
      <c r="L559" s="295"/>
      <c r="M559" s="295"/>
      <c r="N559" s="295">
        <f>N558</f>
        <v>1</v>
      </c>
      <c r="O559" s="295"/>
      <c r="P559" s="295"/>
      <c r="Q559" s="295"/>
      <c r="R559" s="295"/>
      <c r="S559" s="295"/>
      <c r="T559" s="295"/>
      <c r="U559" s="295"/>
      <c r="V559" s="295"/>
      <c r="W559" s="295"/>
      <c r="X559" s="295"/>
      <c r="Y559" s="411">
        <f>Y558</f>
        <v>0</v>
      </c>
      <c r="Z559" s="411">
        <f t="shared" ref="Z559" si="1685">Z558</f>
        <v>0</v>
      </c>
      <c r="AA559" s="411">
        <f t="shared" ref="AA559" si="1686">AA558</f>
        <v>0</v>
      </c>
      <c r="AB559" s="411">
        <f t="shared" ref="AB559" si="1687">AB558</f>
        <v>0</v>
      </c>
      <c r="AC559" s="411">
        <f t="shared" ref="AC559" si="1688">AC558</f>
        <v>0</v>
      </c>
      <c r="AD559" s="411">
        <f t="shared" ref="AD559" si="1689">AD558</f>
        <v>0</v>
      </c>
      <c r="AE559" s="411">
        <f t="shared" ref="AE559" si="1690">AE558</f>
        <v>1</v>
      </c>
      <c r="AF559" s="411">
        <f t="shared" ref="AF559" si="1691">AF558</f>
        <v>0</v>
      </c>
      <c r="AG559" s="411">
        <f t="shared" ref="AG559" si="1692">AG558</f>
        <v>0</v>
      </c>
      <c r="AH559" s="411">
        <f t="shared" ref="AH559" si="1693">AH558</f>
        <v>0</v>
      </c>
      <c r="AI559" s="411">
        <f t="shared" ref="AI559" si="1694">AI558</f>
        <v>0</v>
      </c>
      <c r="AJ559" s="411">
        <f t="shared" ref="AJ559" si="1695">AJ558</f>
        <v>0</v>
      </c>
      <c r="AK559" s="411">
        <f t="shared" ref="AK559" si="1696">AK558</f>
        <v>0</v>
      </c>
      <c r="AL559" s="411">
        <f t="shared" ref="AL559" si="1697">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138605896.40585625</v>
      </c>
      <c r="E561" s="329"/>
      <c r="F561" s="329"/>
      <c r="G561" s="329"/>
      <c r="H561" s="329"/>
      <c r="I561" s="329"/>
      <c r="J561" s="329"/>
      <c r="K561" s="329"/>
      <c r="L561" s="329"/>
      <c r="M561" s="329"/>
      <c r="N561" s="329"/>
      <c r="O561" s="329">
        <f>SUM(O404:O559)</f>
        <v>16340.032391835741</v>
      </c>
      <c r="P561" s="329"/>
      <c r="Q561" s="329"/>
      <c r="R561" s="329"/>
      <c r="S561" s="329"/>
      <c r="T561" s="329"/>
      <c r="U561" s="329"/>
      <c r="V561" s="329"/>
      <c r="W561" s="329"/>
      <c r="X561" s="329"/>
      <c r="Y561" s="329">
        <f>IF(Y402="kWh",SUMPRODUCT(D404:D559,Y404:Y559))</f>
        <v>68995683.14186883</v>
      </c>
      <c r="Z561" s="329">
        <f>IF(Z402="kWh",SUMPRODUCT(D404:D559,Z404:Z559))</f>
        <v>12181428.789776072</v>
      </c>
      <c r="AA561" s="329">
        <f>IF(AA402="kw",SUMPRODUCT(N404:N559,O404:O559,AA404:AA559),SUMPRODUCT(D404:D559,AA404:AA559))</f>
        <v>73012.391736516642</v>
      </c>
      <c r="AB561" s="329">
        <f>IF(AB402="kw",SUMPRODUCT(N404:N559,O404:O559,AB404:AB559),SUMPRODUCT(D404:D559,AB404:AB559))</f>
        <v>10807.139067098686</v>
      </c>
      <c r="AC561" s="329">
        <f>IF(AC402="kw",SUMPRODUCT(N404:N559,O404:O559,AC404:AC559),SUMPRODUCT(D404:D559,AC404:AC559))</f>
        <v>12033.375064915486</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8">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8"/>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8"/>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8"/>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Y209*Y564</f>
        <v>0</v>
      </c>
      <c r="Z569" s="378">
        <f t="shared" ref="Z569:AL569" si="1699">Z209*Z564</f>
        <v>0</v>
      </c>
      <c r="AA569" s="378">
        <f t="shared" si="1699"/>
        <v>0</v>
      </c>
      <c r="AB569" s="378">
        <f>AB209*AB564</f>
        <v>0</v>
      </c>
      <c r="AC569" s="378">
        <f t="shared" si="1699"/>
        <v>0</v>
      </c>
      <c r="AD569" s="378">
        <f t="shared" si="1699"/>
        <v>0</v>
      </c>
      <c r="AE569" s="378">
        <f t="shared" si="1699"/>
        <v>0</v>
      </c>
      <c r="AF569" s="378">
        <f t="shared" si="1699"/>
        <v>0</v>
      </c>
      <c r="AG569" s="378">
        <f t="shared" si="1699"/>
        <v>0</v>
      </c>
      <c r="AH569" s="378">
        <f t="shared" si="1699"/>
        <v>0</v>
      </c>
      <c r="AI569" s="378">
        <f t="shared" si="1699"/>
        <v>0</v>
      </c>
      <c r="AJ569" s="378">
        <f t="shared" si="1699"/>
        <v>0</v>
      </c>
      <c r="AK569" s="378">
        <f t="shared" si="1699"/>
        <v>0</v>
      </c>
      <c r="AL569" s="378">
        <f t="shared" si="1699"/>
        <v>0</v>
      </c>
      <c r="AM569" s="629">
        <f t="shared" si="1698"/>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0">AA392*AA564</f>
        <v>0</v>
      </c>
      <c r="AB570" s="378">
        <f>AB392*AB564</f>
        <v>0</v>
      </c>
      <c r="AC570" s="378">
        <f t="shared" si="1700"/>
        <v>0</v>
      </c>
      <c r="AD570" s="378">
        <f t="shared" si="1700"/>
        <v>0</v>
      </c>
      <c r="AE570" s="378">
        <f t="shared" si="1700"/>
        <v>0</v>
      </c>
      <c r="AF570" s="378">
        <f t="shared" si="1700"/>
        <v>0</v>
      </c>
      <c r="AG570" s="378">
        <f t="shared" si="1700"/>
        <v>0</v>
      </c>
      <c r="AH570" s="378">
        <f t="shared" si="1700"/>
        <v>0</v>
      </c>
      <c r="AI570" s="378">
        <f t="shared" si="1700"/>
        <v>0</v>
      </c>
      <c r="AJ570" s="378">
        <f t="shared" si="1700"/>
        <v>0</v>
      </c>
      <c r="AK570" s="378">
        <f t="shared" si="1700"/>
        <v>0</v>
      </c>
      <c r="AL570" s="378">
        <f t="shared" si="1700"/>
        <v>0</v>
      </c>
      <c r="AM570" s="629">
        <f t="shared" si="1698"/>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1">Z561*Z564</f>
        <v>0</v>
      </c>
      <c r="AA571" s="378">
        <f t="shared" si="1701"/>
        <v>0</v>
      </c>
      <c r="AB571" s="378">
        <f t="shared" si="1701"/>
        <v>0</v>
      </c>
      <c r="AC571" s="378">
        <f t="shared" si="1701"/>
        <v>0</v>
      </c>
      <c r="AD571" s="378">
        <f t="shared" si="1701"/>
        <v>0</v>
      </c>
      <c r="AE571" s="378">
        <f t="shared" si="1701"/>
        <v>0</v>
      </c>
      <c r="AF571" s="378">
        <f t="shared" si="1701"/>
        <v>0</v>
      </c>
      <c r="AG571" s="378">
        <f t="shared" si="1701"/>
        <v>0</v>
      </c>
      <c r="AH571" s="378">
        <f t="shared" si="1701"/>
        <v>0</v>
      </c>
      <c r="AI571" s="378">
        <f t="shared" si="1701"/>
        <v>0</v>
      </c>
      <c r="AJ571" s="378">
        <f t="shared" si="1701"/>
        <v>0</v>
      </c>
      <c r="AK571" s="378">
        <f t="shared" si="1701"/>
        <v>0</v>
      </c>
      <c r="AL571" s="378">
        <f t="shared" si="1701"/>
        <v>0</v>
      </c>
      <c r="AM571" s="629">
        <f t="shared" si="1698"/>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2">SUM(AA565:AA571)</f>
        <v>0</v>
      </c>
      <c r="AB572" s="346">
        <f t="shared" si="1702"/>
        <v>0</v>
      </c>
      <c r="AC572" s="346">
        <f t="shared" si="1702"/>
        <v>0</v>
      </c>
      <c r="AD572" s="346">
        <f>SUM(AD565:AD571)</f>
        <v>0</v>
      </c>
      <c r="AE572" s="346">
        <f t="shared" si="1702"/>
        <v>0</v>
      </c>
      <c r="AF572" s="346">
        <f>SUM(AF565:AF571)</f>
        <v>0</v>
      </c>
      <c r="AG572" s="346">
        <f>SUM(AG565:AG571)</f>
        <v>0</v>
      </c>
      <c r="AH572" s="346">
        <f t="shared" ref="AH572:AL572" si="1703">SUM(AH565:AH571)</f>
        <v>0</v>
      </c>
      <c r="AI572" s="346">
        <f t="shared" si="1703"/>
        <v>0</v>
      </c>
      <c r="AJ572" s="346">
        <f>SUM(AJ565:AJ571)</f>
        <v>0</v>
      </c>
      <c r="AK572" s="346">
        <f t="shared" si="1703"/>
        <v>0</v>
      </c>
      <c r="AL572" s="346">
        <f t="shared" si="1703"/>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4">Z562*Z564</f>
        <v>0</v>
      </c>
      <c r="AA573" s="347">
        <f t="shared" si="1704"/>
        <v>0</v>
      </c>
      <c r="AB573" s="347">
        <f t="shared" si="1704"/>
        <v>0</v>
      </c>
      <c r="AC573" s="347">
        <f t="shared" si="1704"/>
        <v>0</v>
      </c>
      <c r="AD573" s="347">
        <f>AD562*AD564</f>
        <v>0</v>
      </c>
      <c r="AE573" s="347">
        <f t="shared" si="1704"/>
        <v>0</v>
      </c>
      <c r="AF573" s="347">
        <f>AF562*AF564</f>
        <v>0</v>
      </c>
      <c r="AG573" s="347">
        <f t="shared" ref="AG573:AL573" si="1705">AG562*AG564</f>
        <v>0</v>
      </c>
      <c r="AH573" s="347">
        <f t="shared" si="1705"/>
        <v>0</v>
      </c>
      <c r="AI573" s="347">
        <f t="shared" si="1705"/>
        <v>0</v>
      </c>
      <c r="AJ573" s="347">
        <f>AJ562*AJ564</f>
        <v>0</v>
      </c>
      <c r="AK573" s="347">
        <f>AK562*AK564</f>
        <v>0</v>
      </c>
      <c r="AL573" s="347">
        <f t="shared" si="1705"/>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54545629.11685805</v>
      </c>
      <c r="Z576" s="291">
        <f>SUMPRODUCT(E404:E559,Z404:Z559)</f>
        <v>12152248.80977607</v>
      </c>
      <c r="AA576" s="291">
        <f>IF(AA402="kw",SUMPRODUCT($N$404:$N$559,$P$404:$P$559,AA404:AA559),SUMPRODUCT($E$404:$E$559,AA404:AA559))</f>
        <v>73554.887305353768</v>
      </c>
      <c r="AB576" s="291">
        <f>IF(AB402="kw",SUMPRODUCT($N$404:$N$559,$P$404:$P$559,AB404:AB559),SUMPRODUCT($E$404:$E$559,AB404:AB559))</f>
        <v>10836.107778704076</v>
      </c>
      <c r="AC576" s="291">
        <f>IF(AC402="kw",SUMPRODUCT($N$404:$N$559,$P$404:$P$559,AC404:AC559),SUMPRODUCT($E$404:$E$559,AC404:AC559))</f>
        <v>12141.314601322074</v>
      </c>
      <c r="AD576" s="291">
        <f t="shared" ref="AD576:AL576" si="1706">IF(AD402="kw",SUMPRODUCT($N$404:$N$559,$P$404:$P$559,AD404:AD559),SUMPRODUCT($E$404:$E$559,AD404:AD559))</f>
        <v>0</v>
      </c>
      <c r="AE576" s="291">
        <f t="shared" si="1706"/>
        <v>0</v>
      </c>
      <c r="AF576" s="291">
        <f t="shared" si="1706"/>
        <v>0</v>
      </c>
      <c r="AG576" s="291">
        <f t="shared" si="1706"/>
        <v>0</v>
      </c>
      <c r="AH576" s="291">
        <f t="shared" si="1706"/>
        <v>0</v>
      </c>
      <c r="AI576" s="291">
        <f t="shared" si="1706"/>
        <v>0</v>
      </c>
      <c r="AJ576" s="291">
        <f t="shared" si="1706"/>
        <v>0</v>
      </c>
      <c r="AK576" s="291">
        <f t="shared" si="1706"/>
        <v>0</v>
      </c>
      <c r="AL576" s="291">
        <f t="shared" si="1706"/>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54545629.11685805</v>
      </c>
      <c r="Z577" s="291">
        <f>SUMPRODUCT(F404:F559,Z404:Z559)</f>
        <v>12149428.20977607</v>
      </c>
      <c r="AA577" s="291">
        <f t="shared" ref="AA577:AL577" si="1707">IF(AA402="kw",SUMPRODUCT($N$404:$N$559,$Q$404:$Q$559,AA404:AA559),SUMPRODUCT($F$404:$F$559,AA404:AA559))</f>
        <v>73554.887305353768</v>
      </c>
      <c r="AB577" s="291">
        <f t="shared" si="1707"/>
        <v>10836.107778704076</v>
      </c>
      <c r="AC577" s="291">
        <f>IF(AC402="kw",SUMPRODUCT($N$404:$N$559,$Q$404:$Q$559,AC404:AC559),SUMPRODUCT($F$404:$F$559,AC404:AC559))</f>
        <v>12141.314601322074</v>
      </c>
      <c r="AD577" s="291">
        <f t="shared" si="1707"/>
        <v>0</v>
      </c>
      <c r="AE577" s="291">
        <f t="shared" si="1707"/>
        <v>0</v>
      </c>
      <c r="AF577" s="291">
        <f t="shared" si="1707"/>
        <v>0</v>
      </c>
      <c r="AG577" s="291">
        <f t="shared" si="1707"/>
        <v>0</v>
      </c>
      <c r="AH577" s="291">
        <f t="shared" si="1707"/>
        <v>0</v>
      </c>
      <c r="AI577" s="291">
        <f t="shared" si="1707"/>
        <v>0</v>
      </c>
      <c r="AJ577" s="291">
        <f t="shared" si="1707"/>
        <v>0</v>
      </c>
      <c r="AK577" s="291">
        <f t="shared" si="1707"/>
        <v>0</v>
      </c>
      <c r="AL577" s="291">
        <f t="shared" si="1707"/>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53541131</v>
      </c>
      <c r="Z578" s="326">
        <f>SUMPRODUCT(G404:G559,Z404:Z559)</f>
        <v>9077300.2800000012</v>
      </c>
      <c r="AA578" s="326">
        <f t="shared" ref="AA578:AL578" si="1708">IF(AA402="kw",SUMPRODUCT($N$404:$N$559,$R$404:$R$559,AA404:AA559),SUMPRODUCT($G$404:$G$559,AA404:AA559))</f>
        <v>58145.627999999997</v>
      </c>
      <c r="AB578" s="326">
        <f t="shared" si="1708"/>
        <v>8497.8120000000017</v>
      </c>
      <c r="AC578" s="326">
        <f>IF(AC402="kw",SUMPRODUCT($N$404:$N$559,$R$404:$R$559,AC404:AC559),SUMPRODUCT($G$404:$G$559,AC404:AC559))</f>
        <v>9954.6</v>
      </c>
      <c r="AD578" s="326">
        <f t="shared" si="1708"/>
        <v>0</v>
      </c>
      <c r="AE578" s="326">
        <f t="shared" si="1708"/>
        <v>0</v>
      </c>
      <c r="AF578" s="326">
        <f t="shared" si="1708"/>
        <v>0</v>
      </c>
      <c r="AG578" s="326">
        <f t="shared" si="1708"/>
        <v>0</v>
      </c>
      <c r="AH578" s="326">
        <f t="shared" si="1708"/>
        <v>0</v>
      </c>
      <c r="AI578" s="326">
        <f t="shared" si="1708"/>
        <v>0</v>
      </c>
      <c r="AJ578" s="326">
        <f t="shared" si="1708"/>
        <v>0</v>
      </c>
      <c r="AK578" s="326">
        <f t="shared" si="1708"/>
        <v>0</v>
      </c>
      <c r="AL578" s="326">
        <f t="shared" si="1708"/>
        <v>0</v>
      </c>
      <c r="AM578" s="386"/>
    </row>
    <row r="579" spans="1:39" ht="22.5" customHeight="1">
      <c r="B579" s="368" t="s">
        <v>592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56" t="s">
        <v>211</v>
      </c>
      <c r="C583" s="858" t="s">
        <v>33</v>
      </c>
      <c r="D583" s="284" t="s">
        <v>421</v>
      </c>
      <c r="E583" s="860" t="s">
        <v>209</v>
      </c>
      <c r="F583" s="861"/>
      <c r="G583" s="861"/>
      <c r="H583" s="861"/>
      <c r="I583" s="861"/>
      <c r="J583" s="861"/>
      <c r="K583" s="861"/>
      <c r="L583" s="861"/>
      <c r="M583" s="862"/>
      <c r="N583" s="863" t="s">
        <v>213</v>
      </c>
      <c r="O583" s="284" t="s">
        <v>422</v>
      </c>
      <c r="P583" s="860" t="s">
        <v>212</v>
      </c>
      <c r="Q583" s="861"/>
      <c r="R583" s="861"/>
      <c r="S583" s="861"/>
      <c r="T583" s="861"/>
      <c r="U583" s="861"/>
      <c r="V583" s="861"/>
      <c r="W583" s="861"/>
      <c r="X583" s="862"/>
      <c r="Y583" s="853" t="s">
        <v>243</v>
      </c>
      <c r="Z583" s="854"/>
      <c r="AA583" s="854"/>
      <c r="AB583" s="854"/>
      <c r="AC583" s="854"/>
      <c r="AD583" s="854"/>
      <c r="AE583" s="854"/>
      <c r="AF583" s="854"/>
      <c r="AG583" s="854"/>
      <c r="AH583" s="854"/>
      <c r="AI583" s="854"/>
      <c r="AJ583" s="854"/>
      <c r="AK583" s="854"/>
      <c r="AL583" s="854"/>
      <c r="AM583" s="855"/>
    </row>
    <row r="584" spans="1:39" ht="68.25" customHeight="1">
      <c r="B584" s="857"/>
      <c r="C584" s="859"/>
      <c r="D584" s="285">
        <v>2018</v>
      </c>
      <c r="E584" s="285">
        <v>2019</v>
      </c>
      <c r="F584" s="285">
        <v>2020</v>
      </c>
      <c r="G584" s="285">
        <v>2021</v>
      </c>
      <c r="H584" s="285">
        <v>2022</v>
      </c>
      <c r="I584" s="285">
        <v>2023</v>
      </c>
      <c r="J584" s="285">
        <v>2024</v>
      </c>
      <c r="K584" s="285">
        <v>2025</v>
      </c>
      <c r="L584" s="285">
        <v>2026</v>
      </c>
      <c r="M584" s="285">
        <v>2027</v>
      </c>
      <c r="N584" s="86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1,499 KW</v>
      </c>
      <c r="AB584" s="285" t="str">
        <f>'1.  LRAMVA Summary'!G52</f>
        <v>GS 1,500 TO 4,999</v>
      </c>
      <c r="AC584" s="285" t="str">
        <f>'1.  LRAMVA Summary'!H52</f>
        <v>Large User</v>
      </c>
      <c r="AD584" s="285" t="str">
        <f>'1.  LRAMVA Summary'!I52</f>
        <v>Unmetered Scattered Load</v>
      </c>
      <c r="AE584" s="285" t="str">
        <f>'1.  LRAMVA Summary'!J52</f>
        <v>Street Lighting</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kWh</v>
      </c>
      <c r="AE585" s="291" t="str">
        <f>'1.  LRAMVA Summary'!J53</f>
        <v>kW</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hidden="1"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idden="1" outlineLevel="1">
      <c r="A587" s="532">
        <v>1</v>
      </c>
      <c r="B587" s="428" t="s">
        <v>95</v>
      </c>
      <c r="C587" s="291" t="s">
        <v>25</v>
      </c>
      <c r="D587" s="295"/>
      <c r="E587" s="295">
        <f>SUMIFS('7.  Persistence Report'!AY$27:AY$500,'7.  Persistence Report'!$D$27:$D$500,$B587,'7.  Persistence Report'!$J$27:$J$500,"Current year savings",'7.  Persistence Report'!$H$27:$H$500,"2018")</f>
        <v>0</v>
      </c>
      <c r="F587" s="295">
        <f>SUMIFS('7.  Persistence Report'!AZ$27:AZ$500,'7.  Persistence Report'!$D$27:$D$500,$B587,'7.  Persistence Report'!$J$27:$J$500,"Current year savings",'7.  Persistence Report'!$H$27:$H$500,"2018")</f>
        <v>0</v>
      </c>
      <c r="G587" s="295">
        <f>SUMIFS('7.  Persistence Report'!BA$27:BA$500,'7.  Persistence Report'!$D$27:$D$500,$B587,'7.  Persistence Report'!$J$27:$J$500,"Current year savings",'7.  Persistence Report'!$H$27:$H$500,"2018")</f>
        <v>0</v>
      </c>
      <c r="H587" s="295">
        <f>SUMIFS('7.  Persistence Report'!BB$27:BB$500,'7.  Persistence Report'!$D$27:$D$500,$B587,'7.  Persistence Report'!$J$27:$J$500,"Current year savings",'7.  Persistence Report'!$H$27:$H$500,"2018")</f>
        <v>0</v>
      </c>
      <c r="I587" s="295">
        <f>SUMIFS('7.  Persistence Report'!BC$27:BC$500,'7.  Persistence Report'!$D$27:$D$500,$B587,'7.  Persistence Report'!$J$27:$J$500,"Current year savings",'7.  Persistence Report'!$H$27:$H$500,"2018")</f>
        <v>0</v>
      </c>
      <c r="J587" s="295">
        <f>SUMIFS('7.  Persistence Report'!BD$27:BD$500,'7.  Persistence Report'!$D$27:$D$500,$B587,'7.  Persistence Report'!$J$27:$J$500,"Current year savings",'7.  Persistence Report'!$H$27:$H$500,"2018")</f>
        <v>0</v>
      </c>
      <c r="K587" s="295">
        <f>SUMIFS('7.  Persistence Report'!BE$27:BE$500,'7.  Persistence Report'!$D$27:$D$500,$B587,'7.  Persistence Report'!$J$27:$J$500,"Current year savings",'7.  Persistence Report'!$H$27:$H$500,"2018")</f>
        <v>0</v>
      </c>
      <c r="L587" s="295">
        <f>SUMIFS('7.  Persistence Report'!BF$27:BF$500,'7.  Persistence Report'!$D$27:$D$500,$B587,'7.  Persistence Report'!$J$27:$J$500,"Current year savings",'7.  Persistence Report'!$H$27:$H$500,"2018")</f>
        <v>0</v>
      </c>
      <c r="M587" s="295">
        <f>SUMIFS('7.  Persistence Report'!BG$27:BG$500,'7.  Persistence Report'!$D$27:$D$500,$B587,'7.  Persistence Report'!$J$27:$J$500,"Current year savings",'7.  Persistence Report'!$H$27:$H$500,"2018")</f>
        <v>0</v>
      </c>
      <c r="N587" s="291"/>
      <c r="O587" s="295">
        <f>SUMIFS('7.  Persistence Report'!S$27:S$500,'7.  Persistence Report'!$D$27:$D$500,$B587,'7.  Persistence Report'!$J$27:$J$500,"Current year savings",'7.  Persistence Report'!$H$27:$H$500,"2018")</f>
        <v>0</v>
      </c>
      <c r="P587" s="295">
        <f>SUMIFS('7.  Persistence Report'!T$27:T$500,'7.  Persistence Report'!$D$27:$D$500,$B587,'7.  Persistence Report'!$J$27:$J$500,"Current year savings",'7.  Persistence Report'!$H$27:$H$500,"2018")</f>
        <v>0</v>
      </c>
      <c r="Q587" s="295">
        <f>SUMIFS('7.  Persistence Report'!U$27:U$500,'7.  Persistence Report'!$D$27:$D$500,$B587,'7.  Persistence Report'!$J$27:$J$500,"Current year savings",'7.  Persistence Report'!$H$27:$H$500,"2018")</f>
        <v>0</v>
      </c>
      <c r="R587" s="295">
        <f>SUMIFS('7.  Persistence Report'!V$27:V$500,'7.  Persistence Report'!$D$27:$D$500,$B587,'7.  Persistence Report'!$J$27:$J$500,"Current year savings",'7.  Persistence Report'!$H$27:$H$500,"2018")</f>
        <v>0</v>
      </c>
      <c r="S587" s="295">
        <f>SUMIFS('7.  Persistence Report'!W$27:W$500,'7.  Persistence Report'!$D$27:$D$500,$B587,'7.  Persistence Report'!$J$27:$J$500,"Current year savings",'7.  Persistence Report'!$H$27:$H$500,"2018")</f>
        <v>0</v>
      </c>
      <c r="T587" s="295">
        <f>SUMIFS('7.  Persistence Report'!X$27:X$500,'7.  Persistence Report'!$D$27:$D$500,$B587,'7.  Persistence Report'!$J$27:$J$500,"Current year savings",'7.  Persistence Report'!$H$27:$H$500,"2018")</f>
        <v>0</v>
      </c>
      <c r="U587" s="295">
        <f>SUMIFS('7.  Persistence Report'!Y$27:Y$500,'7.  Persistence Report'!$D$27:$D$500,$B587,'7.  Persistence Report'!$J$27:$J$500,"Current year savings",'7.  Persistence Report'!$H$27:$H$500,"2018")</f>
        <v>0</v>
      </c>
      <c r="V587" s="295">
        <f>SUMIFS('7.  Persistence Report'!Z$27:Z$500,'7.  Persistence Report'!$D$27:$D$500,$B587,'7.  Persistence Report'!$J$27:$J$500,"Current year savings",'7.  Persistence Report'!$H$27:$H$500,"2018")</f>
        <v>0</v>
      </c>
      <c r="W587" s="295">
        <f>SUMIFS('7.  Persistence Report'!AA$27:AA$500,'7.  Persistence Report'!$D$27:$D$500,$B587,'7.  Persistence Report'!$J$27:$J$500,"Current year savings",'7.  Persistence Report'!$H$27:$H$500,"2018")</f>
        <v>0</v>
      </c>
      <c r="X587" s="295">
        <f>SUMIFS('7.  Persistence Report'!AB$27:AB$500,'7.  Persistence Report'!$D$27:$D$500,$B587,'7.  Persistence Report'!$J$27:$J$500,"Current year savings",'7.  Persistence Report'!$H$27:$H$500,"2018")</f>
        <v>0</v>
      </c>
      <c r="Y587" s="410"/>
      <c r="Z587" s="410"/>
      <c r="AA587" s="410"/>
      <c r="AB587" s="410"/>
      <c r="AC587" s="410"/>
      <c r="AD587" s="410"/>
      <c r="AE587" s="410"/>
      <c r="AF587" s="410"/>
      <c r="AG587" s="410"/>
      <c r="AH587" s="410"/>
      <c r="AI587" s="410"/>
      <c r="AJ587" s="410"/>
      <c r="AK587" s="410"/>
      <c r="AL587" s="410"/>
      <c r="AM587" s="296">
        <f>SUM(Y587:AL587)</f>
        <v>0</v>
      </c>
    </row>
    <row r="588" spans="1:39" hidden="1" outlineLevel="1">
      <c r="A588" s="532"/>
      <c r="B588" s="294" t="s">
        <v>310</v>
      </c>
      <c r="C588" s="291" t="s">
        <v>163</v>
      </c>
      <c r="D588" s="295"/>
      <c r="E588" s="295">
        <f>SUMIFS('7.  Persistence Report'!AY$27:AY$500,'7.  Persistence Report'!$D$27:$D$500,$B587,'7.  Persistence Report'!$J$27:$J$500,"Adjustment",'7.  Persistence Report'!$H$27:$H$500,"2018")</f>
        <v>0</v>
      </c>
      <c r="F588" s="295">
        <f>SUMIFS('7.  Persistence Report'!AZ$27:AZ$500,'7.  Persistence Report'!$D$27:$D$500,$B587,'7.  Persistence Report'!$J$27:$J$500,"Adjustment",'7.  Persistence Report'!$H$27:$H$500,"2018")</f>
        <v>0</v>
      </c>
      <c r="G588" s="295">
        <f>SUMIFS('7.  Persistence Report'!BA$27:BA$500,'7.  Persistence Report'!$D$27:$D$500,$B587,'7.  Persistence Report'!$J$27:$J$500,"Adjustment",'7.  Persistence Report'!$H$27:$H$500,"2018")</f>
        <v>0</v>
      </c>
      <c r="H588" s="295">
        <f>SUMIFS('7.  Persistence Report'!BB$27:BB$500,'7.  Persistence Report'!$D$27:$D$500,$B587,'7.  Persistence Report'!$J$27:$J$500,"Adjustment",'7.  Persistence Report'!$H$27:$H$500,"2018")</f>
        <v>0</v>
      </c>
      <c r="I588" s="295">
        <f>SUMIFS('7.  Persistence Report'!BC$27:BC$500,'7.  Persistence Report'!$D$27:$D$500,$B587,'7.  Persistence Report'!$J$27:$J$500,"Adjustment",'7.  Persistence Report'!$H$27:$H$500,"2018")</f>
        <v>0</v>
      </c>
      <c r="J588" s="295">
        <f>SUMIFS('7.  Persistence Report'!BD$27:BD$500,'7.  Persistence Report'!$D$27:$D$500,$B587,'7.  Persistence Report'!$J$27:$J$500,"Adjustment",'7.  Persistence Report'!$H$27:$H$500,"2018")</f>
        <v>0</v>
      </c>
      <c r="K588" s="295">
        <f>SUMIFS('7.  Persistence Report'!BE$27:BE$500,'7.  Persistence Report'!$D$27:$D$500,$B587,'7.  Persistence Report'!$J$27:$J$500,"Adjustment",'7.  Persistence Report'!$H$27:$H$500,"2018")</f>
        <v>0</v>
      </c>
      <c r="L588" s="295">
        <f>SUMIFS('7.  Persistence Report'!BF$27:BF$500,'7.  Persistence Report'!$D$27:$D$500,$B587,'7.  Persistence Report'!$J$27:$J$500,"Adjustment",'7.  Persistence Report'!$H$27:$H$500,"2018")</f>
        <v>0</v>
      </c>
      <c r="M588" s="295">
        <f>SUMIFS('7.  Persistence Report'!BG$27:BG$500,'7.  Persistence Report'!$D$27:$D$500,$B587,'7.  Persistence Report'!$J$27:$J$500,"Adjustment",'7.  Persistence Report'!$H$27:$H$500,"2018")</f>
        <v>0</v>
      </c>
      <c r="N588" s="468"/>
      <c r="O588" s="295">
        <f>SUMIFS('7.  Persistence Report'!S$27:S$500,'7.  Persistence Report'!$D$27:$D$500,$B587,'7.  Persistence Report'!$J$27:$J$500,"Adjustment",'7.  Persistence Report'!$H$27:$H$500,"2018")</f>
        <v>0</v>
      </c>
      <c r="P588" s="295">
        <f>SUMIFS('7.  Persistence Report'!T$27:T$500,'7.  Persistence Report'!$D$27:$D$500,$B587,'7.  Persistence Report'!$J$27:$J$500,"Adjustment",'7.  Persistence Report'!$H$27:$H$500,"2018")</f>
        <v>0</v>
      </c>
      <c r="Q588" s="295">
        <f>SUMIFS('7.  Persistence Report'!U$27:U$500,'7.  Persistence Report'!$D$27:$D$500,$B587,'7.  Persistence Report'!$J$27:$J$500,"Adjustment",'7.  Persistence Report'!$H$27:$H$500,"2018")</f>
        <v>0</v>
      </c>
      <c r="R588" s="295">
        <f>SUMIFS('7.  Persistence Report'!V$27:V$500,'7.  Persistence Report'!$D$27:$D$500,$B587,'7.  Persistence Report'!$J$27:$J$500,"Adjustment",'7.  Persistence Report'!$H$27:$H$500,"2018")</f>
        <v>0</v>
      </c>
      <c r="S588" s="295">
        <f>SUMIFS('7.  Persistence Report'!W$27:W$500,'7.  Persistence Report'!$D$27:$D$500,$B587,'7.  Persistence Report'!$J$27:$J$500,"Adjustment",'7.  Persistence Report'!$H$27:$H$500,"2018")</f>
        <v>0</v>
      </c>
      <c r="T588" s="295">
        <f>SUMIFS('7.  Persistence Report'!X$27:X$500,'7.  Persistence Report'!$D$27:$D$500,$B587,'7.  Persistence Report'!$J$27:$J$500,"Adjustment",'7.  Persistence Report'!$H$27:$H$500,"2018")</f>
        <v>0</v>
      </c>
      <c r="U588" s="295">
        <f>SUMIFS('7.  Persistence Report'!Y$27:Y$500,'7.  Persistence Report'!$D$27:$D$500,$B587,'7.  Persistence Report'!$J$27:$J$500,"Adjustment",'7.  Persistence Report'!$H$27:$H$500,"2018")</f>
        <v>0</v>
      </c>
      <c r="V588" s="295">
        <f>SUMIFS('7.  Persistence Report'!Z$27:Z$500,'7.  Persistence Report'!$D$27:$D$500,$B587,'7.  Persistence Report'!$J$27:$J$500,"Adjustment",'7.  Persistence Report'!$H$27:$H$500,"2018")</f>
        <v>0</v>
      </c>
      <c r="W588" s="295">
        <f>SUMIFS('7.  Persistence Report'!AA$27:AA$500,'7.  Persistence Report'!$D$27:$D$500,$B587,'7.  Persistence Report'!$J$27:$J$500,"Adjustment",'7.  Persistence Report'!$H$27:$H$500,"2018")</f>
        <v>0</v>
      </c>
      <c r="X588" s="295">
        <f>SUMIFS('7.  Persistence Report'!AB$27:AB$500,'7.  Persistence Report'!$D$27:$D$500,$B587,'7.  Persistence Report'!$J$27:$J$500,"Adjustment",'7.  Persistence Report'!$H$27:$H$500,"2018")</f>
        <v>0</v>
      </c>
      <c r="Y588" s="411">
        <f>Y587</f>
        <v>0</v>
      </c>
      <c r="Z588" s="411">
        <f t="shared" ref="Z588" si="1709">Z587</f>
        <v>0</v>
      </c>
      <c r="AA588" s="411">
        <f t="shared" ref="AA588" si="1710">AA587</f>
        <v>0</v>
      </c>
      <c r="AB588" s="411">
        <f t="shared" ref="AB588" si="1711">AB587</f>
        <v>0</v>
      </c>
      <c r="AC588" s="411">
        <f t="shared" ref="AC588" si="1712">AC587</f>
        <v>0</v>
      </c>
      <c r="AD588" s="411">
        <f t="shared" ref="AD588" si="1713">AD587</f>
        <v>0</v>
      </c>
      <c r="AE588" s="411">
        <f t="shared" ref="AE588" si="1714">AE587</f>
        <v>0</v>
      </c>
      <c r="AF588" s="411">
        <f t="shared" ref="AF588" si="1715">AF587</f>
        <v>0</v>
      </c>
      <c r="AG588" s="411">
        <f t="shared" ref="AG588" si="1716">AG587</f>
        <v>0</v>
      </c>
      <c r="AH588" s="411">
        <f t="shared" ref="AH588" si="1717">AH587</f>
        <v>0</v>
      </c>
      <c r="AI588" s="411">
        <f t="shared" ref="AI588" si="1718">AI587</f>
        <v>0</v>
      </c>
      <c r="AJ588" s="411">
        <f t="shared" ref="AJ588" si="1719">AJ587</f>
        <v>0</v>
      </c>
      <c r="AK588" s="411">
        <f t="shared" ref="AK588" si="1720">AK587</f>
        <v>0</v>
      </c>
      <c r="AL588" s="411">
        <f t="shared" ref="AL588" si="1721">AL587</f>
        <v>0</v>
      </c>
      <c r="AM588" s="297"/>
    </row>
    <row r="589" spans="1:39" ht="15.75" hidden="1"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idden="1"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idden="1"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2">Z590</f>
        <v>0</v>
      </c>
      <c r="AA591" s="411">
        <f t="shared" ref="AA591" si="1723">AA590</f>
        <v>0</v>
      </c>
      <c r="AB591" s="411">
        <f t="shared" ref="AB591" si="1724">AB590</f>
        <v>0</v>
      </c>
      <c r="AC591" s="411">
        <f t="shared" ref="AC591" si="1725">AC590</f>
        <v>0</v>
      </c>
      <c r="AD591" s="411">
        <f t="shared" ref="AD591" si="1726">AD590</f>
        <v>0</v>
      </c>
      <c r="AE591" s="411">
        <f t="shared" ref="AE591" si="1727">AE590</f>
        <v>0</v>
      </c>
      <c r="AF591" s="411">
        <f t="shared" ref="AF591" si="1728">AF590</f>
        <v>0</v>
      </c>
      <c r="AG591" s="411">
        <f t="shared" ref="AG591" si="1729">AG590</f>
        <v>0</v>
      </c>
      <c r="AH591" s="411">
        <f t="shared" ref="AH591" si="1730">AH590</f>
        <v>0</v>
      </c>
      <c r="AI591" s="411">
        <f t="shared" ref="AI591" si="1731">AI590</f>
        <v>0</v>
      </c>
      <c r="AJ591" s="411">
        <f t="shared" ref="AJ591" si="1732">AJ590</f>
        <v>0</v>
      </c>
      <c r="AK591" s="411">
        <f t="shared" ref="AK591" si="1733">AK590</f>
        <v>0</v>
      </c>
      <c r="AL591" s="411">
        <f t="shared" ref="AL591" si="1734">AL590</f>
        <v>0</v>
      </c>
      <c r="AM591" s="297"/>
    </row>
    <row r="592" spans="1:39" ht="15.75" hidden="1"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idden="1"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idden="1"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5">Z593</f>
        <v>0</v>
      </c>
      <c r="AA594" s="411">
        <f t="shared" ref="AA594" si="1736">AA593</f>
        <v>0</v>
      </c>
      <c r="AB594" s="411">
        <f t="shared" ref="AB594" si="1737">AB593</f>
        <v>0</v>
      </c>
      <c r="AC594" s="411">
        <f t="shared" ref="AC594" si="1738">AC593</f>
        <v>0</v>
      </c>
      <c r="AD594" s="411">
        <f t="shared" ref="AD594" si="1739">AD593</f>
        <v>0</v>
      </c>
      <c r="AE594" s="411">
        <f t="shared" ref="AE594" si="1740">AE593</f>
        <v>0</v>
      </c>
      <c r="AF594" s="411">
        <f t="shared" ref="AF594" si="1741">AF593</f>
        <v>0</v>
      </c>
      <c r="AG594" s="411">
        <f t="shared" ref="AG594" si="1742">AG593</f>
        <v>0</v>
      </c>
      <c r="AH594" s="411">
        <f t="shared" ref="AH594" si="1743">AH593</f>
        <v>0</v>
      </c>
      <c r="AI594" s="411">
        <f t="shared" ref="AI594" si="1744">AI593</f>
        <v>0</v>
      </c>
      <c r="AJ594" s="411">
        <f t="shared" ref="AJ594" si="1745">AJ593</f>
        <v>0</v>
      </c>
      <c r="AK594" s="411">
        <f t="shared" ref="AK594" si="1746">AK593</f>
        <v>0</v>
      </c>
      <c r="AL594" s="411">
        <f t="shared" ref="AL594" si="1747">AL593</f>
        <v>0</v>
      </c>
      <c r="AM594" s="297"/>
    </row>
    <row r="595" spans="1:39" hidden="1"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idden="1" outlineLevel="1">
      <c r="A596" s="532">
        <v>4</v>
      </c>
      <c r="B596" s="520" t="s">
        <v>682</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idden="1"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8">Z596</f>
        <v>0</v>
      </c>
      <c r="AA597" s="411">
        <f t="shared" ref="AA597" si="1749">AA596</f>
        <v>0</v>
      </c>
      <c r="AB597" s="411">
        <f t="shared" ref="AB597" si="1750">AB596</f>
        <v>0</v>
      </c>
      <c r="AC597" s="411">
        <f t="shared" ref="AC597" si="1751">AC596</f>
        <v>0</v>
      </c>
      <c r="AD597" s="411">
        <f t="shared" ref="AD597" si="1752">AD596</f>
        <v>0</v>
      </c>
      <c r="AE597" s="411">
        <f t="shared" ref="AE597" si="1753">AE596</f>
        <v>0</v>
      </c>
      <c r="AF597" s="411">
        <f t="shared" ref="AF597" si="1754">AF596</f>
        <v>0</v>
      </c>
      <c r="AG597" s="411">
        <f t="shared" ref="AG597" si="1755">AG596</f>
        <v>0</v>
      </c>
      <c r="AH597" s="411">
        <f t="shared" ref="AH597" si="1756">AH596</f>
        <v>0</v>
      </c>
      <c r="AI597" s="411">
        <f t="shared" ref="AI597" si="1757">AI596</f>
        <v>0</v>
      </c>
      <c r="AJ597" s="411">
        <f t="shared" ref="AJ597" si="1758">AJ596</f>
        <v>0</v>
      </c>
      <c r="AK597" s="411">
        <f t="shared" ref="AK597" si="1759">AK596</f>
        <v>0</v>
      </c>
      <c r="AL597" s="411">
        <f t="shared" ref="AL597" si="1760">AL596</f>
        <v>0</v>
      </c>
      <c r="AM597" s="297"/>
    </row>
    <row r="598" spans="1:39" hidden="1"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hidden="1"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idden="1"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1">Z599</f>
        <v>0</v>
      </c>
      <c r="AA600" s="411">
        <f t="shared" ref="AA600" si="1762">AA599</f>
        <v>0</v>
      </c>
      <c r="AB600" s="411">
        <f t="shared" ref="AB600" si="1763">AB599</f>
        <v>0</v>
      </c>
      <c r="AC600" s="411">
        <f t="shared" ref="AC600" si="1764">AC599</f>
        <v>0</v>
      </c>
      <c r="AD600" s="411">
        <f t="shared" ref="AD600" si="1765">AD599</f>
        <v>0</v>
      </c>
      <c r="AE600" s="411">
        <f t="shared" ref="AE600" si="1766">AE599</f>
        <v>0</v>
      </c>
      <c r="AF600" s="411">
        <f t="shared" ref="AF600" si="1767">AF599</f>
        <v>0</v>
      </c>
      <c r="AG600" s="411">
        <f t="shared" ref="AG600" si="1768">AG599</f>
        <v>0</v>
      </c>
      <c r="AH600" s="411">
        <f t="shared" ref="AH600" si="1769">AH599</f>
        <v>0</v>
      </c>
      <c r="AI600" s="411">
        <f t="shared" ref="AI600" si="1770">AI599</f>
        <v>0</v>
      </c>
      <c r="AJ600" s="411">
        <f t="shared" ref="AJ600" si="1771">AJ599</f>
        <v>0</v>
      </c>
      <c r="AK600" s="411">
        <f t="shared" ref="AK600" si="1772">AK599</f>
        <v>0</v>
      </c>
      <c r="AL600" s="411">
        <f t="shared" ref="AL600" si="1773">AL599</f>
        <v>0</v>
      </c>
      <c r="AM600" s="297"/>
    </row>
    <row r="601" spans="1:39" hidden="1"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hidden="1"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idden="1"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idden="1"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4">Z603</f>
        <v>0</v>
      </c>
      <c r="AA604" s="411">
        <f t="shared" ref="AA604" si="1775">AA603</f>
        <v>0</v>
      </c>
      <c r="AB604" s="411">
        <f t="shared" ref="AB604" si="1776">AB603</f>
        <v>0</v>
      </c>
      <c r="AC604" s="411">
        <f t="shared" ref="AC604" si="1777">AC603</f>
        <v>0</v>
      </c>
      <c r="AD604" s="411">
        <f t="shared" ref="AD604" si="1778">AD603</f>
        <v>0</v>
      </c>
      <c r="AE604" s="411">
        <f t="shared" ref="AE604" si="1779">AE603</f>
        <v>0</v>
      </c>
      <c r="AF604" s="411">
        <f t="shared" ref="AF604" si="1780">AF603</f>
        <v>0</v>
      </c>
      <c r="AG604" s="411">
        <f t="shared" ref="AG604" si="1781">AG603</f>
        <v>0</v>
      </c>
      <c r="AH604" s="411">
        <f t="shared" ref="AH604" si="1782">AH603</f>
        <v>0</v>
      </c>
      <c r="AI604" s="411">
        <f t="shared" ref="AI604" si="1783">AI603</f>
        <v>0</v>
      </c>
      <c r="AJ604" s="411">
        <f t="shared" ref="AJ604" si="1784">AJ603</f>
        <v>0</v>
      </c>
      <c r="AK604" s="411">
        <f t="shared" ref="AK604" si="1785">AK603</f>
        <v>0</v>
      </c>
      <c r="AL604" s="411">
        <f t="shared" ref="AL604" si="1786">AL603</f>
        <v>0</v>
      </c>
      <c r="AM604" s="311"/>
    </row>
    <row r="605" spans="1:39" hidden="1"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hidden="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idden="1"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7">Z606</f>
        <v>0</v>
      </c>
      <c r="AA607" s="411">
        <f t="shared" ref="AA607" si="1788">AA606</f>
        <v>0</v>
      </c>
      <c r="AB607" s="411">
        <f t="shared" ref="AB607" si="1789">AB606</f>
        <v>0</v>
      </c>
      <c r="AC607" s="411">
        <f t="shared" ref="AC607" si="1790">AC606</f>
        <v>0</v>
      </c>
      <c r="AD607" s="411">
        <f t="shared" ref="AD607" si="1791">AD606</f>
        <v>0</v>
      </c>
      <c r="AE607" s="411">
        <f t="shared" ref="AE607" si="1792">AE606</f>
        <v>0</v>
      </c>
      <c r="AF607" s="411">
        <f t="shared" ref="AF607" si="1793">AF606</f>
        <v>0</v>
      </c>
      <c r="AG607" s="411">
        <f t="shared" ref="AG607" si="1794">AG606</f>
        <v>0</v>
      </c>
      <c r="AH607" s="411">
        <f t="shared" ref="AH607" si="1795">AH606</f>
        <v>0</v>
      </c>
      <c r="AI607" s="411">
        <f t="shared" ref="AI607" si="1796">AI606</f>
        <v>0</v>
      </c>
      <c r="AJ607" s="411">
        <f t="shared" ref="AJ607" si="1797">AJ606</f>
        <v>0</v>
      </c>
      <c r="AK607" s="411">
        <f t="shared" ref="AK607" si="1798">AK606</f>
        <v>0</v>
      </c>
      <c r="AL607" s="411">
        <f t="shared" ref="AL607" si="1799">AL606</f>
        <v>0</v>
      </c>
      <c r="AM607" s="311"/>
    </row>
    <row r="608" spans="1:39" hidden="1"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hidden="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idden="1"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0">Z609</f>
        <v>0</v>
      </c>
      <c r="AA610" s="411">
        <f t="shared" ref="AA610" si="1801">AA609</f>
        <v>0</v>
      </c>
      <c r="AB610" s="411">
        <f t="shared" ref="AB610" si="1802">AB609</f>
        <v>0</v>
      </c>
      <c r="AC610" s="411">
        <f t="shared" ref="AC610" si="1803">AC609</f>
        <v>0</v>
      </c>
      <c r="AD610" s="411">
        <f t="shared" ref="AD610" si="1804">AD609</f>
        <v>0</v>
      </c>
      <c r="AE610" s="411">
        <f t="shared" ref="AE610" si="1805">AE609</f>
        <v>0</v>
      </c>
      <c r="AF610" s="411">
        <f t="shared" ref="AF610" si="1806">AF609</f>
        <v>0</v>
      </c>
      <c r="AG610" s="411">
        <f t="shared" ref="AG610" si="1807">AG609</f>
        <v>0</v>
      </c>
      <c r="AH610" s="411">
        <f t="shared" ref="AH610" si="1808">AH609</f>
        <v>0</v>
      </c>
      <c r="AI610" s="411">
        <f t="shared" ref="AI610" si="1809">AI609</f>
        <v>0</v>
      </c>
      <c r="AJ610" s="411">
        <f t="shared" ref="AJ610" si="1810">AJ609</f>
        <v>0</v>
      </c>
      <c r="AK610" s="411">
        <f t="shared" ref="AK610" si="1811">AK609</f>
        <v>0</v>
      </c>
      <c r="AL610" s="411">
        <f t="shared" ref="AL610" si="1812">AL609</f>
        <v>0</v>
      </c>
      <c r="AM610" s="311"/>
    </row>
    <row r="611" spans="1:39" hidden="1"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hidden="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idden="1"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3">Z612</f>
        <v>0</v>
      </c>
      <c r="AA613" s="411">
        <f t="shared" ref="AA613" si="1814">AA612</f>
        <v>0</v>
      </c>
      <c r="AB613" s="411">
        <f t="shared" ref="AB613" si="1815">AB612</f>
        <v>0</v>
      </c>
      <c r="AC613" s="411">
        <f t="shared" ref="AC613" si="1816">AC612</f>
        <v>0</v>
      </c>
      <c r="AD613" s="411">
        <f t="shared" ref="AD613" si="1817">AD612</f>
        <v>0</v>
      </c>
      <c r="AE613" s="411">
        <f t="shared" ref="AE613" si="1818">AE612</f>
        <v>0</v>
      </c>
      <c r="AF613" s="411">
        <f t="shared" ref="AF613" si="1819">AF612</f>
        <v>0</v>
      </c>
      <c r="AG613" s="411">
        <f t="shared" ref="AG613" si="1820">AG612</f>
        <v>0</v>
      </c>
      <c r="AH613" s="411">
        <f t="shared" ref="AH613" si="1821">AH612</f>
        <v>0</v>
      </c>
      <c r="AI613" s="411">
        <f t="shared" ref="AI613" si="1822">AI612</f>
        <v>0</v>
      </c>
      <c r="AJ613" s="411">
        <f t="shared" ref="AJ613" si="1823">AJ612</f>
        <v>0</v>
      </c>
      <c r="AK613" s="411">
        <f t="shared" ref="AK613" si="1824">AK612</f>
        <v>0</v>
      </c>
      <c r="AL613" s="411">
        <f t="shared" ref="AL613" si="1825">AL612</f>
        <v>0</v>
      </c>
      <c r="AM613" s="311"/>
    </row>
    <row r="614" spans="1:39" hidden="1"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hidden="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idden="1"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6">Z615</f>
        <v>0</v>
      </c>
      <c r="AA616" s="411">
        <f t="shared" ref="AA616" si="1827">AA615</f>
        <v>0</v>
      </c>
      <c r="AB616" s="411">
        <f t="shared" ref="AB616" si="1828">AB615</f>
        <v>0</v>
      </c>
      <c r="AC616" s="411">
        <f t="shared" ref="AC616" si="1829">AC615</f>
        <v>0</v>
      </c>
      <c r="AD616" s="411">
        <f t="shared" ref="AD616" si="1830">AD615</f>
        <v>0</v>
      </c>
      <c r="AE616" s="411">
        <f t="shared" ref="AE616" si="1831">AE615</f>
        <v>0</v>
      </c>
      <c r="AF616" s="411">
        <f t="shared" ref="AF616" si="1832">AF615</f>
        <v>0</v>
      </c>
      <c r="AG616" s="411">
        <f t="shared" ref="AG616" si="1833">AG615</f>
        <v>0</v>
      </c>
      <c r="AH616" s="411">
        <f t="shared" ref="AH616" si="1834">AH615</f>
        <v>0</v>
      </c>
      <c r="AI616" s="411">
        <f t="shared" ref="AI616" si="1835">AI615</f>
        <v>0</v>
      </c>
      <c r="AJ616" s="411">
        <f t="shared" ref="AJ616" si="1836">AJ615</f>
        <v>0</v>
      </c>
      <c r="AK616" s="411">
        <f t="shared" ref="AK616" si="1837">AK615</f>
        <v>0</v>
      </c>
      <c r="AL616" s="411">
        <f t="shared" ref="AL616" si="1838">AL615</f>
        <v>0</v>
      </c>
      <c r="AM616" s="311"/>
    </row>
    <row r="617" spans="1:39" hidden="1"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hidden="1"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hidden="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idden="1"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39">Z619</f>
        <v>0</v>
      </c>
      <c r="AA620" s="411">
        <f t="shared" ref="AA620" si="1840">AA619</f>
        <v>0</v>
      </c>
      <c r="AB620" s="411">
        <f t="shared" ref="AB620" si="1841">AB619</f>
        <v>0</v>
      </c>
      <c r="AC620" s="411">
        <f t="shared" ref="AC620" si="1842">AC619</f>
        <v>0</v>
      </c>
      <c r="AD620" s="411">
        <f t="shared" ref="AD620" si="1843">AD619</f>
        <v>0</v>
      </c>
      <c r="AE620" s="411">
        <f t="shared" ref="AE620" si="1844">AE619</f>
        <v>0</v>
      </c>
      <c r="AF620" s="411">
        <f t="shared" ref="AF620" si="1845">AF619</f>
        <v>0</v>
      </c>
      <c r="AG620" s="411">
        <f t="shared" ref="AG620" si="1846">AG619</f>
        <v>0</v>
      </c>
      <c r="AH620" s="411">
        <f t="shared" ref="AH620" si="1847">AH619</f>
        <v>0</v>
      </c>
      <c r="AI620" s="411">
        <f t="shared" ref="AI620" si="1848">AI619</f>
        <v>0</v>
      </c>
      <c r="AJ620" s="411">
        <f t="shared" ref="AJ620" si="1849">AJ619</f>
        <v>0</v>
      </c>
      <c r="AK620" s="411">
        <f t="shared" ref="AK620" si="1850">AK619</f>
        <v>0</v>
      </c>
      <c r="AL620" s="411">
        <f t="shared" ref="AL620" si="1851">AL619</f>
        <v>0</v>
      </c>
      <c r="AM620" s="297"/>
    </row>
    <row r="621" spans="1:39" hidden="1"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hidden="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idden="1"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2">Z622</f>
        <v>0</v>
      </c>
      <c r="AA623" s="411">
        <f t="shared" ref="AA623" si="1853">AA622</f>
        <v>0</v>
      </c>
      <c r="AB623" s="411">
        <f t="shared" ref="AB623" si="1854">AB622</f>
        <v>0</v>
      </c>
      <c r="AC623" s="411">
        <f t="shared" ref="AC623" si="1855">AC622</f>
        <v>0</v>
      </c>
      <c r="AD623" s="411">
        <f t="shared" ref="AD623" si="1856">AD622</f>
        <v>0</v>
      </c>
      <c r="AE623" s="411">
        <f t="shared" ref="AE623" si="1857">AE622</f>
        <v>0</v>
      </c>
      <c r="AF623" s="411">
        <f t="shared" ref="AF623" si="1858">AF622</f>
        <v>0</v>
      </c>
      <c r="AG623" s="411">
        <f t="shared" ref="AG623" si="1859">AG622</f>
        <v>0</v>
      </c>
      <c r="AH623" s="411">
        <f t="shared" ref="AH623" si="1860">AH622</f>
        <v>0</v>
      </c>
      <c r="AI623" s="411">
        <f t="shared" ref="AI623" si="1861">AI622</f>
        <v>0</v>
      </c>
      <c r="AJ623" s="411">
        <f t="shared" ref="AJ623" si="1862">AJ622</f>
        <v>0</v>
      </c>
      <c r="AK623" s="411">
        <f t="shared" ref="AK623" si="1863">AK622</f>
        <v>0</v>
      </c>
      <c r="AL623" s="411">
        <f t="shared" ref="AL623" si="1864">AL622</f>
        <v>0</v>
      </c>
      <c r="AM623" s="297"/>
    </row>
    <row r="624" spans="1:39" hidden="1"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hidden="1"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idden="1"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5">Z625</f>
        <v>0</v>
      </c>
      <c r="AA626" s="411">
        <f t="shared" ref="AA626" si="1866">AA625</f>
        <v>0</v>
      </c>
      <c r="AB626" s="411">
        <f t="shared" ref="AB626" si="1867">AB625</f>
        <v>0</v>
      </c>
      <c r="AC626" s="411">
        <f t="shared" ref="AC626" si="1868">AC625</f>
        <v>0</v>
      </c>
      <c r="AD626" s="411">
        <f t="shared" ref="AD626" si="1869">AD625</f>
        <v>0</v>
      </c>
      <c r="AE626" s="411">
        <f t="shared" ref="AE626" si="1870">AE625</f>
        <v>0</v>
      </c>
      <c r="AF626" s="411">
        <f t="shared" ref="AF626" si="1871">AF625</f>
        <v>0</v>
      </c>
      <c r="AG626" s="411">
        <f t="shared" ref="AG626" si="1872">AG625</f>
        <v>0</v>
      </c>
      <c r="AH626" s="411">
        <f t="shared" ref="AH626" si="1873">AH625</f>
        <v>0</v>
      </c>
      <c r="AI626" s="411">
        <f t="shared" ref="AI626" si="1874">AI625</f>
        <v>0</v>
      </c>
      <c r="AJ626" s="411">
        <f t="shared" ref="AJ626" si="1875">AJ625</f>
        <v>0</v>
      </c>
      <c r="AK626" s="411">
        <f t="shared" ref="AK626" si="1876">AK625</f>
        <v>0</v>
      </c>
      <c r="AL626" s="411">
        <f t="shared" ref="AL626" si="1877">AL625</f>
        <v>0</v>
      </c>
      <c r="AM626" s="306"/>
    </row>
    <row r="627" spans="1:40" hidden="1"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hidden="1"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idden="1"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idden="1"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8">Z629</f>
        <v>0</v>
      </c>
      <c r="AA630" s="411">
        <f t="shared" ref="AA630" si="1879">AA629</f>
        <v>0</v>
      </c>
      <c r="AB630" s="411">
        <f t="shared" ref="AB630" si="1880">AB629</f>
        <v>0</v>
      </c>
      <c r="AC630" s="411">
        <f t="shared" ref="AC630" si="1881">AC629</f>
        <v>0</v>
      </c>
      <c r="AD630" s="411">
        <f t="shared" ref="AD630" si="1882">AD629</f>
        <v>0</v>
      </c>
      <c r="AE630" s="411">
        <f t="shared" ref="AE630" si="1883">AE629</f>
        <v>0</v>
      </c>
      <c r="AF630" s="411">
        <f t="shared" ref="AF630" si="1884">AF629</f>
        <v>0</v>
      </c>
      <c r="AG630" s="411">
        <f t="shared" ref="AG630" si="1885">AG629</f>
        <v>0</v>
      </c>
      <c r="AH630" s="411">
        <f t="shared" ref="AH630" si="1886">AH629</f>
        <v>0</v>
      </c>
      <c r="AI630" s="411">
        <f t="shared" ref="AI630" si="1887">AI629</f>
        <v>0</v>
      </c>
      <c r="AJ630" s="411">
        <f t="shared" ref="AJ630" si="1888">AJ629</f>
        <v>0</v>
      </c>
      <c r="AK630" s="411">
        <f t="shared" ref="AK630" si="1889">AK629</f>
        <v>0</v>
      </c>
      <c r="AL630" s="411">
        <f t="shared" ref="AL630" si="1890">AL629</f>
        <v>0</v>
      </c>
      <c r="AM630" s="516"/>
      <c r="AN630" s="630"/>
    </row>
    <row r="631" spans="1:40" hidden="1"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hidden="1"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idden="1"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idden="1"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1">Z633</f>
        <v>0</v>
      </c>
      <c r="AA634" s="411">
        <f t="shared" si="1891"/>
        <v>0</v>
      </c>
      <c r="AB634" s="411">
        <f t="shared" si="1891"/>
        <v>0</v>
      </c>
      <c r="AC634" s="411">
        <f t="shared" si="1891"/>
        <v>0</v>
      </c>
      <c r="AD634" s="411">
        <f t="shared" si="1891"/>
        <v>0</v>
      </c>
      <c r="AE634" s="411">
        <f t="shared" si="1891"/>
        <v>0</v>
      </c>
      <c r="AF634" s="411">
        <f t="shared" si="1891"/>
        <v>0</v>
      </c>
      <c r="AG634" s="411">
        <f t="shared" si="1891"/>
        <v>0</v>
      </c>
      <c r="AH634" s="411">
        <f t="shared" si="1891"/>
        <v>0</v>
      </c>
      <c r="AI634" s="411">
        <f t="shared" si="1891"/>
        <v>0</v>
      </c>
      <c r="AJ634" s="411">
        <f t="shared" si="1891"/>
        <v>0</v>
      </c>
      <c r="AK634" s="411">
        <f t="shared" si="1891"/>
        <v>0</v>
      </c>
      <c r="AL634" s="411">
        <f t="shared" si="1891"/>
        <v>0</v>
      </c>
      <c r="AM634" s="297"/>
    </row>
    <row r="635" spans="1:40" hidden="1"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idden="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idden="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2">Z636</f>
        <v>0</v>
      </c>
      <c r="AA637" s="411">
        <f t="shared" si="1892"/>
        <v>0</v>
      </c>
      <c r="AB637" s="411">
        <f t="shared" si="1892"/>
        <v>0</v>
      </c>
      <c r="AC637" s="411">
        <f t="shared" si="1892"/>
        <v>0</v>
      </c>
      <c r="AD637" s="411">
        <f t="shared" si="1892"/>
        <v>0</v>
      </c>
      <c r="AE637" s="411">
        <f t="shared" si="1892"/>
        <v>0</v>
      </c>
      <c r="AF637" s="411">
        <f t="shared" si="1892"/>
        <v>0</v>
      </c>
      <c r="AG637" s="411">
        <f t="shared" si="1892"/>
        <v>0</v>
      </c>
      <c r="AH637" s="411">
        <f t="shared" si="1892"/>
        <v>0</v>
      </c>
      <c r="AI637" s="411">
        <f t="shared" si="1892"/>
        <v>0</v>
      </c>
      <c r="AJ637" s="411">
        <f t="shared" si="1892"/>
        <v>0</v>
      </c>
      <c r="AK637" s="411">
        <f t="shared" si="1892"/>
        <v>0</v>
      </c>
      <c r="AL637" s="411">
        <f t="shared" si="1892"/>
        <v>0</v>
      </c>
      <c r="AM637" s="297"/>
    </row>
    <row r="638" spans="1:40" s="283" customFormat="1" hidden="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hidden="1"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idden="1"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3">Z640</f>
        <v>0</v>
      </c>
      <c r="AA641" s="411">
        <f t="shared" si="1893"/>
        <v>0</v>
      </c>
      <c r="AB641" s="411">
        <f t="shared" si="1893"/>
        <v>0</v>
      </c>
      <c r="AC641" s="411">
        <f t="shared" si="1893"/>
        <v>0</v>
      </c>
      <c r="AD641" s="411">
        <f t="shared" si="1893"/>
        <v>0</v>
      </c>
      <c r="AE641" s="411">
        <f t="shared" si="1893"/>
        <v>0</v>
      </c>
      <c r="AF641" s="411">
        <f t="shared" si="1893"/>
        <v>0</v>
      </c>
      <c r="AG641" s="411">
        <f t="shared" si="1893"/>
        <v>0</v>
      </c>
      <c r="AH641" s="411">
        <f t="shared" si="1893"/>
        <v>0</v>
      </c>
      <c r="AI641" s="411">
        <f t="shared" si="1893"/>
        <v>0</v>
      </c>
      <c r="AJ641" s="411">
        <f t="shared" si="1893"/>
        <v>0</v>
      </c>
      <c r="AK641" s="411">
        <f t="shared" si="1893"/>
        <v>0</v>
      </c>
      <c r="AL641" s="411">
        <f t="shared" si="1893"/>
        <v>0</v>
      </c>
      <c r="AM641" s="306"/>
    </row>
    <row r="642" spans="1:39" hidden="1"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idden="1"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4">Z643</f>
        <v>0</v>
      </c>
      <c r="AA644" s="411">
        <f t="shared" si="1894"/>
        <v>0</v>
      </c>
      <c r="AB644" s="411">
        <f t="shared" si="1894"/>
        <v>0</v>
      </c>
      <c r="AC644" s="411">
        <f t="shared" si="1894"/>
        <v>0</v>
      </c>
      <c r="AD644" s="411">
        <f t="shared" si="1894"/>
        <v>0</v>
      </c>
      <c r="AE644" s="411">
        <f t="shared" si="1894"/>
        <v>0</v>
      </c>
      <c r="AF644" s="411">
        <f t="shared" si="1894"/>
        <v>0</v>
      </c>
      <c r="AG644" s="411">
        <f t="shared" si="1894"/>
        <v>0</v>
      </c>
      <c r="AH644" s="411">
        <f t="shared" si="1894"/>
        <v>0</v>
      </c>
      <c r="AI644" s="411">
        <f t="shared" si="1894"/>
        <v>0</v>
      </c>
      <c r="AJ644" s="411">
        <f t="shared" si="1894"/>
        <v>0</v>
      </c>
      <c r="AK644" s="411">
        <f t="shared" si="1894"/>
        <v>0</v>
      </c>
      <c r="AL644" s="411">
        <f t="shared" si="1894"/>
        <v>0</v>
      </c>
      <c r="AM644" s="306"/>
    </row>
    <row r="645" spans="1:39" hidden="1"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idden="1"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5">Z646</f>
        <v>0</v>
      </c>
      <c r="AA647" s="411">
        <f t="shared" si="1895"/>
        <v>0</v>
      </c>
      <c r="AB647" s="411">
        <f t="shared" si="1895"/>
        <v>0</v>
      </c>
      <c r="AC647" s="411">
        <f t="shared" si="1895"/>
        <v>0</v>
      </c>
      <c r="AD647" s="411">
        <f t="shared" si="1895"/>
        <v>0</v>
      </c>
      <c r="AE647" s="411">
        <f t="shared" si="1895"/>
        <v>0</v>
      </c>
      <c r="AF647" s="411">
        <f t="shared" si="1895"/>
        <v>0</v>
      </c>
      <c r="AG647" s="411">
        <f t="shared" si="1895"/>
        <v>0</v>
      </c>
      <c r="AH647" s="411">
        <f t="shared" si="1895"/>
        <v>0</v>
      </c>
      <c r="AI647" s="411">
        <f t="shared" si="1895"/>
        <v>0</v>
      </c>
      <c r="AJ647" s="411">
        <f t="shared" si="1895"/>
        <v>0</v>
      </c>
      <c r="AK647" s="411">
        <f t="shared" si="1895"/>
        <v>0</v>
      </c>
      <c r="AL647" s="411">
        <f t="shared" si="1895"/>
        <v>0</v>
      </c>
      <c r="AM647" s="297"/>
    </row>
    <row r="648" spans="1:39" hidden="1"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idden="1"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idden="1"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6">Z649</f>
        <v>0</v>
      </c>
      <c r="AA650" s="411">
        <f t="shared" si="1896"/>
        <v>0</v>
      </c>
      <c r="AB650" s="411">
        <f t="shared" si="1896"/>
        <v>0</v>
      </c>
      <c r="AC650" s="411">
        <f t="shared" si="1896"/>
        <v>0</v>
      </c>
      <c r="AD650" s="411">
        <f t="shared" si="1896"/>
        <v>0</v>
      </c>
      <c r="AE650" s="411">
        <f t="shared" si="1896"/>
        <v>0</v>
      </c>
      <c r="AF650" s="411">
        <f t="shared" si="1896"/>
        <v>0</v>
      </c>
      <c r="AG650" s="411">
        <f t="shared" si="1896"/>
        <v>0</v>
      </c>
      <c r="AH650" s="411">
        <f t="shared" si="1896"/>
        <v>0</v>
      </c>
      <c r="AI650" s="411">
        <f t="shared" si="1896"/>
        <v>0</v>
      </c>
      <c r="AJ650" s="411">
        <f t="shared" si="1896"/>
        <v>0</v>
      </c>
      <c r="AK650" s="411">
        <f t="shared" si="1896"/>
        <v>0</v>
      </c>
      <c r="AL650" s="411">
        <f t="shared" si="1896"/>
        <v>0</v>
      </c>
      <c r="AM650" s="306"/>
    </row>
    <row r="651" spans="1:39" ht="15.75" hidden="1"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hidden="1"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hidden="1"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idden="1"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idden="1"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7">Z654</f>
        <v>0</v>
      </c>
      <c r="AA655" s="411">
        <f t="shared" ref="AA655" si="1898">AA654</f>
        <v>0</v>
      </c>
      <c r="AB655" s="411">
        <f t="shared" ref="AB655" si="1899">AB654</f>
        <v>0</v>
      </c>
      <c r="AC655" s="411">
        <f t="shared" ref="AC655" si="1900">AC654</f>
        <v>0</v>
      </c>
      <c r="AD655" s="411">
        <f t="shared" ref="AD655" si="1901">AD654</f>
        <v>0</v>
      </c>
      <c r="AE655" s="411">
        <f t="shared" ref="AE655" si="1902">AE654</f>
        <v>0</v>
      </c>
      <c r="AF655" s="411">
        <f t="shared" ref="AF655" si="1903">AF654</f>
        <v>0</v>
      </c>
      <c r="AG655" s="411">
        <f t="shared" ref="AG655" si="1904">AG654</f>
        <v>0</v>
      </c>
      <c r="AH655" s="411">
        <f t="shared" ref="AH655" si="1905">AH654</f>
        <v>0</v>
      </c>
      <c r="AI655" s="411">
        <f t="shared" ref="AI655" si="1906">AI654</f>
        <v>0</v>
      </c>
      <c r="AJ655" s="411">
        <f t="shared" ref="AJ655" si="1907">AJ654</f>
        <v>0</v>
      </c>
      <c r="AK655" s="411">
        <f t="shared" ref="AK655" si="1908">AK654</f>
        <v>0</v>
      </c>
      <c r="AL655" s="411">
        <f t="shared" ref="AL655" si="1909">AL654</f>
        <v>0</v>
      </c>
      <c r="AM655" s="306"/>
    </row>
    <row r="656" spans="1:39" hidden="1"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hidden="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idden="1"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0">Z657</f>
        <v>0</v>
      </c>
      <c r="AA658" s="411">
        <f t="shared" ref="AA658" si="1911">AA657</f>
        <v>0</v>
      </c>
      <c r="AB658" s="411">
        <f t="shared" ref="AB658" si="1912">AB657</f>
        <v>0</v>
      </c>
      <c r="AC658" s="411">
        <f t="shared" ref="AC658" si="1913">AC657</f>
        <v>0</v>
      </c>
      <c r="AD658" s="411">
        <f t="shared" ref="AD658" si="1914">AD657</f>
        <v>0</v>
      </c>
      <c r="AE658" s="411">
        <f t="shared" ref="AE658" si="1915">AE657</f>
        <v>0</v>
      </c>
      <c r="AF658" s="411">
        <f t="shared" ref="AF658" si="1916">AF657</f>
        <v>0</v>
      </c>
      <c r="AG658" s="411">
        <f t="shared" ref="AG658" si="1917">AG657</f>
        <v>0</v>
      </c>
      <c r="AH658" s="411">
        <f t="shared" ref="AH658" si="1918">AH657</f>
        <v>0</v>
      </c>
      <c r="AI658" s="411">
        <f t="shared" ref="AI658" si="1919">AI657</f>
        <v>0</v>
      </c>
      <c r="AJ658" s="411">
        <f t="shared" ref="AJ658" si="1920">AJ657</f>
        <v>0</v>
      </c>
      <c r="AK658" s="411">
        <f t="shared" ref="AK658" si="1921">AK657</f>
        <v>0</v>
      </c>
      <c r="AL658" s="411">
        <f t="shared" ref="AL658" si="1922">AL657</f>
        <v>0</v>
      </c>
      <c r="AM658" s="306"/>
    </row>
    <row r="659" spans="1:39" hidden="1"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hidden="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idden="1"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3">Z660</f>
        <v>0</v>
      </c>
      <c r="AA661" s="411">
        <f t="shared" ref="AA661" si="1924">AA660</f>
        <v>0</v>
      </c>
      <c r="AB661" s="411">
        <f t="shared" ref="AB661" si="1925">AB660</f>
        <v>0</v>
      </c>
      <c r="AC661" s="411">
        <f t="shared" ref="AC661" si="1926">AC660</f>
        <v>0</v>
      </c>
      <c r="AD661" s="411">
        <f t="shared" ref="AD661" si="1927">AD660</f>
        <v>0</v>
      </c>
      <c r="AE661" s="411">
        <f t="shared" ref="AE661" si="1928">AE660</f>
        <v>0</v>
      </c>
      <c r="AF661" s="411">
        <f t="shared" ref="AF661" si="1929">AF660</f>
        <v>0</v>
      </c>
      <c r="AG661" s="411">
        <f t="shared" ref="AG661" si="1930">AG660</f>
        <v>0</v>
      </c>
      <c r="AH661" s="411">
        <f t="shared" ref="AH661" si="1931">AH660</f>
        <v>0</v>
      </c>
      <c r="AI661" s="411">
        <f t="shared" ref="AI661" si="1932">AI660</f>
        <v>0</v>
      </c>
      <c r="AJ661" s="411">
        <f t="shared" ref="AJ661" si="1933">AJ660</f>
        <v>0</v>
      </c>
      <c r="AK661" s="411">
        <f t="shared" ref="AK661" si="1934">AK660</f>
        <v>0</v>
      </c>
      <c r="AL661" s="411">
        <f t="shared" ref="AL661" si="1935">AL660</f>
        <v>0</v>
      </c>
      <c r="AM661" s="306"/>
    </row>
    <row r="662" spans="1:39" hidden="1"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hidden="1"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idden="1"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6">Z663</f>
        <v>0</v>
      </c>
      <c r="AA664" s="411">
        <f t="shared" ref="AA664" si="1937">AA663</f>
        <v>0</v>
      </c>
      <c r="AB664" s="411">
        <f t="shared" ref="AB664" si="1938">AB663</f>
        <v>0</v>
      </c>
      <c r="AC664" s="411">
        <f t="shared" ref="AC664" si="1939">AC663</f>
        <v>0</v>
      </c>
      <c r="AD664" s="411">
        <f t="shared" ref="AD664" si="1940">AD663</f>
        <v>0</v>
      </c>
      <c r="AE664" s="411">
        <f t="shared" ref="AE664" si="1941">AE663</f>
        <v>0</v>
      </c>
      <c r="AF664" s="411">
        <f t="shared" ref="AF664" si="1942">AF663</f>
        <v>0</v>
      </c>
      <c r="AG664" s="411">
        <f t="shared" ref="AG664" si="1943">AG663</f>
        <v>0</v>
      </c>
      <c r="AH664" s="411">
        <f t="shared" ref="AH664" si="1944">AH663</f>
        <v>0</v>
      </c>
      <c r="AI664" s="411">
        <f t="shared" ref="AI664" si="1945">AI663</f>
        <v>0</v>
      </c>
      <c r="AJ664" s="411">
        <f t="shared" ref="AJ664" si="1946">AJ663</f>
        <v>0</v>
      </c>
      <c r="AK664" s="411">
        <f t="shared" ref="AK664" si="1947">AK663</f>
        <v>0</v>
      </c>
      <c r="AL664" s="411">
        <f t="shared" ref="AL664" si="1948">AL663</f>
        <v>0</v>
      </c>
      <c r="AM664" s="306"/>
    </row>
    <row r="665" spans="1:39" hidden="1"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hidden="1"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idden="1"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idden="1"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49">Z667</f>
        <v>0</v>
      </c>
      <c r="AA668" s="411">
        <f t="shared" ref="AA668" si="1950">AA667</f>
        <v>0</v>
      </c>
      <c r="AB668" s="411">
        <f t="shared" ref="AB668" si="1951">AB667</f>
        <v>0</v>
      </c>
      <c r="AC668" s="411">
        <f t="shared" ref="AC668" si="1952">AC667</f>
        <v>0</v>
      </c>
      <c r="AD668" s="411">
        <f t="shared" ref="AD668" si="1953">AD667</f>
        <v>0</v>
      </c>
      <c r="AE668" s="411">
        <f t="shared" ref="AE668" si="1954">AE667</f>
        <v>0</v>
      </c>
      <c r="AF668" s="411">
        <f t="shared" ref="AF668" si="1955">AF667</f>
        <v>0</v>
      </c>
      <c r="AG668" s="411">
        <f t="shared" ref="AG668" si="1956">AG667</f>
        <v>0</v>
      </c>
      <c r="AH668" s="411">
        <f t="shared" ref="AH668" si="1957">AH667</f>
        <v>0</v>
      </c>
      <c r="AI668" s="411">
        <f t="shared" ref="AI668" si="1958">AI667</f>
        <v>0</v>
      </c>
      <c r="AJ668" s="411">
        <f t="shared" ref="AJ668" si="1959">AJ667</f>
        <v>0</v>
      </c>
      <c r="AK668" s="411">
        <f t="shared" ref="AK668" si="1960">AK667</f>
        <v>0</v>
      </c>
      <c r="AL668" s="411">
        <f t="shared" ref="AL668" si="1961">AL667</f>
        <v>0</v>
      </c>
      <c r="AM668" s="306"/>
    </row>
    <row r="669" spans="1:39" hidden="1"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idden="1"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idden="1"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2">Z670</f>
        <v>0</v>
      </c>
      <c r="AA671" s="411">
        <f t="shared" ref="AA671" si="1963">AA670</f>
        <v>0</v>
      </c>
      <c r="AB671" s="411">
        <f t="shared" ref="AB671" si="1964">AB670</f>
        <v>0</v>
      </c>
      <c r="AC671" s="411">
        <f t="shared" ref="AC671" si="1965">AC670</f>
        <v>0</v>
      </c>
      <c r="AD671" s="411">
        <f t="shared" ref="AD671" si="1966">AD670</f>
        <v>0</v>
      </c>
      <c r="AE671" s="411">
        <f t="shared" ref="AE671" si="1967">AE670</f>
        <v>0</v>
      </c>
      <c r="AF671" s="411">
        <f t="shared" ref="AF671" si="1968">AF670</f>
        <v>0</v>
      </c>
      <c r="AG671" s="411">
        <f t="shared" ref="AG671" si="1969">AG670</f>
        <v>0</v>
      </c>
      <c r="AH671" s="411">
        <f t="shared" ref="AH671" si="1970">AH670</f>
        <v>0</v>
      </c>
      <c r="AI671" s="411">
        <f t="shared" ref="AI671" si="1971">AI670</f>
        <v>0</v>
      </c>
      <c r="AJ671" s="411">
        <f t="shared" ref="AJ671" si="1972">AJ670</f>
        <v>0</v>
      </c>
      <c r="AK671" s="411">
        <f t="shared" ref="AK671" si="1973">AK670</f>
        <v>0</v>
      </c>
      <c r="AL671" s="411">
        <f t="shared" ref="AL671" si="1974">AL670</f>
        <v>0</v>
      </c>
      <c r="AM671" s="306"/>
    </row>
    <row r="672" spans="1:39" hidden="1"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hidden="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idden="1"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5">Z673</f>
        <v>0</v>
      </c>
      <c r="AA674" s="411">
        <f t="shared" ref="AA674" si="1976">AA673</f>
        <v>0</v>
      </c>
      <c r="AB674" s="411">
        <f t="shared" ref="AB674" si="1977">AB673</f>
        <v>0</v>
      </c>
      <c r="AC674" s="411">
        <f t="shared" ref="AC674" si="1978">AC673</f>
        <v>0</v>
      </c>
      <c r="AD674" s="411">
        <f t="shared" ref="AD674" si="1979">AD673</f>
        <v>0</v>
      </c>
      <c r="AE674" s="411">
        <f t="shared" ref="AE674" si="1980">AE673</f>
        <v>0</v>
      </c>
      <c r="AF674" s="411">
        <f t="shared" ref="AF674" si="1981">AF673</f>
        <v>0</v>
      </c>
      <c r="AG674" s="411">
        <f t="shared" ref="AG674" si="1982">AG673</f>
        <v>0</v>
      </c>
      <c r="AH674" s="411">
        <f t="shared" ref="AH674" si="1983">AH673</f>
        <v>0</v>
      </c>
      <c r="AI674" s="411">
        <f t="shared" ref="AI674" si="1984">AI673</f>
        <v>0</v>
      </c>
      <c r="AJ674" s="411">
        <f t="shared" ref="AJ674" si="1985">AJ673</f>
        <v>0</v>
      </c>
      <c r="AK674" s="411">
        <f t="shared" ref="AK674" si="1986">AK673</f>
        <v>0</v>
      </c>
      <c r="AL674" s="411">
        <f t="shared" ref="AL674" si="1987">AL673</f>
        <v>0</v>
      </c>
      <c r="AM674" s="306"/>
    </row>
    <row r="675" spans="1:39" hidden="1"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hidden="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idden="1"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8">Z676</f>
        <v>0</v>
      </c>
      <c r="AA677" s="411">
        <f t="shared" ref="AA677" si="1989">AA676</f>
        <v>0</v>
      </c>
      <c r="AB677" s="411">
        <f t="shared" ref="AB677" si="1990">AB676</f>
        <v>0</v>
      </c>
      <c r="AC677" s="411">
        <f t="shared" ref="AC677" si="1991">AC676</f>
        <v>0</v>
      </c>
      <c r="AD677" s="411">
        <f t="shared" ref="AD677" si="1992">AD676</f>
        <v>0</v>
      </c>
      <c r="AE677" s="411">
        <f t="shared" ref="AE677" si="1993">AE676</f>
        <v>0</v>
      </c>
      <c r="AF677" s="411">
        <f t="shared" ref="AF677" si="1994">AF676</f>
        <v>0</v>
      </c>
      <c r="AG677" s="411">
        <f t="shared" ref="AG677" si="1995">AG676</f>
        <v>0</v>
      </c>
      <c r="AH677" s="411">
        <f t="shared" ref="AH677" si="1996">AH676</f>
        <v>0</v>
      </c>
      <c r="AI677" s="411">
        <f t="shared" ref="AI677" si="1997">AI676</f>
        <v>0</v>
      </c>
      <c r="AJ677" s="411">
        <f t="shared" ref="AJ677" si="1998">AJ676</f>
        <v>0</v>
      </c>
      <c r="AK677" s="411">
        <f t="shared" ref="AK677" si="1999">AK676</f>
        <v>0</v>
      </c>
      <c r="AL677" s="411">
        <f t="shared" ref="AL677" si="2000">AL676</f>
        <v>0</v>
      </c>
      <c r="AM677" s="306"/>
    </row>
    <row r="678" spans="1:39" hidden="1"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hidden="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idden="1"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1">Z679</f>
        <v>0</v>
      </c>
      <c r="AA680" s="411">
        <f t="shared" ref="AA680" si="2002">AA679</f>
        <v>0</v>
      </c>
      <c r="AB680" s="411">
        <f t="shared" ref="AB680" si="2003">AB679</f>
        <v>0</v>
      </c>
      <c r="AC680" s="411">
        <f t="shared" ref="AC680" si="2004">AC679</f>
        <v>0</v>
      </c>
      <c r="AD680" s="411">
        <f t="shared" ref="AD680" si="2005">AD679</f>
        <v>0</v>
      </c>
      <c r="AE680" s="411">
        <f t="shared" ref="AE680" si="2006">AE679</f>
        <v>0</v>
      </c>
      <c r="AF680" s="411">
        <f t="shared" ref="AF680" si="2007">AF679</f>
        <v>0</v>
      </c>
      <c r="AG680" s="411">
        <f t="shared" ref="AG680" si="2008">AG679</f>
        <v>0</v>
      </c>
      <c r="AH680" s="411">
        <f t="shared" ref="AH680" si="2009">AH679</f>
        <v>0</v>
      </c>
      <c r="AI680" s="411">
        <f t="shared" ref="AI680" si="2010">AI679</f>
        <v>0</v>
      </c>
      <c r="AJ680" s="411">
        <f t="shared" ref="AJ680" si="2011">AJ679</f>
        <v>0</v>
      </c>
      <c r="AK680" s="411">
        <f t="shared" ref="AK680" si="2012">AK679</f>
        <v>0</v>
      </c>
      <c r="AL680" s="411">
        <f t="shared" ref="AL680" si="2013">AL679</f>
        <v>0</v>
      </c>
      <c r="AM680" s="306"/>
    </row>
    <row r="681" spans="1:39" hidden="1"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hidden="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idden="1"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4">Z682</f>
        <v>0</v>
      </c>
      <c r="AA683" s="411">
        <f t="shared" ref="AA683" si="2015">AA682</f>
        <v>0</v>
      </c>
      <c r="AB683" s="411">
        <f t="shared" ref="AB683" si="2016">AB682</f>
        <v>0</v>
      </c>
      <c r="AC683" s="411">
        <f t="shared" ref="AC683" si="2017">AC682</f>
        <v>0</v>
      </c>
      <c r="AD683" s="411">
        <f t="shared" ref="AD683" si="2018">AD682</f>
        <v>0</v>
      </c>
      <c r="AE683" s="411">
        <f t="shared" ref="AE683" si="2019">AE682</f>
        <v>0</v>
      </c>
      <c r="AF683" s="411">
        <f t="shared" ref="AF683" si="2020">AF682</f>
        <v>0</v>
      </c>
      <c r="AG683" s="411">
        <f t="shared" ref="AG683" si="2021">AG682</f>
        <v>0</v>
      </c>
      <c r="AH683" s="411">
        <f t="shared" ref="AH683" si="2022">AH682</f>
        <v>0</v>
      </c>
      <c r="AI683" s="411">
        <f t="shared" ref="AI683" si="2023">AI682</f>
        <v>0</v>
      </c>
      <c r="AJ683" s="411">
        <f t="shared" ref="AJ683" si="2024">AJ682</f>
        <v>0</v>
      </c>
      <c r="AK683" s="411">
        <f t="shared" ref="AK683" si="2025">AK682</f>
        <v>0</v>
      </c>
      <c r="AL683" s="411">
        <f t="shared" ref="AL683" si="2026">AL682</f>
        <v>0</v>
      </c>
      <c r="AM683" s="306"/>
    </row>
    <row r="684" spans="1:39" hidden="1"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hidden="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idden="1"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7">Z685</f>
        <v>0</v>
      </c>
      <c r="AA686" s="411">
        <f t="shared" ref="AA686" si="2028">AA685</f>
        <v>0</v>
      </c>
      <c r="AB686" s="411">
        <f t="shared" ref="AB686" si="2029">AB685</f>
        <v>0</v>
      </c>
      <c r="AC686" s="411">
        <f t="shared" ref="AC686" si="2030">AC685</f>
        <v>0</v>
      </c>
      <c r="AD686" s="411">
        <f t="shared" ref="AD686" si="2031">AD685</f>
        <v>0</v>
      </c>
      <c r="AE686" s="411">
        <f t="shared" ref="AE686" si="2032">AE685</f>
        <v>0</v>
      </c>
      <c r="AF686" s="411">
        <f t="shared" ref="AF686" si="2033">AF685</f>
        <v>0</v>
      </c>
      <c r="AG686" s="411">
        <f t="shared" ref="AG686" si="2034">AG685</f>
        <v>0</v>
      </c>
      <c r="AH686" s="411">
        <f t="shared" ref="AH686" si="2035">AH685</f>
        <v>0</v>
      </c>
      <c r="AI686" s="411">
        <f t="shared" ref="AI686" si="2036">AI685</f>
        <v>0</v>
      </c>
      <c r="AJ686" s="411">
        <f t="shared" ref="AJ686" si="2037">AJ685</f>
        <v>0</v>
      </c>
      <c r="AK686" s="411">
        <f t="shared" ref="AK686" si="2038">AK685</f>
        <v>0</v>
      </c>
      <c r="AL686" s="411">
        <f t="shared" ref="AL686" si="2039">AL685</f>
        <v>0</v>
      </c>
      <c r="AM686" s="306"/>
    </row>
    <row r="687" spans="1:39" hidden="1"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hidden="1"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idden="1"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0">Z688</f>
        <v>0</v>
      </c>
      <c r="AA689" s="411">
        <f t="shared" ref="AA689" si="2041">AA688</f>
        <v>0</v>
      </c>
      <c r="AB689" s="411">
        <f t="shared" ref="AB689" si="2042">AB688</f>
        <v>0</v>
      </c>
      <c r="AC689" s="411">
        <f t="shared" ref="AC689" si="2043">AC688</f>
        <v>0</v>
      </c>
      <c r="AD689" s="411">
        <f t="shared" ref="AD689" si="2044">AD688</f>
        <v>0</v>
      </c>
      <c r="AE689" s="411">
        <f t="shared" ref="AE689" si="2045">AE688</f>
        <v>0</v>
      </c>
      <c r="AF689" s="411">
        <f t="shared" ref="AF689" si="2046">AF688</f>
        <v>0</v>
      </c>
      <c r="AG689" s="411">
        <f t="shared" ref="AG689" si="2047">AG688</f>
        <v>0</v>
      </c>
      <c r="AH689" s="411">
        <f t="shared" ref="AH689" si="2048">AH688</f>
        <v>0</v>
      </c>
      <c r="AI689" s="411">
        <f t="shared" ref="AI689" si="2049">AI688</f>
        <v>0</v>
      </c>
      <c r="AJ689" s="411">
        <f t="shared" ref="AJ689" si="2050">AJ688</f>
        <v>0</v>
      </c>
      <c r="AK689" s="411">
        <f t="shared" ref="AK689" si="2051">AK688</f>
        <v>0</v>
      </c>
      <c r="AL689" s="411">
        <f t="shared" ref="AL689" si="2052">AL688</f>
        <v>0</v>
      </c>
      <c r="AM689" s="306"/>
    </row>
    <row r="690" spans="1:39" hidden="1"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hidden="1"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idden="1"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idden="1"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3">Z692</f>
        <v>0</v>
      </c>
      <c r="AA693" s="411">
        <f t="shared" ref="AA693" si="2054">AA692</f>
        <v>0</v>
      </c>
      <c r="AB693" s="411">
        <f t="shared" ref="AB693" si="2055">AB692</f>
        <v>0</v>
      </c>
      <c r="AC693" s="411">
        <f t="shared" ref="AC693" si="2056">AC692</f>
        <v>0</v>
      </c>
      <c r="AD693" s="411">
        <f t="shared" ref="AD693" si="2057">AD692</f>
        <v>0</v>
      </c>
      <c r="AE693" s="411">
        <f t="shared" ref="AE693" si="2058">AE692</f>
        <v>0</v>
      </c>
      <c r="AF693" s="411">
        <f t="shared" ref="AF693" si="2059">AF692</f>
        <v>0</v>
      </c>
      <c r="AG693" s="411">
        <f t="shared" ref="AG693" si="2060">AG692</f>
        <v>0</v>
      </c>
      <c r="AH693" s="411">
        <f t="shared" ref="AH693" si="2061">AH692</f>
        <v>0</v>
      </c>
      <c r="AI693" s="411">
        <f t="shared" ref="AI693" si="2062">AI692</f>
        <v>0</v>
      </c>
      <c r="AJ693" s="411">
        <f t="shared" ref="AJ693" si="2063">AJ692</f>
        <v>0</v>
      </c>
      <c r="AK693" s="411">
        <f t="shared" ref="AK693" si="2064">AK692</f>
        <v>0</v>
      </c>
      <c r="AL693" s="411">
        <f t="shared" ref="AL693" si="2065">AL692</f>
        <v>0</v>
      </c>
      <c r="AM693" s="306"/>
    </row>
    <row r="694" spans="1:39" hidden="1"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idden="1"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idden="1"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6">Z695</f>
        <v>0</v>
      </c>
      <c r="AA696" s="411">
        <f t="shared" ref="AA696" si="2067">AA695</f>
        <v>0</v>
      </c>
      <c r="AB696" s="411">
        <f t="shared" ref="AB696" si="2068">AB695</f>
        <v>0</v>
      </c>
      <c r="AC696" s="411">
        <f t="shared" ref="AC696" si="2069">AC695</f>
        <v>0</v>
      </c>
      <c r="AD696" s="411">
        <f t="shared" ref="AD696" si="2070">AD695</f>
        <v>0</v>
      </c>
      <c r="AE696" s="411">
        <f t="shared" ref="AE696" si="2071">AE695</f>
        <v>0</v>
      </c>
      <c r="AF696" s="411">
        <f t="shared" ref="AF696" si="2072">AF695</f>
        <v>0</v>
      </c>
      <c r="AG696" s="411">
        <f t="shared" ref="AG696" si="2073">AG695</f>
        <v>0</v>
      </c>
      <c r="AH696" s="411">
        <f t="shared" ref="AH696" si="2074">AH695</f>
        <v>0</v>
      </c>
      <c r="AI696" s="411">
        <f t="shared" ref="AI696" si="2075">AI695</f>
        <v>0</v>
      </c>
      <c r="AJ696" s="411">
        <f t="shared" ref="AJ696" si="2076">AJ695</f>
        <v>0</v>
      </c>
      <c r="AK696" s="411">
        <f t="shared" ref="AK696" si="2077">AK695</f>
        <v>0</v>
      </c>
      <c r="AL696" s="411">
        <f t="shared" ref="AL696" si="2078">AL695</f>
        <v>0</v>
      </c>
      <c r="AM696" s="306"/>
    </row>
    <row r="697" spans="1:39" hidden="1"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idden="1"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idden="1"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79">Z698</f>
        <v>0</v>
      </c>
      <c r="AA699" s="411">
        <f t="shared" ref="AA699" si="2080">AA698</f>
        <v>0</v>
      </c>
      <c r="AB699" s="411">
        <f t="shared" ref="AB699" si="2081">AB698</f>
        <v>0</v>
      </c>
      <c r="AC699" s="411">
        <f t="shared" ref="AC699" si="2082">AC698</f>
        <v>0</v>
      </c>
      <c r="AD699" s="411">
        <f t="shared" ref="AD699" si="2083">AD698</f>
        <v>0</v>
      </c>
      <c r="AE699" s="411">
        <f t="shared" ref="AE699" si="2084">AE698</f>
        <v>0</v>
      </c>
      <c r="AF699" s="411">
        <f t="shared" ref="AF699" si="2085">AF698</f>
        <v>0</v>
      </c>
      <c r="AG699" s="411">
        <f t="shared" ref="AG699" si="2086">AG698</f>
        <v>0</v>
      </c>
      <c r="AH699" s="411">
        <f t="shared" ref="AH699" si="2087">AH698</f>
        <v>0</v>
      </c>
      <c r="AI699" s="411">
        <f t="shared" ref="AI699" si="2088">AI698</f>
        <v>0</v>
      </c>
      <c r="AJ699" s="411">
        <f t="shared" ref="AJ699" si="2089">AJ698</f>
        <v>0</v>
      </c>
      <c r="AK699" s="411">
        <f t="shared" ref="AK699" si="2090">AK698</f>
        <v>0</v>
      </c>
      <c r="AL699" s="411">
        <f t="shared" ref="AL699" si="2091">AL698</f>
        <v>0</v>
      </c>
      <c r="AM699" s="306"/>
    </row>
    <row r="700" spans="1:39" hidden="1"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hidden="1" outlineLevel="1">
      <c r="A701" s="532"/>
      <c r="B701" s="504" t="s">
        <v>498</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idden="1" outlineLevel="1">
      <c r="A702" s="532">
        <v>36</v>
      </c>
      <c r="B702" s="428" t="s">
        <v>713</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idden="1" outlineLevel="1">
      <c r="A703" s="532"/>
      <c r="B703" s="431" t="s">
        <v>308</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2">Z702</f>
        <v>0</v>
      </c>
      <c r="AA703" s="411">
        <f t="shared" ref="AA703" si="2093">AA702</f>
        <v>0</v>
      </c>
      <c r="AB703" s="411">
        <f t="shared" ref="AB703" si="2094">AB702</f>
        <v>0</v>
      </c>
      <c r="AC703" s="411">
        <f t="shared" ref="AC703" si="2095">AC702</f>
        <v>0</v>
      </c>
      <c r="AD703" s="411">
        <f t="shared" ref="AD703" si="2096">AD702</f>
        <v>0</v>
      </c>
      <c r="AE703" s="411">
        <f t="shared" ref="AE703" si="2097">AE702</f>
        <v>0</v>
      </c>
      <c r="AF703" s="411">
        <f t="shared" ref="AF703" si="2098">AF702</f>
        <v>0</v>
      </c>
      <c r="AG703" s="411">
        <f t="shared" ref="AG703" si="2099">AG702</f>
        <v>0</v>
      </c>
      <c r="AH703" s="411">
        <f t="shared" ref="AH703" si="2100">AH702</f>
        <v>0</v>
      </c>
      <c r="AI703" s="411">
        <f t="shared" ref="AI703" si="2101">AI702</f>
        <v>0</v>
      </c>
      <c r="AJ703" s="411">
        <f t="shared" ref="AJ703" si="2102">AJ702</f>
        <v>0</v>
      </c>
      <c r="AK703" s="411">
        <f t="shared" ref="AK703" si="2103">AK702</f>
        <v>0</v>
      </c>
      <c r="AL703" s="411">
        <f t="shared" ref="AL703" si="2104">AL702</f>
        <v>0</v>
      </c>
      <c r="AM703" s="306"/>
    </row>
    <row r="704" spans="1:39" ht="15.75" hidden="1" outlineLevel="1">
      <c r="A704" s="532"/>
      <c r="B704" s="504"/>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hidden="1" outlineLevel="1">
      <c r="A705" s="532">
        <v>37</v>
      </c>
      <c r="B705" s="428" t="s">
        <v>712</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idden="1"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5">Z705</f>
        <v>0</v>
      </c>
      <c r="AA706" s="411">
        <f t="shared" ref="AA706" si="2106">AA705</f>
        <v>0</v>
      </c>
      <c r="AB706" s="411">
        <f t="shared" ref="AB706" si="2107">AB705</f>
        <v>0</v>
      </c>
      <c r="AC706" s="411">
        <f t="shared" ref="AC706" si="2108">AC705</f>
        <v>0</v>
      </c>
      <c r="AD706" s="411">
        <f t="shared" ref="AD706" si="2109">AD705</f>
        <v>0</v>
      </c>
      <c r="AE706" s="411">
        <f t="shared" ref="AE706" si="2110">AE705</f>
        <v>0</v>
      </c>
      <c r="AF706" s="411">
        <f t="shared" ref="AF706" si="2111">AF705</f>
        <v>0</v>
      </c>
      <c r="AG706" s="411">
        <f t="shared" ref="AG706" si="2112">AG705</f>
        <v>0</v>
      </c>
      <c r="AH706" s="411">
        <f t="shared" ref="AH706" si="2113">AH705</f>
        <v>0</v>
      </c>
      <c r="AI706" s="411">
        <f t="shared" ref="AI706" si="2114">AI705</f>
        <v>0</v>
      </c>
      <c r="AJ706" s="411">
        <f t="shared" ref="AJ706" si="2115">AJ705</f>
        <v>0</v>
      </c>
      <c r="AK706" s="411">
        <f t="shared" ref="AK706" si="2116">AK705</f>
        <v>0</v>
      </c>
      <c r="AL706" s="411">
        <f t="shared" ref="AL706" si="2117">AL705</f>
        <v>0</v>
      </c>
      <c r="AM706" s="306"/>
    </row>
    <row r="707" spans="1:39" ht="15.75" hidden="1" outlineLevel="1">
      <c r="A707" s="532"/>
      <c r="B707" s="504" t="s">
        <v>501</v>
      </c>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idden="1"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idden="1"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8">Z708</f>
        <v>0</v>
      </c>
      <c r="AA709" s="411">
        <f t="shared" ref="AA709" si="2119">AA708</f>
        <v>0</v>
      </c>
      <c r="AB709" s="411">
        <f t="shared" ref="AB709" si="2120">AB708</f>
        <v>0</v>
      </c>
      <c r="AC709" s="411">
        <f t="shared" ref="AC709" si="2121">AC708</f>
        <v>0</v>
      </c>
      <c r="AD709" s="411">
        <f t="shared" ref="AD709" si="2122">AD708</f>
        <v>0</v>
      </c>
      <c r="AE709" s="411">
        <f t="shared" ref="AE709" si="2123">AE708</f>
        <v>0</v>
      </c>
      <c r="AF709" s="411">
        <f t="shared" ref="AF709" si="2124">AF708</f>
        <v>0</v>
      </c>
      <c r="AG709" s="411">
        <f t="shared" ref="AG709" si="2125">AG708</f>
        <v>0</v>
      </c>
      <c r="AH709" s="411">
        <f t="shared" ref="AH709" si="2126">AH708</f>
        <v>0</v>
      </c>
      <c r="AI709" s="411">
        <f t="shared" ref="AI709" si="2127">AI708</f>
        <v>0</v>
      </c>
      <c r="AJ709" s="411">
        <f t="shared" ref="AJ709" si="2128">AJ708</f>
        <v>0</v>
      </c>
      <c r="AK709" s="411">
        <f t="shared" ref="AK709" si="2129">AK708</f>
        <v>0</v>
      </c>
      <c r="AL709" s="411">
        <f t="shared" ref="AL709" si="2130">AL708</f>
        <v>0</v>
      </c>
      <c r="AM709" s="306"/>
    </row>
    <row r="710" spans="1:39" hidden="1"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hidden="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idden="1"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1">Z711</f>
        <v>0</v>
      </c>
      <c r="AA712" s="411">
        <f t="shared" ref="AA712" si="2132">AA711</f>
        <v>0</v>
      </c>
      <c r="AB712" s="411">
        <f t="shared" ref="AB712" si="2133">AB711</f>
        <v>0</v>
      </c>
      <c r="AC712" s="411">
        <f t="shared" ref="AC712" si="2134">AC711</f>
        <v>0</v>
      </c>
      <c r="AD712" s="411">
        <f t="shared" ref="AD712" si="2135">AD711</f>
        <v>0</v>
      </c>
      <c r="AE712" s="411">
        <f t="shared" ref="AE712" si="2136">AE711</f>
        <v>0</v>
      </c>
      <c r="AF712" s="411">
        <f t="shared" ref="AF712" si="2137">AF711</f>
        <v>0</v>
      </c>
      <c r="AG712" s="411">
        <f t="shared" ref="AG712" si="2138">AG711</f>
        <v>0</v>
      </c>
      <c r="AH712" s="411">
        <f t="shared" ref="AH712" si="2139">AH711</f>
        <v>0</v>
      </c>
      <c r="AI712" s="411">
        <f t="shared" ref="AI712" si="2140">AI711</f>
        <v>0</v>
      </c>
      <c r="AJ712" s="411">
        <f t="shared" ref="AJ712" si="2141">AJ711</f>
        <v>0</v>
      </c>
      <c r="AK712" s="411">
        <f t="shared" ref="AK712" si="2142">AK711</f>
        <v>0</v>
      </c>
      <c r="AL712" s="411">
        <f t="shared" ref="AL712" si="2143">AL711</f>
        <v>0</v>
      </c>
      <c r="AM712" s="306"/>
    </row>
    <row r="713" spans="1:39" hidden="1"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hidden="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4">Z714</f>
        <v>0</v>
      </c>
      <c r="AA715" s="411">
        <f t="shared" ref="AA715" si="2145">AA714</f>
        <v>0</v>
      </c>
      <c r="AB715" s="411">
        <f t="shared" ref="AB715" si="2146">AB714</f>
        <v>0</v>
      </c>
      <c r="AC715" s="411">
        <f t="shared" ref="AC715" si="2147">AC714</f>
        <v>0</v>
      </c>
      <c r="AD715" s="411">
        <f t="shared" ref="AD715" si="2148">AD714</f>
        <v>0</v>
      </c>
      <c r="AE715" s="411">
        <f t="shared" ref="AE715" si="2149">AE714</f>
        <v>0</v>
      </c>
      <c r="AF715" s="411">
        <f t="shared" ref="AF715" si="2150">AF714</f>
        <v>0</v>
      </c>
      <c r="AG715" s="411">
        <f t="shared" ref="AG715" si="2151">AG714</f>
        <v>0</v>
      </c>
      <c r="AH715" s="411">
        <f t="shared" ref="AH715" si="2152">AH714</f>
        <v>0</v>
      </c>
      <c r="AI715" s="411">
        <f t="shared" ref="AI715" si="2153">AI714</f>
        <v>0</v>
      </c>
      <c r="AJ715" s="411">
        <f t="shared" ref="AJ715" si="2154">AJ714</f>
        <v>0</v>
      </c>
      <c r="AK715" s="411">
        <f t="shared" ref="AK715" si="2155">AK714</f>
        <v>0</v>
      </c>
      <c r="AL715" s="411">
        <f t="shared" ref="AL715" si="2156">AL714</f>
        <v>0</v>
      </c>
      <c r="AM715" s="306"/>
    </row>
    <row r="716" spans="1:39" hidden="1"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hidden="1"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7">Z717</f>
        <v>0</v>
      </c>
      <c r="AA718" s="411">
        <f t="shared" ref="AA718" si="2158">AA717</f>
        <v>0</v>
      </c>
      <c r="AB718" s="411">
        <f t="shared" ref="AB718" si="2159">AB717</f>
        <v>0</v>
      </c>
      <c r="AC718" s="411">
        <f t="shared" ref="AC718" si="2160">AC717</f>
        <v>0</v>
      </c>
      <c r="AD718" s="411">
        <f t="shared" ref="AD718" si="2161">AD717</f>
        <v>0</v>
      </c>
      <c r="AE718" s="411">
        <f t="shared" ref="AE718" si="2162">AE717</f>
        <v>0</v>
      </c>
      <c r="AF718" s="411">
        <f t="shared" ref="AF718" si="2163">AF717</f>
        <v>0</v>
      </c>
      <c r="AG718" s="411">
        <f t="shared" ref="AG718" si="2164">AG717</f>
        <v>0</v>
      </c>
      <c r="AH718" s="411">
        <f t="shared" ref="AH718" si="2165">AH717</f>
        <v>0</v>
      </c>
      <c r="AI718" s="411">
        <f t="shared" ref="AI718" si="2166">AI717</f>
        <v>0</v>
      </c>
      <c r="AJ718" s="411">
        <f t="shared" ref="AJ718" si="2167">AJ717</f>
        <v>0</v>
      </c>
      <c r="AK718" s="411">
        <f t="shared" ref="AK718" si="2168">AK717</f>
        <v>0</v>
      </c>
      <c r="AL718" s="411">
        <f t="shared" ref="AL718" si="2169">AL717</f>
        <v>0</v>
      </c>
      <c r="AM718" s="306"/>
    </row>
    <row r="719" spans="1:39" hidden="1"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hidden="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0">Z720</f>
        <v>0</v>
      </c>
      <c r="AA721" s="411">
        <f t="shared" ref="AA721" si="2171">AA720</f>
        <v>0</v>
      </c>
      <c r="AB721" s="411">
        <f t="shared" ref="AB721" si="2172">AB720</f>
        <v>0</v>
      </c>
      <c r="AC721" s="411">
        <f t="shared" ref="AC721" si="2173">AC720</f>
        <v>0</v>
      </c>
      <c r="AD721" s="411">
        <f t="shared" ref="AD721" si="2174">AD720</f>
        <v>0</v>
      </c>
      <c r="AE721" s="411">
        <f t="shared" ref="AE721" si="2175">AE720</f>
        <v>0</v>
      </c>
      <c r="AF721" s="411">
        <f t="shared" ref="AF721" si="2176">AF720</f>
        <v>0</v>
      </c>
      <c r="AG721" s="411">
        <f t="shared" ref="AG721" si="2177">AG720</f>
        <v>0</v>
      </c>
      <c r="AH721" s="411">
        <f t="shared" ref="AH721" si="2178">AH720</f>
        <v>0</v>
      </c>
      <c r="AI721" s="411">
        <f t="shared" ref="AI721" si="2179">AI720</f>
        <v>0</v>
      </c>
      <c r="AJ721" s="411">
        <f t="shared" ref="AJ721" si="2180">AJ720</f>
        <v>0</v>
      </c>
      <c r="AK721" s="411">
        <f t="shared" ref="AK721" si="2181">AK720</f>
        <v>0</v>
      </c>
      <c r="AL721" s="411">
        <f t="shared" ref="AL721" si="2182">AL720</f>
        <v>0</v>
      </c>
      <c r="AM721" s="306"/>
    </row>
    <row r="722" spans="1:39" hidden="1"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3">Z723</f>
        <v>0</v>
      </c>
      <c r="AA724" s="411">
        <f t="shared" ref="AA724" si="2184">AA723</f>
        <v>0</v>
      </c>
      <c r="AB724" s="411">
        <f t="shared" ref="AB724" si="2185">AB723</f>
        <v>0</v>
      </c>
      <c r="AC724" s="411">
        <f t="shared" ref="AC724" si="2186">AC723</f>
        <v>0</v>
      </c>
      <c r="AD724" s="411">
        <f t="shared" ref="AD724" si="2187">AD723</f>
        <v>0</v>
      </c>
      <c r="AE724" s="411">
        <f t="shared" ref="AE724" si="2188">AE723</f>
        <v>0</v>
      </c>
      <c r="AF724" s="411">
        <f t="shared" ref="AF724" si="2189">AF723</f>
        <v>0</v>
      </c>
      <c r="AG724" s="411">
        <f t="shared" ref="AG724" si="2190">AG723</f>
        <v>0</v>
      </c>
      <c r="AH724" s="411">
        <f t="shared" ref="AH724" si="2191">AH723</f>
        <v>0</v>
      </c>
      <c r="AI724" s="411">
        <f t="shared" ref="AI724" si="2192">AI723</f>
        <v>0</v>
      </c>
      <c r="AJ724" s="411">
        <f t="shared" ref="AJ724" si="2193">AJ723</f>
        <v>0</v>
      </c>
      <c r="AK724" s="411">
        <f t="shared" ref="AK724" si="2194">AK723</f>
        <v>0</v>
      </c>
      <c r="AL724" s="411">
        <f t="shared" ref="AL724" si="2195">AL723</f>
        <v>0</v>
      </c>
      <c r="AM724" s="306"/>
    </row>
    <row r="725" spans="1:39" hidden="1"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hidden="1"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6">Z726</f>
        <v>0</v>
      </c>
      <c r="AA727" s="411">
        <f t="shared" ref="AA727" si="2197">AA726</f>
        <v>0</v>
      </c>
      <c r="AB727" s="411">
        <f t="shared" ref="AB727" si="2198">AB726</f>
        <v>0</v>
      </c>
      <c r="AC727" s="411">
        <f t="shared" ref="AC727" si="2199">AC726</f>
        <v>0</v>
      </c>
      <c r="AD727" s="411">
        <f t="shared" ref="AD727" si="2200">AD726</f>
        <v>0</v>
      </c>
      <c r="AE727" s="411">
        <f t="shared" ref="AE727" si="2201">AE726</f>
        <v>0</v>
      </c>
      <c r="AF727" s="411">
        <f t="shared" ref="AF727" si="2202">AF726</f>
        <v>0</v>
      </c>
      <c r="AG727" s="411">
        <f t="shared" ref="AG727" si="2203">AG726</f>
        <v>0</v>
      </c>
      <c r="AH727" s="411">
        <f t="shared" ref="AH727" si="2204">AH726</f>
        <v>0</v>
      </c>
      <c r="AI727" s="411">
        <f t="shared" ref="AI727" si="2205">AI726</f>
        <v>0</v>
      </c>
      <c r="AJ727" s="411">
        <f t="shared" ref="AJ727" si="2206">AJ726</f>
        <v>0</v>
      </c>
      <c r="AK727" s="411">
        <f t="shared" ref="AK727" si="2207">AK726</f>
        <v>0</v>
      </c>
      <c r="AL727" s="411">
        <f t="shared" ref="AL727" si="2208">AL726</f>
        <v>0</v>
      </c>
      <c r="AM727" s="306"/>
    </row>
    <row r="728" spans="1:39" hidden="1"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hidden="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09">Z729</f>
        <v>0</v>
      </c>
      <c r="AA730" s="411">
        <f t="shared" ref="AA730" si="2210">AA729</f>
        <v>0</v>
      </c>
      <c r="AB730" s="411">
        <f t="shared" ref="AB730" si="2211">AB729</f>
        <v>0</v>
      </c>
      <c r="AC730" s="411">
        <f t="shared" ref="AC730" si="2212">AC729</f>
        <v>0</v>
      </c>
      <c r="AD730" s="411">
        <f t="shared" ref="AD730" si="2213">AD729</f>
        <v>0</v>
      </c>
      <c r="AE730" s="411">
        <f t="shared" ref="AE730" si="2214">AE729</f>
        <v>0</v>
      </c>
      <c r="AF730" s="411">
        <f t="shared" ref="AF730" si="2215">AF729</f>
        <v>0</v>
      </c>
      <c r="AG730" s="411">
        <f t="shared" ref="AG730" si="2216">AG729</f>
        <v>0</v>
      </c>
      <c r="AH730" s="411">
        <f t="shared" ref="AH730" si="2217">AH729</f>
        <v>0</v>
      </c>
      <c r="AI730" s="411">
        <f t="shared" ref="AI730" si="2218">AI729</f>
        <v>0</v>
      </c>
      <c r="AJ730" s="411">
        <f t="shared" ref="AJ730" si="2219">AJ729</f>
        <v>0</v>
      </c>
      <c r="AK730" s="411">
        <f t="shared" ref="AK730" si="2220">AK729</f>
        <v>0</v>
      </c>
      <c r="AL730" s="411">
        <f t="shared" ref="AL730" si="2221">AL729</f>
        <v>0</v>
      </c>
      <c r="AM730" s="306"/>
    </row>
    <row r="731" spans="1:39" hidden="1"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hidden="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2">Z732</f>
        <v>0</v>
      </c>
      <c r="AA733" s="411">
        <f t="shared" ref="AA733" si="2223">AA732</f>
        <v>0</v>
      </c>
      <c r="AB733" s="411">
        <f t="shared" ref="AB733" si="2224">AB732</f>
        <v>0</v>
      </c>
      <c r="AC733" s="411">
        <f t="shared" ref="AC733" si="2225">AC732</f>
        <v>0</v>
      </c>
      <c r="AD733" s="411">
        <f t="shared" ref="AD733" si="2226">AD732</f>
        <v>0</v>
      </c>
      <c r="AE733" s="411">
        <f t="shared" ref="AE733" si="2227">AE732</f>
        <v>0</v>
      </c>
      <c r="AF733" s="411">
        <f t="shared" ref="AF733" si="2228">AF732</f>
        <v>0</v>
      </c>
      <c r="AG733" s="411">
        <f t="shared" ref="AG733" si="2229">AG732</f>
        <v>0</v>
      </c>
      <c r="AH733" s="411">
        <f t="shared" ref="AH733" si="2230">AH732</f>
        <v>0</v>
      </c>
      <c r="AI733" s="411">
        <f t="shared" ref="AI733" si="2231">AI732</f>
        <v>0</v>
      </c>
      <c r="AJ733" s="411">
        <f t="shared" ref="AJ733" si="2232">AJ732</f>
        <v>0</v>
      </c>
      <c r="AK733" s="411">
        <f t="shared" ref="AK733" si="2233">AK732</f>
        <v>0</v>
      </c>
      <c r="AL733" s="411">
        <f t="shared" ref="AL733" si="2234">AL732</f>
        <v>0</v>
      </c>
      <c r="AM733" s="306"/>
    </row>
    <row r="734" spans="1:39" hidden="1"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5">Z735</f>
        <v>0</v>
      </c>
      <c r="AA736" s="411">
        <f t="shared" ref="AA736" si="2236">AA735</f>
        <v>0</v>
      </c>
      <c r="AB736" s="411">
        <f t="shared" ref="AB736" si="2237">AB735</f>
        <v>0</v>
      </c>
      <c r="AC736" s="411">
        <f t="shared" ref="AC736" si="2238">AC735</f>
        <v>0</v>
      </c>
      <c r="AD736" s="411">
        <f t="shared" ref="AD736" si="2239">AD735</f>
        <v>0</v>
      </c>
      <c r="AE736" s="411">
        <f t="shared" ref="AE736" si="2240">AE735</f>
        <v>0</v>
      </c>
      <c r="AF736" s="411">
        <f t="shared" ref="AF736" si="2241">AF735</f>
        <v>0</v>
      </c>
      <c r="AG736" s="411">
        <f t="shared" ref="AG736" si="2242">AG735</f>
        <v>0</v>
      </c>
      <c r="AH736" s="411">
        <f t="shared" ref="AH736" si="2243">AH735</f>
        <v>0</v>
      </c>
      <c r="AI736" s="411">
        <f t="shared" ref="AI736" si="2244">AI735</f>
        <v>0</v>
      </c>
      <c r="AJ736" s="411">
        <f t="shared" ref="AJ736" si="2245">AJ735</f>
        <v>0</v>
      </c>
      <c r="AK736" s="411">
        <f t="shared" ref="AK736" si="2246">AK735</f>
        <v>0</v>
      </c>
      <c r="AL736" s="411">
        <f t="shared" ref="AL736" si="2247">AL735</f>
        <v>0</v>
      </c>
      <c r="AM736" s="306"/>
    </row>
    <row r="737" spans="1:40" hidden="1"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hidden="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idden="1"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8">Z738</f>
        <v>0</v>
      </c>
      <c r="AA739" s="411">
        <f t="shared" ref="AA739" si="2249">AA738</f>
        <v>0</v>
      </c>
      <c r="AB739" s="411">
        <f t="shared" ref="AB739" si="2250">AB738</f>
        <v>0</v>
      </c>
      <c r="AC739" s="411">
        <f t="shared" ref="AC739" si="2251">AC738</f>
        <v>0</v>
      </c>
      <c r="AD739" s="411">
        <f t="shared" ref="AD739" si="2252">AD738</f>
        <v>0</v>
      </c>
      <c r="AE739" s="411">
        <f t="shared" ref="AE739" si="2253">AE738</f>
        <v>0</v>
      </c>
      <c r="AF739" s="411">
        <f t="shared" ref="AF739" si="2254">AF738</f>
        <v>0</v>
      </c>
      <c r="AG739" s="411">
        <f t="shared" ref="AG739" si="2255">AG738</f>
        <v>0</v>
      </c>
      <c r="AH739" s="411">
        <f t="shared" ref="AH739" si="2256">AH738</f>
        <v>0</v>
      </c>
      <c r="AI739" s="411">
        <f t="shared" ref="AI739" si="2257">AI738</f>
        <v>0</v>
      </c>
      <c r="AJ739" s="411">
        <f t="shared" ref="AJ739" si="2258">AJ738</f>
        <v>0</v>
      </c>
      <c r="AK739" s="411">
        <f t="shared" ref="AK739" si="2259">AK738</f>
        <v>0</v>
      </c>
      <c r="AL739" s="411">
        <f t="shared" ref="AL739" si="2260">AL738</f>
        <v>0</v>
      </c>
      <c r="AM739" s="306"/>
    </row>
    <row r="740" spans="1:40" hidden="1"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hidden="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idden="1"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1">Z741</f>
        <v>0</v>
      </c>
      <c r="AA742" s="411">
        <f t="shared" ref="AA742" si="2262">AA741</f>
        <v>0</v>
      </c>
      <c r="AB742" s="411">
        <f t="shared" ref="AB742" si="2263">AB741</f>
        <v>0</v>
      </c>
      <c r="AC742" s="411">
        <f t="shared" ref="AC742" si="2264">AC741</f>
        <v>0</v>
      </c>
      <c r="AD742" s="411">
        <f t="shared" ref="AD742" si="2265">AD741</f>
        <v>0</v>
      </c>
      <c r="AE742" s="411">
        <f t="shared" ref="AE742" si="2266">AE741</f>
        <v>0</v>
      </c>
      <c r="AF742" s="411">
        <f t="shared" ref="AF742" si="2267">AF741</f>
        <v>0</v>
      </c>
      <c r="AG742" s="411">
        <f t="shared" ref="AG742" si="2268">AG741</f>
        <v>0</v>
      </c>
      <c r="AH742" s="411">
        <f t="shared" ref="AH742" si="2269">AH741</f>
        <v>0</v>
      </c>
      <c r="AI742" s="411">
        <f t="shared" ref="AI742" si="2270">AI741</f>
        <v>0</v>
      </c>
      <c r="AJ742" s="411">
        <f t="shared" ref="AJ742" si="2271">AJ741</f>
        <v>0</v>
      </c>
      <c r="AK742" s="411">
        <f t="shared" ref="AK742" si="2272">AK741</f>
        <v>0</v>
      </c>
      <c r="AL742" s="411">
        <f t="shared" ref="AL742" si="2273">AL741</f>
        <v>0</v>
      </c>
      <c r="AM742" s="306"/>
    </row>
    <row r="743" spans="1:40" hidden="1"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ollapsed="1">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4">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4"/>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4"/>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4"/>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5">Y210*Y747</f>
        <v>0</v>
      </c>
      <c r="Z752" s="378">
        <f t="shared" si="2275"/>
        <v>0</v>
      </c>
      <c r="AA752" s="378">
        <f t="shared" si="2275"/>
        <v>0</v>
      </c>
      <c r="AB752" s="378">
        <f t="shared" si="2275"/>
        <v>0</v>
      </c>
      <c r="AC752" s="378">
        <f t="shared" si="2275"/>
        <v>0</v>
      </c>
      <c r="AD752" s="378">
        <f t="shared" si="2275"/>
        <v>0</v>
      </c>
      <c r="AE752" s="378">
        <f t="shared" si="2275"/>
        <v>0</v>
      </c>
      <c r="AF752" s="378">
        <f t="shared" si="2275"/>
        <v>0</v>
      </c>
      <c r="AG752" s="378">
        <f t="shared" si="2275"/>
        <v>0</v>
      </c>
      <c r="AH752" s="378">
        <f t="shared" si="2275"/>
        <v>0</v>
      </c>
      <c r="AI752" s="378">
        <f t="shared" si="2275"/>
        <v>0</v>
      </c>
      <c r="AJ752" s="378">
        <f t="shared" si="2275"/>
        <v>0</v>
      </c>
      <c r="AK752" s="378">
        <f t="shared" si="2275"/>
        <v>0</v>
      </c>
      <c r="AL752" s="378">
        <f t="shared" si="2275"/>
        <v>0</v>
      </c>
      <c r="AM752" s="629">
        <f t="shared" si="2274"/>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6">Y393*Y747</f>
        <v>0</v>
      </c>
      <c r="Z753" s="378">
        <f t="shared" si="2276"/>
        <v>0</v>
      </c>
      <c r="AA753" s="378">
        <f t="shared" si="2276"/>
        <v>0</v>
      </c>
      <c r="AB753" s="378">
        <f t="shared" si="2276"/>
        <v>0</v>
      </c>
      <c r="AC753" s="378">
        <f t="shared" si="2276"/>
        <v>0</v>
      </c>
      <c r="AD753" s="378">
        <f t="shared" si="2276"/>
        <v>0</v>
      </c>
      <c r="AE753" s="378">
        <f t="shared" si="2276"/>
        <v>0</v>
      </c>
      <c r="AF753" s="378">
        <f t="shared" si="2276"/>
        <v>0</v>
      </c>
      <c r="AG753" s="378">
        <f t="shared" si="2276"/>
        <v>0</v>
      </c>
      <c r="AH753" s="378">
        <f t="shared" si="2276"/>
        <v>0</v>
      </c>
      <c r="AI753" s="378">
        <f t="shared" si="2276"/>
        <v>0</v>
      </c>
      <c r="AJ753" s="378">
        <f t="shared" si="2276"/>
        <v>0</v>
      </c>
      <c r="AK753" s="378">
        <f t="shared" si="2276"/>
        <v>0</v>
      </c>
      <c r="AL753" s="378">
        <f t="shared" si="2276"/>
        <v>0</v>
      </c>
      <c r="AM753" s="629">
        <f t="shared" si="2274"/>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7">Y576*Y747</f>
        <v>0</v>
      </c>
      <c r="Z754" s="378">
        <f t="shared" si="2277"/>
        <v>0</v>
      </c>
      <c r="AA754" s="378">
        <f t="shared" si="2277"/>
        <v>0</v>
      </c>
      <c r="AB754" s="378">
        <f t="shared" si="2277"/>
        <v>0</v>
      </c>
      <c r="AC754" s="378">
        <f t="shared" si="2277"/>
        <v>0</v>
      </c>
      <c r="AD754" s="378">
        <f t="shared" si="2277"/>
        <v>0</v>
      </c>
      <c r="AE754" s="378">
        <f t="shared" si="2277"/>
        <v>0</v>
      </c>
      <c r="AF754" s="378">
        <f t="shared" si="2277"/>
        <v>0</v>
      </c>
      <c r="AG754" s="378">
        <f t="shared" si="2277"/>
        <v>0</v>
      </c>
      <c r="AH754" s="378">
        <f t="shared" si="2277"/>
        <v>0</v>
      </c>
      <c r="AI754" s="378">
        <f t="shared" si="2277"/>
        <v>0</v>
      </c>
      <c r="AJ754" s="378">
        <f t="shared" si="2277"/>
        <v>0</v>
      </c>
      <c r="AK754" s="378">
        <f t="shared" si="2277"/>
        <v>0</v>
      </c>
      <c r="AL754" s="378">
        <f t="shared" si="2277"/>
        <v>0</v>
      </c>
      <c r="AM754" s="629">
        <f t="shared" si="2274"/>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8">Z744*Z747</f>
        <v>0</v>
      </c>
      <c r="AA755" s="378">
        <f t="shared" si="2278"/>
        <v>0</v>
      </c>
      <c r="AB755" s="378">
        <f t="shared" si="2278"/>
        <v>0</v>
      </c>
      <c r="AC755" s="378">
        <f t="shared" si="2278"/>
        <v>0</v>
      </c>
      <c r="AD755" s="378">
        <f t="shared" si="2278"/>
        <v>0</v>
      </c>
      <c r="AE755" s="378">
        <f t="shared" si="2278"/>
        <v>0</v>
      </c>
      <c r="AF755" s="378">
        <f t="shared" si="2278"/>
        <v>0</v>
      </c>
      <c r="AG755" s="378">
        <f t="shared" si="2278"/>
        <v>0</v>
      </c>
      <c r="AH755" s="378">
        <f t="shared" si="2278"/>
        <v>0</v>
      </c>
      <c r="AI755" s="378">
        <f t="shared" si="2278"/>
        <v>0</v>
      </c>
      <c r="AJ755" s="378">
        <f t="shared" si="2278"/>
        <v>0</v>
      </c>
      <c r="AK755" s="378">
        <f t="shared" si="2278"/>
        <v>0</v>
      </c>
      <c r="AL755" s="378">
        <f t="shared" si="2278"/>
        <v>0</v>
      </c>
      <c r="AM755" s="629">
        <f t="shared" si="2274"/>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79">SUM(AA748:AA755)</f>
        <v>0</v>
      </c>
      <c r="AB756" s="346">
        <f t="shared" si="2279"/>
        <v>0</v>
      </c>
      <c r="AC756" s="346">
        <f t="shared" si="2279"/>
        <v>0</v>
      </c>
      <c r="AD756" s="346">
        <f t="shared" si="2279"/>
        <v>0</v>
      </c>
      <c r="AE756" s="346">
        <f t="shared" si="2279"/>
        <v>0</v>
      </c>
      <c r="AF756" s="346">
        <f t="shared" ref="AF756:AL756" si="2280">SUM(AF748:AF755)</f>
        <v>0</v>
      </c>
      <c r="AG756" s="346">
        <f t="shared" si="2280"/>
        <v>0</v>
      </c>
      <c r="AH756" s="346">
        <f t="shared" si="2280"/>
        <v>0</v>
      </c>
      <c r="AI756" s="346">
        <f t="shared" si="2280"/>
        <v>0</v>
      </c>
      <c r="AJ756" s="346">
        <f t="shared" si="2280"/>
        <v>0</v>
      </c>
      <c r="AK756" s="346">
        <f t="shared" si="2280"/>
        <v>0</v>
      </c>
      <c r="AL756" s="346">
        <f t="shared" si="2280"/>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1">Z745*Z747</f>
        <v>0</v>
      </c>
      <c r="AA757" s="347">
        <f t="shared" si="2281"/>
        <v>0</v>
      </c>
      <c r="AB757" s="347">
        <f t="shared" si="2281"/>
        <v>0</v>
      </c>
      <c r="AC757" s="347">
        <f t="shared" si="2281"/>
        <v>0</v>
      </c>
      <c r="AD757" s="347">
        <f t="shared" si="2281"/>
        <v>0</v>
      </c>
      <c r="AE757" s="347">
        <f t="shared" si="2281"/>
        <v>0</v>
      </c>
      <c r="AF757" s="347">
        <f t="shared" ref="AF757:AL757" si="2282">AF745*AF747</f>
        <v>0</v>
      </c>
      <c r="AG757" s="347">
        <f t="shared" si="2282"/>
        <v>0</v>
      </c>
      <c r="AH757" s="347">
        <f t="shared" si="2282"/>
        <v>0</v>
      </c>
      <c r="AI757" s="347">
        <f t="shared" si="2282"/>
        <v>0</v>
      </c>
      <c r="AJ757" s="347">
        <f t="shared" si="2282"/>
        <v>0</v>
      </c>
      <c r="AK757" s="347">
        <f t="shared" si="2282"/>
        <v>0</v>
      </c>
      <c r="AL757" s="347">
        <f t="shared" si="2282"/>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3">IF(AA585="kw",SUMPRODUCT($N$587:$N$742,$P$587:$P$742,AA587:AA742),SUMPRODUCT($E$587:$E$742,AA587:AA742))</f>
        <v>0</v>
      </c>
      <c r="AB760" s="291">
        <f t="shared" si="2283"/>
        <v>0</v>
      </c>
      <c r="AC760" s="291">
        <f t="shared" si="2283"/>
        <v>0</v>
      </c>
      <c r="AD760" s="291">
        <f t="shared" si="2283"/>
        <v>0</v>
      </c>
      <c r="AE760" s="291">
        <f t="shared" si="2283"/>
        <v>0</v>
      </c>
      <c r="AF760" s="291">
        <f t="shared" si="2283"/>
        <v>0</v>
      </c>
      <c r="AG760" s="291">
        <f t="shared" si="2283"/>
        <v>0</v>
      </c>
      <c r="AH760" s="291">
        <f t="shared" si="2283"/>
        <v>0</v>
      </c>
      <c r="AI760" s="291">
        <f t="shared" si="2283"/>
        <v>0</v>
      </c>
      <c r="AJ760" s="291">
        <f t="shared" si="2283"/>
        <v>0</v>
      </c>
      <c r="AK760" s="291">
        <f t="shared" si="2283"/>
        <v>0</v>
      </c>
      <c r="AL760" s="291">
        <f t="shared" si="2283"/>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4">IF(AA585="kw",SUMPRODUCT($N$587:$N$742,$Q$587:$Q$742,AA587:AA742),SUMPRODUCT($F$587:$F$742,AA587:AA742))</f>
        <v>0</v>
      </c>
      <c r="AB761" s="326">
        <f t="shared" si="2284"/>
        <v>0</v>
      </c>
      <c r="AC761" s="326">
        <f t="shared" si="2284"/>
        <v>0</v>
      </c>
      <c r="AD761" s="326">
        <f t="shared" si="2284"/>
        <v>0</v>
      </c>
      <c r="AE761" s="326">
        <f t="shared" si="2284"/>
        <v>0</v>
      </c>
      <c r="AF761" s="326">
        <f t="shared" si="2284"/>
        <v>0</v>
      </c>
      <c r="AG761" s="326">
        <f t="shared" si="2284"/>
        <v>0</v>
      </c>
      <c r="AH761" s="326">
        <f t="shared" si="2284"/>
        <v>0</v>
      </c>
      <c r="AI761" s="326">
        <f t="shared" si="2284"/>
        <v>0</v>
      </c>
      <c r="AJ761" s="326">
        <f t="shared" si="2284"/>
        <v>0</v>
      </c>
      <c r="AK761" s="326">
        <f t="shared" si="2284"/>
        <v>0</v>
      </c>
      <c r="AL761" s="326">
        <f t="shared" si="2284"/>
        <v>0</v>
      </c>
      <c r="AM761" s="386"/>
    </row>
    <row r="762" spans="1:40" ht="20.25" customHeight="1">
      <c r="B762" s="368" t="s">
        <v>592</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56" t="s">
        <v>211</v>
      </c>
      <c r="C766" s="858" t="s">
        <v>33</v>
      </c>
      <c r="D766" s="284" t="s">
        <v>421</v>
      </c>
      <c r="E766" s="860" t="s">
        <v>209</v>
      </c>
      <c r="F766" s="861"/>
      <c r="G766" s="861"/>
      <c r="H766" s="861"/>
      <c r="I766" s="861"/>
      <c r="J766" s="861"/>
      <c r="K766" s="861"/>
      <c r="L766" s="861"/>
      <c r="M766" s="862"/>
      <c r="N766" s="863" t="s">
        <v>213</v>
      </c>
      <c r="O766" s="284" t="s">
        <v>422</v>
      </c>
      <c r="P766" s="860" t="s">
        <v>212</v>
      </c>
      <c r="Q766" s="861"/>
      <c r="R766" s="861"/>
      <c r="S766" s="861"/>
      <c r="T766" s="861"/>
      <c r="U766" s="861"/>
      <c r="V766" s="861"/>
      <c r="W766" s="861"/>
      <c r="X766" s="862"/>
      <c r="Y766" s="853" t="s">
        <v>243</v>
      </c>
      <c r="Z766" s="854"/>
      <c r="AA766" s="854"/>
      <c r="AB766" s="854"/>
      <c r="AC766" s="854"/>
      <c r="AD766" s="854"/>
      <c r="AE766" s="854"/>
      <c r="AF766" s="854"/>
      <c r="AG766" s="854"/>
      <c r="AH766" s="854"/>
      <c r="AI766" s="854"/>
      <c r="AJ766" s="854"/>
      <c r="AK766" s="854"/>
      <c r="AL766" s="854"/>
      <c r="AM766" s="855"/>
    </row>
    <row r="767" spans="1:40" ht="65.25" customHeight="1">
      <c r="B767" s="857"/>
      <c r="C767" s="859"/>
      <c r="D767" s="285">
        <v>2019</v>
      </c>
      <c r="E767" s="285">
        <v>2020</v>
      </c>
      <c r="F767" s="285">
        <v>2021</v>
      </c>
      <c r="G767" s="285">
        <v>2022</v>
      </c>
      <c r="H767" s="285">
        <v>2023</v>
      </c>
      <c r="I767" s="285">
        <v>2024</v>
      </c>
      <c r="J767" s="285">
        <v>2025</v>
      </c>
      <c r="K767" s="285">
        <v>2026</v>
      </c>
      <c r="L767" s="285">
        <v>2027</v>
      </c>
      <c r="M767" s="285">
        <v>2028</v>
      </c>
      <c r="N767" s="86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1,499 KW</v>
      </c>
      <c r="AB767" s="285" t="str">
        <f>'1.  LRAMVA Summary'!G52</f>
        <v>GS 1,500 TO 4,999</v>
      </c>
      <c r="AC767" s="285" t="str">
        <f>'1.  LRAMVA Summary'!H52</f>
        <v>Large User</v>
      </c>
      <c r="AD767" s="285" t="str">
        <f>'1.  LRAMVA Summary'!I52</f>
        <v>Unmetered Scattered Load</v>
      </c>
      <c r="AE767" s="285" t="str">
        <f>'1.  LRAMVA Summary'!J52</f>
        <v>Street Lighting</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kWh</v>
      </c>
      <c r="AE768" s="291" t="str">
        <f>'1.  LRAMVA Summary'!J53</f>
        <v>kW</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hidden="1"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5">Z770</f>
        <v>0</v>
      </c>
      <c r="AA771" s="411">
        <f t="shared" ref="AA771" si="2286">AA770</f>
        <v>0</v>
      </c>
      <c r="AB771" s="411">
        <f t="shared" ref="AB771" si="2287">AB770</f>
        <v>0</v>
      </c>
      <c r="AC771" s="411">
        <f t="shared" ref="AC771" si="2288">AC770</f>
        <v>0</v>
      </c>
      <c r="AD771" s="411">
        <f t="shared" ref="AD771" si="2289">AD770</f>
        <v>0</v>
      </c>
      <c r="AE771" s="411">
        <f t="shared" ref="AE771" si="2290">AE770</f>
        <v>0</v>
      </c>
      <c r="AF771" s="411">
        <f t="shared" ref="AF771" si="2291">AF770</f>
        <v>0</v>
      </c>
      <c r="AG771" s="411">
        <f t="shared" ref="AG771" si="2292">AG770</f>
        <v>0</v>
      </c>
      <c r="AH771" s="411">
        <f t="shared" ref="AH771" si="2293">AH770</f>
        <v>0</v>
      </c>
      <c r="AI771" s="411">
        <f t="shared" ref="AI771" si="2294">AI770</f>
        <v>0</v>
      </c>
      <c r="AJ771" s="411">
        <f t="shared" ref="AJ771" si="2295">AJ770</f>
        <v>0</v>
      </c>
      <c r="AK771" s="411">
        <f t="shared" ref="AK771" si="2296">AK770</f>
        <v>0</v>
      </c>
      <c r="AL771" s="411">
        <f t="shared" ref="AL771" si="2297">AL770</f>
        <v>0</v>
      </c>
      <c r="AM771" s="297"/>
    </row>
    <row r="772" spans="1:39" ht="15.7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8">Z773</f>
        <v>0</v>
      </c>
      <c r="AA774" s="411">
        <f t="shared" ref="AA774" si="2299">AA773</f>
        <v>0</v>
      </c>
      <c r="AB774" s="411">
        <f t="shared" ref="AB774" si="2300">AB773</f>
        <v>0</v>
      </c>
      <c r="AC774" s="411">
        <f t="shared" ref="AC774" si="2301">AC773</f>
        <v>0</v>
      </c>
      <c r="AD774" s="411">
        <f t="shared" ref="AD774" si="2302">AD773</f>
        <v>0</v>
      </c>
      <c r="AE774" s="411">
        <f t="shared" ref="AE774" si="2303">AE773</f>
        <v>0</v>
      </c>
      <c r="AF774" s="411">
        <f t="shared" ref="AF774" si="2304">AF773</f>
        <v>0</v>
      </c>
      <c r="AG774" s="411">
        <f t="shared" ref="AG774" si="2305">AG773</f>
        <v>0</v>
      </c>
      <c r="AH774" s="411">
        <f t="shared" ref="AH774" si="2306">AH773</f>
        <v>0</v>
      </c>
      <c r="AI774" s="411">
        <f t="shared" ref="AI774" si="2307">AI773</f>
        <v>0</v>
      </c>
      <c r="AJ774" s="411">
        <f t="shared" ref="AJ774" si="2308">AJ773</f>
        <v>0</v>
      </c>
      <c r="AK774" s="411">
        <f t="shared" ref="AK774" si="2309">AK773</f>
        <v>0</v>
      </c>
      <c r="AL774" s="411">
        <f t="shared" ref="AL774" si="2310">AL773</f>
        <v>0</v>
      </c>
      <c r="AM774" s="297"/>
    </row>
    <row r="775" spans="1:39" ht="15.7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1">Z776</f>
        <v>0</v>
      </c>
      <c r="AA777" s="411">
        <f t="shared" ref="AA777" si="2312">AA776</f>
        <v>0</v>
      </c>
      <c r="AB777" s="411">
        <f t="shared" ref="AB777" si="2313">AB776</f>
        <v>0</v>
      </c>
      <c r="AC777" s="411">
        <f t="shared" ref="AC777" si="2314">AC776</f>
        <v>0</v>
      </c>
      <c r="AD777" s="411">
        <f t="shared" ref="AD777" si="2315">AD776</f>
        <v>0</v>
      </c>
      <c r="AE777" s="411">
        <f t="shared" ref="AE777" si="2316">AE776</f>
        <v>0</v>
      </c>
      <c r="AF777" s="411">
        <f t="shared" ref="AF777" si="2317">AF776</f>
        <v>0</v>
      </c>
      <c r="AG777" s="411">
        <f t="shared" ref="AG777" si="2318">AG776</f>
        <v>0</v>
      </c>
      <c r="AH777" s="411">
        <f t="shared" ref="AH777" si="2319">AH776</f>
        <v>0</v>
      </c>
      <c r="AI777" s="411">
        <f t="shared" ref="AI777" si="2320">AI776</f>
        <v>0</v>
      </c>
      <c r="AJ777" s="411">
        <f t="shared" ref="AJ777" si="2321">AJ776</f>
        <v>0</v>
      </c>
      <c r="AK777" s="411">
        <f t="shared" ref="AK777" si="2322">AK776</f>
        <v>0</v>
      </c>
      <c r="AL777" s="411">
        <f t="shared" ref="AL777" si="2323">AL776</f>
        <v>0</v>
      </c>
      <c r="AM777" s="297"/>
    </row>
    <row r="778" spans="1:39"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idden="1" outlineLevel="1">
      <c r="A779" s="532">
        <v>4</v>
      </c>
      <c r="B779" s="520" t="s">
        <v>682</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4">Z779</f>
        <v>0</v>
      </c>
      <c r="AA780" s="411">
        <f t="shared" ref="AA780" si="2325">AA779</f>
        <v>0</v>
      </c>
      <c r="AB780" s="411">
        <f t="shared" ref="AB780" si="2326">AB779</f>
        <v>0</v>
      </c>
      <c r="AC780" s="411">
        <f t="shared" ref="AC780" si="2327">AC779</f>
        <v>0</v>
      </c>
      <c r="AD780" s="411">
        <f t="shared" ref="AD780" si="2328">AD779</f>
        <v>0</v>
      </c>
      <c r="AE780" s="411">
        <f t="shared" ref="AE780" si="2329">AE779</f>
        <v>0</v>
      </c>
      <c r="AF780" s="411">
        <f t="shared" ref="AF780" si="2330">AF779</f>
        <v>0</v>
      </c>
      <c r="AG780" s="411">
        <f t="shared" ref="AG780" si="2331">AG779</f>
        <v>0</v>
      </c>
      <c r="AH780" s="411">
        <f t="shared" ref="AH780" si="2332">AH779</f>
        <v>0</v>
      </c>
      <c r="AI780" s="411">
        <f t="shared" ref="AI780" si="2333">AI779</f>
        <v>0</v>
      </c>
      <c r="AJ780" s="411">
        <f t="shared" ref="AJ780" si="2334">AJ779</f>
        <v>0</v>
      </c>
      <c r="AK780" s="411">
        <f t="shared" ref="AK780" si="2335">AK779</f>
        <v>0</v>
      </c>
      <c r="AL780" s="411">
        <f t="shared" ref="AL780" si="2336">AL779</f>
        <v>0</v>
      </c>
      <c r="AM780" s="297"/>
    </row>
    <row r="781" spans="1:39"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7">Z782</f>
        <v>0</v>
      </c>
      <c r="AA783" s="411">
        <f t="shared" ref="AA783" si="2338">AA782</f>
        <v>0</v>
      </c>
      <c r="AB783" s="411">
        <f t="shared" ref="AB783" si="2339">AB782</f>
        <v>0</v>
      </c>
      <c r="AC783" s="411">
        <f t="shared" ref="AC783" si="2340">AC782</f>
        <v>0</v>
      </c>
      <c r="AD783" s="411">
        <f t="shared" ref="AD783" si="2341">AD782</f>
        <v>0</v>
      </c>
      <c r="AE783" s="411">
        <f t="shared" ref="AE783" si="2342">AE782</f>
        <v>0</v>
      </c>
      <c r="AF783" s="411">
        <f t="shared" ref="AF783" si="2343">AF782</f>
        <v>0</v>
      </c>
      <c r="AG783" s="411">
        <f t="shared" ref="AG783" si="2344">AG782</f>
        <v>0</v>
      </c>
      <c r="AH783" s="411">
        <f t="shared" ref="AH783" si="2345">AH782</f>
        <v>0</v>
      </c>
      <c r="AI783" s="411">
        <f t="shared" ref="AI783" si="2346">AI782</f>
        <v>0</v>
      </c>
      <c r="AJ783" s="411">
        <f t="shared" ref="AJ783" si="2347">AJ782</f>
        <v>0</v>
      </c>
      <c r="AK783" s="411">
        <f t="shared" ref="AK783" si="2348">AK782</f>
        <v>0</v>
      </c>
      <c r="AL783" s="411">
        <f t="shared" ref="AL783" si="2349">AL782</f>
        <v>0</v>
      </c>
      <c r="AM783" s="297"/>
    </row>
    <row r="784" spans="1:39"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hidden="1"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0">Z786</f>
        <v>0</v>
      </c>
      <c r="AA787" s="411">
        <f t="shared" ref="AA787" si="2351">AA786</f>
        <v>0</v>
      </c>
      <c r="AB787" s="411">
        <f t="shared" ref="AB787" si="2352">AB786</f>
        <v>0</v>
      </c>
      <c r="AC787" s="411">
        <f t="shared" ref="AC787" si="2353">AC786</f>
        <v>0</v>
      </c>
      <c r="AD787" s="411">
        <f t="shared" ref="AD787" si="2354">AD786</f>
        <v>0</v>
      </c>
      <c r="AE787" s="411">
        <f t="shared" ref="AE787" si="2355">AE786</f>
        <v>0</v>
      </c>
      <c r="AF787" s="411">
        <f t="shared" ref="AF787" si="2356">AF786</f>
        <v>0</v>
      </c>
      <c r="AG787" s="411">
        <f t="shared" ref="AG787" si="2357">AG786</f>
        <v>0</v>
      </c>
      <c r="AH787" s="411">
        <f t="shared" ref="AH787" si="2358">AH786</f>
        <v>0</v>
      </c>
      <c r="AI787" s="411">
        <f t="shared" ref="AI787" si="2359">AI786</f>
        <v>0</v>
      </c>
      <c r="AJ787" s="411">
        <f t="shared" ref="AJ787" si="2360">AJ786</f>
        <v>0</v>
      </c>
      <c r="AK787" s="411">
        <f t="shared" ref="AK787" si="2361">AK786</f>
        <v>0</v>
      </c>
      <c r="AL787" s="411">
        <f t="shared" ref="AL787" si="2362">AL786</f>
        <v>0</v>
      </c>
      <c r="AM787" s="311"/>
    </row>
    <row r="788" spans="1:39"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3">Z789</f>
        <v>0</v>
      </c>
      <c r="AA790" s="411">
        <f t="shared" ref="AA790" si="2364">AA789</f>
        <v>0</v>
      </c>
      <c r="AB790" s="411">
        <f t="shared" ref="AB790" si="2365">AB789</f>
        <v>0</v>
      </c>
      <c r="AC790" s="411">
        <f t="shared" ref="AC790" si="2366">AC789</f>
        <v>0</v>
      </c>
      <c r="AD790" s="411">
        <f t="shared" ref="AD790" si="2367">AD789</f>
        <v>0</v>
      </c>
      <c r="AE790" s="411">
        <f t="shared" ref="AE790" si="2368">AE789</f>
        <v>0</v>
      </c>
      <c r="AF790" s="411">
        <f t="shared" ref="AF790" si="2369">AF789</f>
        <v>0</v>
      </c>
      <c r="AG790" s="411">
        <f t="shared" ref="AG790" si="2370">AG789</f>
        <v>0</v>
      </c>
      <c r="AH790" s="411">
        <f t="shared" ref="AH790" si="2371">AH789</f>
        <v>0</v>
      </c>
      <c r="AI790" s="411">
        <f t="shared" ref="AI790" si="2372">AI789</f>
        <v>0</v>
      </c>
      <c r="AJ790" s="411">
        <f t="shared" ref="AJ790" si="2373">AJ789</f>
        <v>0</v>
      </c>
      <c r="AK790" s="411">
        <f t="shared" ref="AK790" si="2374">AK789</f>
        <v>0</v>
      </c>
      <c r="AL790" s="411">
        <f t="shared" ref="AL790" si="2375">AL789</f>
        <v>0</v>
      </c>
      <c r="AM790" s="311"/>
    </row>
    <row r="791" spans="1:39"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6">Z792</f>
        <v>0</v>
      </c>
      <c r="AA793" s="411">
        <f t="shared" ref="AA793" si="2377">AA792</f>
        <v>0</v>
      </c>
      <c r="AB793" s="411">
        <f t="shared" ref="AB793" si="2378">AB792</f>
        <v>0</v>
      </c>
      <c r="AC793" s="411">
        <f t="shared" ref="AC793" si="2379">AC792</f>
        <v>0</v>
      </c>
      <c r="AD793" s="411">
        <f t="shared" ref="AD793" si="2380">AD792</f>
        <v>0</v>
      </c>
      <c r="AE793" s="411">
        <f t="shared" ref="AE793" si="2381">AE792</f>
        <v>0</v>
      </c>
      <c r="AF793" s="411">
        <f t="shared" ref="AF793" si="2382">AF792</f>
        <v>0</v>
      </c>
      <c r="AG793" s="411">
        <f t="shared" ref="AG793" si="2383">AG792</f>
        <v>0</v>
      </c>
      <c r="AH793" s="411">
        <f t="shared" ref="AH793" si="2384">AH792</f>
        <v>0</v>
      </c>
      <c r="AI793" s="411">
        <f t="shared" ref="AI793" si="2385">AI792</f>
        <v>0</v>
      </c>
      <c r="AJ793" s="411">
        <f t="shared" ref="AJ793" si="2386">AJ792</f>
        <v>0</v>
      </c>
      <c r="AK793" s="411">
        <f t="shared" ref="AK793" si="2387">AK792</f>
        <v>0</v>
      </c>
      <c r="AL793" s="411">
        <f t="shared" ref="AL793" si="2388">AL792</f>
        <v>0</v>
      </c>
      <c r="AM793" s="311"/>
    </row>
    <row r="794" spans="1:39"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89">Z795</f>
        <v>0</v>
      </c>
      <c r="AA796" s="411">
        <f t="shared" ref="AA796" si="2390">AA795</f>
        <v>0</v>
      </c>
      <c r="AB796" s="411">
        <f t="shared" ref="AB796" si="2391">AB795</f>
        <v>0</v>
      </c>
      <c r="AC796" s="411">
        <f t="shared" ref="AC796" si="2392">AC795</f>
        <v>0</v>
      </c>
      <c r="AD796" s="411">
        <f t="shared" ref="AD796" si="2393">AD795</f>
        <v>0</v>
      </c>
      <c r="AE796" s="411">
        <f t="shared" ref="AE796" si="2394">AE795</f>
        <v>0</v>
      </c>
      <c r="AF796" s="411">
        <f t="shared" ref="AF796" si="2395">AF795</f>
        <v>0</v>
      </c>
      <c r="AG796" s="411">
        <f t="shared" ref="AG796" si="2396">AG795</f>
        <v>0</v>
      </c>
      <c r="AH796" s="411">
        <f t="shared" ref="AH796" si="2397">AH795</f>
        <v>0</v>
      </c>
      <c r="AI796" s="411">
        <f t="shared" ref="AI796" si="2398">AI795</f>
        <v>0</v>
      </c>
      <c r="AJ796" s="411">
        <f t="shared" ref="AJ796" si="2399">AJ795</f>
        <v>0</v>
      </c>
      <c r="AK796" s="411">
        <f t="shared" ref="AK796" si="2400">AK795</f>
        <v>0</v>
      </c>
      <c r="AL796" s="411">
        <f t="shared" ref="AL796" si="2401">AL795</f>
        <v>0</v>
      </c>
      <c r="AM796" s="311"/>
    </row>
    <row r="797" spans="1:39"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2">Z798</f>
        <v>0</v>
      </c>
      <c r="AA799" s="411">
        <f t="shared" ref="AA799" si="2403">AA798</f>
        <v>0</v>
      </c>
      <c r="AB799" s="411">
        <f t="shared" ref="AB799" si="2404">AB798</f>
        <v>0</v>
      </c>
      <c r="AC799" s="411">
        <f t="shared" ref="AC799" si="2405">AC798</f>
        <v>0</v>
      </c>
      <c r="AD799" s="411">
        <f t="shared" ref="AD799" si="2406">AD798</f>
        <v>0</v>
      </c>
      <c r="AE799" s="411">
        <f t="shared" ref="AE799" si="2407">AE798</f>
        <v>0</v>
      </c>
      <c r="AF799" s="411">
        <f t="shared" ref="AF799" si="2408">AF798</f>
        <v>0</v>
      </c>
      <c r="AG799" s="411">
        <f t="shared" ref="AG799" si="2409">AG798</f>
        <v>0</v>
      </c>
      <c r="AH799" s="411">
        <f t="shared" ref="AH799" si="2410">AH798</f>
        <v>0</v>
      </c>
      <c r="AI799" s="411">
        <f t="shared" ref="AI799" si="2411">AI798</f>
        <v>0</v>
      </c>
      <c r="AJ799" s="411">
        <f t="shared" ref="AJ799" si="2412">AJ798</f>
        <v>0</v>
      </c>
      <c r="AK799" s="411">
        <f t="shared" ref="AK799" si="2413">AK798</f>
        <v>0</v>
      </c>
      <c r="AL799" s="411">
        <f t="shared" ref="AL799" si="2414">AL798</f>
        <v>0</v>
      </c>
      <c r="AM799" s="311"/>
    </row>
    <row r="800" spans="1:39"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5">Z802</f>
        <v>0</v>
      </c>
      <c r="AA803" s="411">
        <f t="shared" ref="AA803" si="2416">AA802</f>
        <v>0</v>
      </c>
      <c r="AB803" s="411">
        <f t="shared" ref="AB803" si="2417">AB802</f>
        <v>0</v>
      </c>
      <c r="AC803" s="411">
        <f t="shared" ref="AC803" si="2418">AC802</f>
        <v>0</v>
      </c>
      <c r="AD803" s="411">
        <f t="shared" ref="AD803" si="2419">AD802</f>
        <v>0</v>
      </c>
      <c r="AE803" s="411">
        <f t="shared" ref="AE803" si="2420">AE802</f>
        <v>0</v>
      </c>
      <c r="AF803" s="411">
        <f t="shared" ref="AF803" si="2421">AF802</f>
        <v>0</v>
      </c>
      <c r="AG803" s="411">
        <f t="shared" ref="AG803" si="2422">AG802</f>
        <v>0</v>
      </c>
      <c r="AH803" s="411">
        <f t="shared" ref="AH803" si="2423">AH802</f>
        <v>0</v>
      </c>
      <c r="AI803" s="411">
        <f t="shared" ref="AI803" si="2424">AI802</f>
        <v>0</v>
      </c>
      <c r="AJ803" s="411">
        <f t="shared" ref="AJ803" si="2425">AJ802</f>
        <v>0</v>
      </c>
      <c r="AK803" s="411">
        <f t="shared" ref="AK803" si="2426">AK802</f>
        <v>0</v>
      </c>
      <c r="AL803" s="411">
        <f t="shared" ref="AL803" si="2427">AL802</f>
        <v>0</v>
      </c>
      <c r="AM803" s="297"/>
    </row>
    <row r="804" spans="1:39"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8">Z805</f>
        <v>0</v>
      </c>
      <c r="AA806" s="411">
        <f t="shared" ref="AA806" si="2429">AA805</f>
        <v>0</v>
      </c>
      <c r="AB806" s="411">
        <f t="shared" ref="AB806" si="2430">AB805</f>
        <v>0</v>
      </c>
      <c r="AC806" s="411">
        <f t="shared" ref="AC806" si="2431">AC805</f>
        <v>0</v>
      </c>
      <c r="AD806" s="411">
        <f t="shared" ref="AD806" si="2432">AD805</f>
        <v>0</v>
      </c>
      <c r="AE806" s="411">
        <f t="shared" ref="AE806" si="2433">AE805</f>
        <v>0</v>
      </c>
      <c r="AF806" s="411">
        <f t="shared" ref="AF806" si="2434">AF805</f>
        <v>0</v>
      </c>
      <c r="AG806" s="411">
        <f t="shared" ref="AG806" si="2435">AG805</f>
        <v>0</v>
      </c>
      <c r="AH806" s="411">
        <f t="shared" ref="AH806" si="2436">AH805</f>
        <v>0</v>
      </c>
      <c r="AI806" s="411">
        <f t="shared" ref="AI806" si="2437">AI805</f>
        <v>0</v>
      </c>
      <c r="AJ806" s="411">
        <f t="shared" ref="AJ806" si="2438">AJ805</f>
        <v>0</v>
      </c>
      <c r="AK806" s="411">
        <f t="shared" ref="AK806" si="2439">AK805</f>
        <v>0</v>
      </c>
      <c r="AL806" s="411">
        <f t="shared" ref="AL806" si="2440">AL805</f>
        <v>0</v>
      </c>
      <c r="AM806" s="297"/>
    </row>
    <row r="807" spans="1:39"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1">Z808</f>
        <v>0</v>
      </c>
      <c r="AA809" s="411">
        <f t="shared" ref="AA809" si="2442">AA808</f>
        <v>0</v>
      </c>
      <c r="AB809" s="411">
        <f t="shared" ref="AB809" si="2443">AB808</f>
        <v>0</v>
      </c>
      <c r="AC809" s="411">
        <f t="shared" ref="AC809" si="2444">AC808</f>
        <v>0</v>
      </c>
      <c r="AD809" s="411">
        <f t="shared" ref="AD809" si="2445">AD808</f>
        <v>0</v>
      </c>
      <c r="AE809" s="411">
        <f t="shared" ref="AE809" si="2446">AE808</f>
        <v>0</v>
      </c>
      <c r="AF809" s="411">
        <f t="shared" ref="AF809" si="2447">AF808</f>
        <v>0</v>
      </c>
      <c r="AG809" s="411">
        <f t="shared" ref="AG809" si="2448">AG808</f>
        <v>0</v>
      </c>
      <c r="AH809" s="411">
        <f t="shared" ref="AH809" si="2449">AH808</f>
        <v>0</v>
      </c>
      <c r="AI809" s="411">
        <f t="shared" ref="AI809" si="2450">AI808</f>
        <v>0</v>
      </c>
      <c r="AJ809" s="411">
        <f t="shared" ref="AJ809" si="2451">AJ808</f>
        <v>0</v>
      </c>
      <c r="AK809" s="411">
        <f t="shared" ref="AK809" si="2452">AK808</f>
        <v>0</v>
      </c>
      <c r="AL809" s="411">
        <f t="shared" ref="AL809" si="2453">AL808</f>
        <v>0</v>
      </c>
      <c r="AM809" s="306"/>
    </row>
    <row r="810" spans="1:39"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4">Z812</f>
        <v>0</v>
      </c>
      <c r="AA813" s="411">
        <f t="shared" ref="AA813" si="2455">AA812</f>
        <v>0</v>
      </c>
      <c r="AB813" s="411">
        <f t="shared" ref="AB813" si="2456">AB812</f>
        <v>0</v>
      </c>
      <c r="AC813" s="411">
        <f t="shared" ref="AC813" si="2457">AC812</f>
        <v>0</v>
      </c>
      <c r="AD813" s="411">
        <f t="shared" ref="AD813" si="2458">AD812</f>
        <v>0</v>
      </c>
      <c r="AE813" s="411">
        <f t="shared" ref="AE813" si="2459">AE812</f>
        <v>0</v>
      </c>
      <c r="AF813" s="411">
        <f t="shared" ref="AF813" si="2460">AF812</f>
        <v>0</v>
      </c>
      <c r="AG813" s="411">
        <f t="shared" ref="AG813" si="2461">AG812</f>
        <v>0</v>
      </c>
      <c r="AH813" s="411">
        <f t="shared" ref="AH813" si="2462">AH812</f>
        <v>0</v>
      </c>
      <c r="AI813" s="411">
        <f t="shared" ref="AI813" si="2463">AI812</f>
        <v>0</v>
      </c>
      <c r="AJ813" s="411">
        <f t="shared" ref="AJ813" si="2464">AJ812</f>
        <v>0</v>
      </c>
      <c r="AK813" s="411">
        <f t="shared" ref="AK813" si="2465">AK812</f>
        <v>0</v>
      </c>
      <c r="AL813" s="411">
        <f t="shared" ref="AL813" si="2466">AL812</f>
        <v>0</v>
      </c>
      <c r="AM813" s="297"/>
    </row>
    <row r="814" spans="1:39"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hidden="1"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idden="1"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7">Z816</f>
        <v>0</v>
      </c>
      <c r="AA817" s="411">
        <f t="shared" si="2467"/>
        <v>0</v>
      </c>
      <c r="AB817" s="411">
        <f t="shared" si="2467"/>
        <v>0</v>
      </c>
      <c r="AC817" s="411">
        <f t="shared" si="2467"/>
        <v>0</v>
      </c>
      <c r="AD817" s="411">
        <f t="shared" si="2467"/>
        <v>0</v>
      </c>
      <c r="AE817" s="411">
        <f t="shared" si="2467"/>
        <v>0</v>
      </c>
      <c r="AF817" s="411">
        <f t="shared" si="2467"/>
        <v>0</v>
      </c>
      <c r="AG817" s="411">
        <f t="shared" si="2467"/>
        <v>0</v>
      </c>
      <c r="AH817" s="411">
        <f t="shared" si="2467"/>
        <v>0</v>
      </c>
      <c r="AI817" s="411">
        <f t="shared" si="2467"/>
        <v>0</v>
      </c>
      <c r="AJ817" s="411">
        <f t="shared" si="2467"/>
        <v>0</v>
      </c>
      <c r="AK817" s="411">
        <f t="shared" si="2467"/>
        <v>0</v>
      </c>
      <c r="AL817" s="411">
        <f t="shared" si="2467"/>
        <v>0</v>
      </c>
      <c r="AM817" s="297"/>
    </row>
    <row r="818" spans="1:39"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idden="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8">Z819</f>
        <v>0</v>
      </c>
      <c r="AA820" s="411">
        <f t="shared" si="2468"/>
        <v>0</v>
      </c>
      <c r="AB820" s="411">
        <f t="shared" si="2468"/>
        <v>0</v>
      </c>
      <c r="AC820" s="411">
        <f t="shared" si="2468"/>
        <v>0</v>
      </c>
      <c r="AD820" s="411">
        <f t="shared" si="2468"/>
        <v>0</v>
      </c>
      <c r="AE820" s="411">
        <f t="shared" si="2468"/>
        <v>0</v>
      </c>
      <c r="AF820" s="411">
        <f t="shared" si="2468"/>
        <v>0</v>
      </c>
      <c r="AG820" s="411">
        <f t="shared" si="2468"/>
        <v>0</v>
      </c>
      <c r="AH820" s="411">
        <f t="shared" si="2468"/>
        <v>0</v>
      </c>
      <c r="AI820" s="411">
        <f t="shared" si="2468"/>
        <v>0</v>
      </c>
      <c r="AJ820" s="411">
        <f t="shared" si="2468"/>
        <v>0</v>
      </c>
      <c r="AK820" s="411">
        <f t="shared" si="2468"/>
        <v>0</v>
      </c>
      <c r="AL820" s="411">
        <f t="shared" si="2468"/>
        <v>0</v>
      </c>
      <c r="AM820" s="297"/>
    </row>
    <row r="821" spans="1:39" s="283" customFormat="1"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hidden="1"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69">Z823</f>
        <v>0</v>
      </c>
      <c r="AA824" s="411">
        <f t="shared" si="2469"/>
        <v>0</v>
      </c>
      <c r="AB824" s="411">
        <f t="shared" si="2469"/>
        <v>0</v>
      </c>
      <c r="AC824" s="411">
        <f t="shared" si="2469"/>
        <v>0</v>
      </c>
      <c r="AD824" s="411">
        <f t="shared" si="2469"/>
        <v>0</v>
      </c>
      <c r="AE824" s="411">
        <f t="shared" si="2469"/>
        <v>0</v>
      </c>
      <c r="AF824" s="411">
        <f t="shared" si="2469"/>
        <v>0</v>
      </c>
      <c r="AG824" s="411">
        <f t="shared" si="2469"/>
        <v>0</v>
      </c>
      <c r="AH824" s="411">
        <f t="shared" si="2469"/>
        <v>0</v>
      </c>
      <c r="AI824" s="411">
        <f t="shared" si="2469"/>
        <v>0</v>
      </c>
      <c r="AJ824" s="411">
        <f t="shared" si="2469"/>
        <v>0</v>
      </c>
      <c r="AK824" s="411">
        <f t="shared" si="2469"/>
        <v>0</v>
      </c>
      <c r="AL824" s="411">
        <f t="shared" si="2469"/>
        <v>0</v>
      </c>
      <c r="AM824" s="306"/>
    </row>
    <row r="825" spans="1:39"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0">Z826</f>
        <v>0</v>
      </c>
      <c r="AA827" s="411">
        <f t="shared" si="2470"/>
        <v>0</v>
      </c>
      <c r="AB827" s="411">
        <f t="shared" si="2470"/>
        <v>0</v>
      </c>
      <c r="AC827" s="411">
        <f t="shared" si="2470"/>
        <v>0</v>
      </c>
      <c r="AD827" s="411">
        <f t="shared" si="2470"/>
        <v>0</v>
      </c>
      <c r="AE827" s="411">
        <f t="shared" si="2470"/>
        <v>0</v>
      </c>
      <c r="AF827" s="411">
        <f t="shared" si="2470"/>
        <v>0</v>
      </c>
      <c r="AG827" s="411">
        <f t="shared" si="2470"/>
        <v>0</v>
      </c>
      <c r="AH827" s="411">
        <f t="shared" si="2470"/>
        <v>0</v>
      </c>
      <c r="AI827" s="411">
        <f t="shared" si="2470"/>
        <v>0</v>
      </c>
      <c r="AJ827" s="411">
        <f t="shared" si="2470"/>
        <v>0</v>
      </c>
      <c r="AK827" s="411">
        <f t="shared" si="2470"/>
        <v>0</v>
      </c>
      <c r="AL827" s="411">
        <f t="shared" si="2470"/>
        <v>0</v>
      </c>
      <c r="AM827" s="306"/>
    </row>
    <row r="828" spans="1:39"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1">Z829</f>
        <v>0</v>
      </c>
      <c r="AA830" s="411">
        <f t="shared" si="2471"/>
        <v>0</v>
      </c>
      <c r="AB830" s="411">
        <f t="shared" si="2471"/>
        <v>0</v>
      </c>
      <c r="AC830" s="411">
        <f t="shared" si="2471"/>
        <v>0</v>
      </c>
      <c r="AD830" s="411">
        <f t="shared" si="2471"/>
        <v>0</v>
      </c>
      <c r="AE830" s="411">
        <f t="shared" si="2471"/>
        <v>0</v>
      </c>
      <c r="AF830" s="411">
        <f t="shared" si="2471"/>
        <v>0</v>
      </c>
      <c r="AG830" s="411">
        <f t="shared" si="2471"/>
        <v>0</v>
      </c>
      <c r="AH830" s="411">
        <f t="shared" si="2471"/>
        <v>0</v>
      </c>
      <c r="AI830" s="411">
        <f t="shared" si="2471"/>
        <v>0</v>
      </c>
      <c r="AJ830" s="411">
        <f t="shared" si="2471"/>
        <v>0</v>
      </c>
      <c r="AK830" s="411">
        <f t="shared" si="2471"/>
        <v>0</v>
      </c>
      <c r="AL830" s="411">
        <f t="shared" si="2471"/>
        <v>0</v>
      </c>
      <c r="AM830" s="297"/>
    </row>
    <row r="831" spans="1:39"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2">Z832</f>
        <v>0</v>
      </c>
      <c r="AA833" s="411">
        <f t="shared" si="2472"/>
        <v>0</v>
      </c>
      <c r="AB833" s="411">
        <f t="shared" si="2472"/>
        <v>0</v>
      </c>
      <c r="AC833" s="411">
        <f t="shared" si="2472"/>
        <v>0</v>
      </c>
      <c r="AD833" s="411">
        <f t="shared" si="2472"/>
        <v>0</v>
      </c>
      <c r="AE833" s="411">
        <f t="shared" si="2472"/>
        <v>0</v>
      </c>
      <c r="AF833" s="411">
        <f t="shared" si="2472"/>
        <v>0</v>
      </c>
      <c r="AG833" s="411">
        <f t="shared" si="2472"/>
        <v>0</v>
      </c>
      <c r="AH833" s="411">
        <f t="shared" si="2472"/>
        <v>0</v>
      </c>
      <c r="AI833" s="411">
        <f t="shared" si="2472"/>
        <v>0</v>
      </c>
      <c r="AJ833" s="411">
        <f t="shared" si="2472"/>
        <v>0</v>
      </c>
      <c r="AK833" s="411">
        <f t="shared" si="2472"/>
        <v>0</v>
      </c>
      <c r="AL833" s="411">
        <f t="shared" si="2472"/>
        <v>0</v>
      </c>
      <c r="AM833" s="306"/>
    </row>
    <row r="834" spans="1:39" ht="15.7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hidden="1"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hidden="1"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3">Z837</f>
        <v>0</v>
      </c>
      <c r="AA838" s="411">
        <f t="shared" ref="AA838" si="2474">AA837</f>
        <v>0</v>
      </c>
      <c r="AB838" s="411">
        <f t="shared" ref="AB838" si="2475">AB837</f>
        <v>0</v>
      </c>
      <c r="AC838" s="411">
        <f t="shared" ref="AC838" si="2476">AC837</f>
        <v>0</v>
      </c>
      <c r="AD838" s="411">
        <f t="shared" ref="AD838" si="2477">AD837</f>
        <v>0</v>
      </c>
      <c r="AE838" s="411">
        <f t="shared" ref="AE838" si="2478">AE837</f>
        <v>0</v>
      </c>
      <c r="AF838" s="411">
        <f t="shared" ref="AF838" si="2479">AF837</f>
        <v>0</v>
      </c>
      <c r="AG838" s="411">
        <f t="shared" ref="AG838" si="2480">AG837</f>
        <v>0</v>
      </c>
      <c r="AH838" s="411">
        <f t="shared" ref="AH838" si="2481">AH837</f>
        <v>0</v>
      </c>
      <c r="AI838" s="411">
        <f t="shared" ref="AI838" si="2482">AI837</f>
        <v>0</v>
      </c>
      <c r="AJ838" s="411">
        <f t="shared" ref="AJ838" si="2483">AJ837</f>
        <v>0</v>
      </c>
      <c r="AK838" s="411">
        <f t="shared" ref="AK838" si="2484">AK837</f>
        <v>0</v>
      </c>
      <c r="AL838" s="411">
        <f t="shared" ref="AL838" si="2485">AL837</f>
        <v>0</v>
      </c>
      <c r="AM838" s="306"/>
    </row>
    <row r="839" spans="1:39"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6">Z840</f>
        <v>0</v>
      </c>
      <c r="AA841" s="411">
        <f t="shared" ref="AA841" si="2487">AA840</f>
        <v>0</v>
      </c>
      <c r="AB841" s="411">
        <f t="shared" ref="AB841" si="2488">AB840</f>
        <v>0</v>
      </c>
      <c r="AC841" s="411">
        <f t="shared" ref="AC841" si="2489">AC840</f>
        <v>0</v>
      </c>
      <c r="AD841" s="411">
        <f t="shared" ref="AD841" si="2490">AD840</f>
        <v>0</v>
      </c>
      <c r="AE841" s="411">
        <f t="shared" ref="AE841" si="2491">AE840</f>
        <v>0</v>
      </c>
      <c r="AF841" s="411">
        <f t="shared" ref="AF841" si="2492">AF840</f>
        <v>0</v>
      </c>
      <c r="AG841" s="411">
        <f t="shared" ref="AG841" si="2493">AG840</f>
        <v>0</v>
      </c>
      <c r="AH841" s="411">
        <f t="shared" ref="AH841" si="2494">AH840</f>
        <v>0</v>
      </c>
      <c r="AI841" s="411">
        <f t="shared" ref="AI841" si="2495">AI840</f>
        <v>0</v>
      </c>
      <c r="AJ841" s="411">
        <f t="shared" ref="AJ841" si="2496">AJ840</f>
        <v>0</v>
      </c>
      <c r="AK841" s="411">
        <f t="shared" ref="AK841" si="2497">AK840</f>
        <v>0</v>
      </c>
      <c r="AL841" s="411">
        <f t="shared" ref="AL841" si="2498">AL840</f>
        <v>0</v>
      </c>
      <c r="AM841" s="306"/>
    </row>
    <row r="842" spans="1:39"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99">Z843</f>
        <v>0</v>
      </c>
      <c r="AA844" s="411">
        <f t="shared" ref="AA844" si="2500">AA843</f>
        <v>0</v>
      </c>
      <c r="AB844" s="411">
        <f t="shared" ref="AB844" si="2501">AB843</f>
        <v>0</v>
      </c>
      <c r="AC844" s="411">
        <f t="shared" ref="AC844" si="2502">AC843</f>
        <v>0</v>
      </c>
      <c r="AD844" s="411">
        <f t="shared" ref="AD844" si="2503">AD843</f>
        <v>0</v>
      </c>
      <c r="AE844" s="411">
        <f t="shared" ref="AE844" si="2504">AE843</f>
        <v>0</v>
      </c>
      <c r="AF844" s="411">
        <f t="shared" ref="AF844" si="2505">AF843</f>
        <v>0</v>
      </c>
      <c r="AG844" s="411">
        <f t="shared" ref="AG844" si="2506">AG843</f>
        <v>0</v>
      </c>
      <c r="AH844" s="411">
        <f t="shared" ref="AH844" si="2507">AH843</f>
        <v>0</v>
      </c>
      <c r="AI844" s="411">
        <f t="shared" ref="AI844" si="2508">AI843</f>
        <v>0</v>
      </c>
      <c r="AJ844" s="411">
        <f t="shared" ref="AJ844" si="2509">AJ843</f>
        <v>0</v>
      </c>
      <c r="AK844" s="411">
        <f t="shared" ref="AK844" si="2510">AK843</f>
        <v>0</v>
      </c>
      <c r="AL844" s="411">
        <f t="shared" ref="AL844" si="2511">AL843</f>
        <v>0</v>
      </c>
      <c r="AM844" s="306"/>
    </row>
    <row r="845" spans="1:39"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2">Z846</f>
        <v>0</v>
      </c>
      <c r="AA847" s="411">
        <f t="shared" ref="AA847" si="2513">AA846</f>
        <v>0</v>
      </c>
      <c r="AB847" s="411">
        <f t="shared" ref="AB847" si="2514">AB846</f>
        <v>0</v>
      </c>
      <c r="AC847" s="411">
        <f t="shared" ref="AC847" si="2515">AC846</f>
        <v>0</v>
      </c>
      <c r="AD847" s="411">
        <f t="shared" ref="AD847" si="2516">AD846</f>
        <v>0</v>
      </c>
      <c r="AE847" s="411">
        <f t="shared" ref="AE847" si="2517">AE846</f>
        <v>0</v>
      </c>
      <c r="AF847" s="411">
        <f t="shared" ref="AF847" si="2518">AF846</f>
        <v>0</v>
      </c>
      <c r="AG847" s="411">
        <f t="shared" ref="AG847" si="2519">AG846</f>
        <v>0</v>
      </c>
      <c r="AH847" s="411">
        <f t="shared" ref="AH847" si="2520">AH846</f>
        <v>0</v>
      </c>
      <c r="AI847" s="411">
        <f t="shared" ref="AI847" si="2521">AI846</f>
        <v>0</v>
      </c>
      <c r="AJ847" s="411">
        <f t="shared" ref="AJ847" si="2522">AJ846</f>
        <v>0</v>
      </c>
      <c r="AK847" s="411">
        <f t="shared" ref="AK847" si="2523">AK846</f>
        <v>0</v>
      </c>
      <c r="AL847" s="411">
        <f t="shared" ref="AL847" si="2524">AL846</f>
        <v>0</v>
      </c>
      <c r="AM847" s="306"/>
    </row>
    <row r="848" spans="1:39"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hidden="1"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5">Z850</f>
        <v>0</v>
      </c>
      <c r="AA851" s="411">
        <f t="shared" ref="AA851" si="2526">AA850</f>
        <v>0</v>
      </c>
      <c r="AB851" s="411">
        <f t="shared" ref="AB851" si="2527">AB850</f>
        <v>0</v>
      </c>
      <c r="AC851" s="411">
        <f t="shared" ref="AC851" si="2528">AC850</f>
        <v>0</v>
      </c>
      <c r="AD851" s="411">
        <f t="shared" ref="AD851" si="2529">AD850</f>
        <v>0</v>
      </c>
      <c r="AE851" s="411">
        <f t="shared" ref="AE851" si="2530">AE850</f>
        <v>0</v>
      </c>
      <c r="AF851" s="411">
        <f t="shared" ref="AF851" si="2531">AF850</f>
        <v>0</v>
      </c>
      <c r="AG851" s="411">
        <f t="shared" ref="AG851" si="2532">AG850</f>
        <v>0</v>
      </c>
      <c r="AH851" s="411">
        <f t="shared" ref="AH851" si="2533">AH850</f>
        <v>0</v>
      </c>
      <c r="AI851" s="411">
        <f t="shared" ref="AI851" si="2534">AI850</f>
        <v>0</v>
      </c>
      <c r="AJ851" s="411">
        <f t="shared" ref="AJ851" si="2535">AJ850</f>
        <v>0</v>
      </c>
      <c r="AK851" s="411">
        <f t="shared" ref="AK851" si="2536">AK850</f>
        <v>0</v>
      </c>
      <c r="AL851" s="411">
        <f t="shared" ref="AL851" si="2537">AL850</f>
        <v>0</v>
      </c>
      <c r="AM851" s="306"/>
    </row>
    <row r="852" spans="1:39"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8">Z853</f>
        <v>0</v>
      </c>
      <c r="AA854" s="411">
        <f t="shared" ref="AA854" si="2539">AA853</f>
        <v>0</v>
      </c>
      <c r="AB854" s="411">
        <f t="shared" ref="AB854" si="2540">AB853</f>
        <v>0</v>
      </c>
      <c r="AC854" s="411">
        <f t="shared" ref="AC854" si="2541">AC853</f>
        <v>0</v>
      </c>
      <c r="AD854" s="411">
        <f t="shared" ref="AD854" si="2542">AD853</f>
        <v>0</v>
      </c>
      <c r="AE854" s="411">
        <f t="shared" ref="AE854" si="2543">AE853</f>
        <v>0</v>
      </c>
      <c r="AF854" s="411">
        <f t="shared" ref="AF854" si="2544">AF853</f>
        <v>0</v>
      </c>
      <c r="AG854" s="411">
        <f t="shared" ref="AG854" si="2545">AG853</f>
        <v>0</v>
      </c>
      <c r="AH854" s="411">
        <f t="shared" ref="AH854" si="2546">AH853</f>
        <v>0</v>
      </c>
      <c r="AI854" s="411">
        <f t="shared" ref="AI854" si="2547">AI853</f>
        <v>0</v>
      </c>
      <c r="AJ854" s="411">
        <f t="shared" ref="AJ854" si="2548">AJ853</f>
        <v>0</v>
      </c>
      <c r="AK854" s="411">
        <f t="shared" ref="AK854" si="2549">AK853</f>
        <v>0</v>
      </c>
      <c r="AL854" s="411">
        <f t="shared" ref="AL854" si="2550">AL853</f>
        <v>0</v>
      </c>
      <c r="AM854" s="306"/>
    </row>
    <row r="855" spans="1:39"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1">Z856</f>
        <v>0</v>
      </c>
      <c r="AA857" s="411">
        <f t="shared" ref="AA857" si="2552">AA856</f>
        <v>0</v>
      </c>
      <c r="AB857" s="411">
        <f t="shared" ref="AB857" si="2553">AB856</f>
        <v>0</v>
      </c>
      <c r="AC857" s="411">
        <f t="shared" ref="AC857" si="2554">AC856</f>
        <v>0</v>
      </c>
      <c r="AD857" s="411">
        <f t="shared" ref="AD857" si="2555">AD856</f>
        <v>0</v>
      </c>
      <c r="AE857" s="411">
        <f t="shared" ref="AE857" si="2556">AE856</f>
        <v>0</v>
      </c>
      <c r="AF857" s="411">
        <f t="shared" ref="AF857" si="2557">AF856</f>
        <v>0</v>
      </c>
      <c r="AG857" s="411">
        <f t="shared" ref="AG857" si="2558">AG856</f>
        <v>0</v>
      </c>
      <c r="AH857" s="411">
        <f t="shared" ref="AH857" si="2559">AH856</f>
        <v>0</v>
      </c>
      <c r="AI857" s="411">
        <f t="shared" ref="AI857" si="2560">AI856</f>
        <v>0</v>
      </c>
      <c r="AJ857" s="411">
        <f t="shared" ref="AJ857" si="2561">AJ856</f>
        <v>0</v>
      </c>
      <c r="AK857" s="411">
        <f t="shared" ref="AK857" si="2562">AK856</f>
        <v>0</v>
      </c>
      <c r="AL857" s="411">
        <f t="shared" ref="AL857" si="2563">AL856</f>
        <v>0</v>
      </c>
      <c r="AM857" s="306"/>
    </row>
    <row r="858" spans="1:39"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4">Z859</f>
        <v>0</v>
      </c>
      <c r="AA860" s="411">
        <f t="shared" ref="AA860" si="2565">AA859</f>
        <v>0</v>
      </c>
      <c r="AB860" s="411">
        <f t="shared" ref="AB860" si="2566">AB859</f>
        <v>0</v>
      </c>
      <c r="AC860" s="411">
        <f t="shared" ref="AC860" si="2567">AC859</f>
        <v>0</v>
      </c>
      <c r="AD860" s="411">
        <f t="shared" ref="AD860" si="2568">AD859</f>
        <v>0</v>
      </c>
      <c r="AE860" s="411">
        <f t="shared" ref="AE860" si="2569">AE859</f>
        <v>0</v>
      </c>
      <c r="AF860" s="411">
        <f t="shared" ref="AF860" si="2570">AF859</f>
        <v>0</v>
      </c>
      <c r="AG860" s="411">
        <f t="shared" ref="AG860" si="2571">AG859</f>
        <v>0</v>
      </c>
      <c r="AH860" s="411">
        <f t="shared" ref="AH860" si="2572">AH859</f>
        <v>0</v>
      </c>
      <c r="AI860" s="411">
        <f t="shared" ref="AI860" si="2573">AI859</f>
        <v>0</v>
      </c>
      <c r="AJ860" s="411">
        <f t="shared" ref="AJ860" si="2574">AJ859</f>
        <v>0</v>
      </c>
      <c r="AK860" s="411">
        <f t="shared" ref="AK860" si="2575">AK859</f>
        <v>0</v>
      </c>
      <c r="AL860" s="411">
        <f t="shared" ref="AL860" si="2576">AL859</f>
        <v>0</v>
      </c>
      <c r="AM860" s="306"/>
    </row>
    <row r="861" spans="1:39"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7">Z862</f>
        <v>0</v>
      </c>
      <c r="AA863" s="411">
        <f t="shared" ref="AA863" si="2578">AA862</f>
        <v>0</v>
      </c>
      <c r="AB863" s="411">
        <f t="shared" ref="AB863" si="2579">AB862</f>
        <v>0</v>
      </c>
      <c r="AC863" s="411">
        <f t="shared" ref="AC863" si="2580">AC862</f>
        <v>0</v>
      </c>
      <c r="AD863" s="411">
        <f t="shared" ref="AD863" si="2581">AD862</f>
        <v>0</v>
      </c>
      <c r="AE863" s="411">
        <f t="shared" ref="AE863" si="2582">AE862</f>
        <v>0</v>
      </c>
      <c r="AF863" s="411">
        <f t="shared" ref="AF863" si="2583">AF862</f>
        <v>0</v>
      </c>
      <c r="AG863" s="411">
        <f t="shared" ref="AG863" si="2584">AG862</f>
        <v>0</v>
      </c>
      <c r="AH863" s="411">
        <f t="shared" ref="AH863" si="2585">AH862</f>
        <v>0</v>
      </c>
      <c r="AI863" s="411">
        <f t="shared" ref="AI863" si="2586">AI862</f>
        <v>0</v>
      </c>
      <c r="AJ863" s="411">
        <f t="shared" ref="AJ863" si="2587">AJ862</f>
        <v>0</v>
      </c>
      <c r="AK863" s="411">
        <f t="shared" ref="AK863" si="2588">AK862</f>
        <v>0</v>
      </c>
      <c r="AL863" s="411">
        <f t="shared" ref="AL863" si="2589">AL862</f>
        <v>0</v>
      </c>
      <c r="AM863" s="306"/>
    </row>
    <row r="864" spans="1:39"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0">Z865</f>
        <v>0</v>
      </c>
      <c r="AA866" s="411">
        <f t="shared" ref="AA866" si="2591">AA865</f>
        <v>0</v>
      </c>
      <c r="AB866" s="411">
        <f t="shared" ref="AB866" si="2592">AB865</f>
        <v>0</v>
      </c>
      <c r="AC866" s="411">
        <f t="shared" ref="AC866" si="2593">AC865</f>
        <v>0</v>
      </c>
      <c r="AD866" s="411">
        <f t="shared" ref="AD866" si="2594">AD865</f>
        <v>0</v>
      </c>
      <c r="AE866" s="411">
        <f t="shared" ref="AE866" si="2595">AE865</f>
        <v>0</v>
      </c>
      <c r="AF866" s="411">
        <f t="shared" ref="AF866" si="2596">AF865</f>
        <v>0</v>
      </c>
      <c r="AG866" s="411">
        <f t="shared" ref="AG866" si="2597">AG865</f>
        <v>0</v>
      </c>
      <c r="AH866" s="411">
        <f t="shared" ref="AH866" si="2598">AH865</f>
        <v>0</v>
      </c>
      <c r="AI866" s="411">
        <f t="shared" ref="AI866" si="2599">AI865</f>
        <v>0</v>
      </c>
      <c r="AJ866" s="411">
        <f t="shared" ref="AJ866" si="2600">AJ865</f>
        <v>0</v>
      </c>
      <c r="AK866" s="411">
        <f t="shared" ref="AK866" si="2601">AK865</f>
        <v>0</v>
      </c>
      <c r="AL866" s="411">
        <f t="shared" ref="AL866" si="2602">AL865</f>
        <v>0</v>
      </c>
      <c r="AM866" s="306"/>
    </row>
    <row r="867" spans="1:39"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3">Z868</f>
        <v>0</v>
      </c>
      <c r="AA869" s="411">
        <f t="shared" ref="AA869" si="2604">AA868</f>
        <v>0</v>
      </c>
      <c r="AB869" s="411">
        <f t="shared" ref="AB869" si="2605">AB868</f>
        <v>0</v>
      </c>
      <c r="AC869" s="411">
        <f t="shared" ref="AC869" si="2606">AC868</f>
        <v>0</v>
      </c>
      <c r="AD869" s="411">
        <f t="shared" ref="AD869" si="2607">AD868</f>
        <v>0</v>
      </c>
      <c r="AE869" s="411">
        <f t="shared" ref="AE869" si="2608">AE868</f>
        <v>0</v>
      </c>
      <c r="AF869" s="411">
        <f t="shared" ref="AF869" si="2609">AF868</f>
        <v>0</v>
      </c>
      <c r="AG869" s="411">
        <f t="shared" ref="AG869" si="2610">AG868</f>
        <v>0</v>
      </c>
      <c r="AH869" s="411">
        <f t="shared" ref="AH869" si="2611">AH868</f>
        <v>0</v>
      </c>
      <c r="AI869" s="411">
        <f t="shared" ref="AI869" si="2612">AI868</f>
        <v>0</v>
      </c>
      <c r="AJ869" s="411">
        <f t="shared" ref="AJ869" si="2613">AJ868</f>
        <v>0</v>
      </c>
      <c r="AK869" s="411">
        <f t="shared" ref="AK869" si="2614">AK868</f>
        <v>0</v>
      </c>
      <c r="AL869" s="411">
        <f t="shared" ref="AL869" si="2615">AL868</f>
        <v>0</v>
      </c>
      <c r="AM869" s="306"/>
    </row>
    <row r="870" spans="1:39"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6">Z871</f>
        <v>0</v>
      </c>
      <c r="AA872" s="411">
        <f t="shared" ref="AA872" si="2617">AA871</f>
        <v>0</v>
      </c>
      <c r="AB872" s="411">
        <f t="shared" ref="AB872" si="2618">AB871</f>
        <v>0</v>
      </c>
      <c r="AC872" s="411">
        <f t="shared" ref="AC872" si="2619">AC871</f>
        <v>0</v>
      </c>
      <c r="AD872" s="411">
        <f t="shared" ref="AD872" si="2620">AD871</f>
        <v>0</v>
      </c>
      <c r="AE872" s="411">
        <f t="shared" ref="AE872" si="2621">AE871</f>
        <v>0</v>
      </c>
      <c r="AF872" s="411">
        <f t="shared" ref="AF872" si="2622">AF871</f>
        <v>0</v>
      </c>
      <c r="AG872" s="411">
        <f t="shared" ref="AG872" si="2623">AG871</f>
        <v>0</v>
      </c>
      <c r="AH872" s="411">
        <f t="shared" ref="AH872" si="2624">AH871</f>
        <v>0</v>
      </c>
      <c r="AI872" s="411">
        <f t="shared" ref="AI872" si="2625">AI871</f>
        <v>0</v>
      </c>
      <c r="AJ872" s="411">
        <f t="shared" ref="AJ872" si="2626">AJ871</f>
        <v>0</v>
      </c>
      <c r="AK872" s="411">
        <f t="shared" ref="AK872" si="2627">AK871</f>
        <v>0</v>
      </c>
      <c r="AL872" s="411">
        <f>AL871</f>
        <v>0</v>
      </c>
      <c r="AM872" s="306"/>
    </row>
    <row r="873" spans="1:39"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hidden="1"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8">Z875</f>
        <v>0</v>
      </c>
      <c r="AA876" s="411">
        <f t="shared" ref="AA876" si="2629">AA875</f>
        <v>0</v>
      </c>
      <c r="AB876" s="411">
        <f t="shared" ref="AB876" si="2630">AB875</f>
        <v>0</v>
      </c>
      <c r="AC876" s="411">
        <f t="shared" ref="AC876" si="2631">AC875</f>
        <v>0</v>
      </c>
      <c r="AD876" s="411">
        <f t="shared" ref="AD876" si="2632">AD875</f>
        <v>0</v>
      </c>
      <c r="AE876" s="411">
        <f t="shared" ref="AE876" si="2633">AE875</f>
        <v>0</v>
      </c>
      <c r="AF876" s="411">
        <f t="shared" ref="AF876" si="2634">AF875</f>
        <v>0</v>
      </c>
      <c r="AG876" s="411">
        <f t="shared" ref="AG876" si="2635">AG875</f>
        <v>0</v>
      </c>
      <c r="AH876" s="411">
        <f t="shared" ref="AH876" si="2636">AH875</f>
        <v>0</v>
      </c>
      <c r="AI876" s="411">
        <f t="shared" ref="AI876" si="2637">AI875</f>
        <v>0</v>
      </c>
      <c r="AJ876" s="411">
        <f t="shared" ref="AJ876" si="2638">AJ875</f>
        <v>0</v>
      </c>
      <c r="AK876" s="411">
        <f t="shared" ref="AK876" si="2639">AK875</f>
        <v>0</v>
      </c>
      <c r="AL876" s="411">
        <f t="shared" ref="AL876" si="2640">AL875</f>
        <v>0</v>
      </c>
      <c r="AM876" s="306"/>
    </row>
    <row r="877" spans="1:39"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1">Z878</f>
        <v>0</v>
      </c>
      <c r="AA879" s="411">
        <f t="shared" ref="AA879" si="2642">AA878</f>
        <v>0</v>
      </c>
      <c r="AB879" s="411">
        <f t="shared" ref="AB879" si="2643">AB878</f>
        <v>0</v>
      </c>
      <c r="AC879" s="411">
        <f t="shared" ref="AC879" si="2644">AC878</f>
        <v>0</v>
      </c>
      <c r="AD879" s="411">
        <f t="shared" ref="AD879" si="2645">AD878</f>
        <v>0</v>
      </c>
      <c r="AE879" s="411">
        <f t="shared" ref="AE879" si="2646">AE878</f>
        <v>0</v>
      </c>
      <c r="AF879" s="411">
        <f t="shared" ref="AF879" si="2647">AF878</f>
        <v>0</v>
      </c>
      <c r="AG879" s="411">
        <f t="shared" ref="AG879" si="2648">AG878</f>
        <v>0</v>
      </c>
      <c r="AH879" s="411">
        <f t="shared" ref="AH879" si="2649">AH878</f>
        <v>0</v>
      </c>
      <c r="AI879" s="411">
        <f t="shared" ref="AI879" si="2650">AI878</f>
        <v>0</v>
      </c>
      <c r="AJ879" s="411">
        <f t="shared" ref="AJ879" si="2651">AJ878</f>
        <v>0</v>
      </c>
      <c r="AK879" s="411">
        <f t="shared" ref="AK879" si="2652">AK878</f>
        <v>0</v>
      </c>
      <c r="AL879" s="411">
        <f t="shared" ref="AL879" si="2653">AL878</f>
        <v>0</v>
      </c>
      <c r="AM879" s="306"/>
    </row>
    <row r="880" spans="1:39"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4">Z881</f>
        <v>0</v>
      </c>
      <c r="AA882" s="411">
        <f t="shared" ref="AA882" si="2655">AA881</f>
        <v>0</v>
      </c>
      <c r="AB882" s="411">
        <f t="shared" ref="AB882" si="2656">AB881</f>
        <v>0</v>
      </c>
      <c r="AC882" s="411">
        <f t="shared" ref="AC882" si="2657">AC881</f>
        <v>0</v>
      </c>
      <c r="AD882" s="411">
        <f t="shared" ref="AD882" si="2658">AD881</f>
        <v>0</v>
      </c>
      <c r="AE882" s="411">
        <f t="shared" ref="AE882" si="2659">AE881</f>
        <v>0</v>
      </c>
      <c r="AF882" s="411">
        <f t="shared" ref="AF882" si="2660">AF881</f>
        <v>0</v>
      </c>
      <c r="AG882" s="411">
        <f t="shared" ref="AG882" si="2661">AG881</f>
        <v>0</v>
      </c>
      <c r="AH882" s="411">
        <f t="shared" ref="AH882" si="2662">AH881</f>
        <v>0</v>
      </c>
      <c r="AI882" s="411">
        <f t="shared" ref="AI882" si="2663">AI881</f>
        <v>0</v>
      </c>
      <c r="AJ882" s="411">
        <f t="shared" ref="AJ882" si="2664">AJ881</f>
        <v>0</v>
      </c>
      <c r="AK882" s="411">
        <f t="shared" ref="AK882" si="2665">AK881</f>
        <v>0</v>
      </c>
      <c r="AL882" s="411">
        <f t="shared" ref="AL882" si="2666">AL881</f>
        <v>0</v>
      </c>
      <c r="AM882" s="306"/>
    </row>
    <row r="883" spans="1:39"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hidden="1" outlineLevel="1">
      <c r="A884" s="532"/>
      <c r="B884" s="504" t="s">
        <v>498</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idden="1" outlineLevel="1">
      <c r="A885" s="532">
        <v>36</v>
      </c>
      <c r="B885" s="428" t="s">
        <v>713</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idden="1" outlineLevel="1">
      <c r="A886" s="532"/>
      <c r="B886" s="431" t="s">
        <v>308</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7">Z885</f>
        <v>0</v>
      </c>
      <c r="AA886" s="411">
        <f t="shared" ref="AA886" si="2668">AA885</f>
        <v>0</v>
      </c>
      <c r="AB886" s="411">
        <f t="shared" ref="AB886" si="2669">AB885</f>
        <v>0</v>
      </c>
      <c r="AC886" s="411">
        <f t="shared" ref="AC886" si="2670">AC885</f>
        <v>0</v>
      </c>
      <c r="AD886" s="411">
        <f t="shared" ref="AD886" si="2671">AD885</f>
        <v>0</v>
      </c>
      <c r="AE886" s="411">
        <f t="shared" ref="AE886" si="2672">AE885</f>
        <v>0</v>
      </c>
      <c r="AF886" s="411">
        <f t="shared" ref="AF886" si="2673">AF885</f>
        <v>0</v>
      </c>
      <c r="AG886" s="411">
        <f t="shared" ref="AG886" si="2674">AG885</f>
        <v>0</v>
      </c>
      <c r="AH886" s="411">
        <f t="shared" ref="AH886" si="2675">AH885</f>
        <v>0</v>
      </c>
      <c r="AI886" s="411">
        <f t="shared" ref="AI886" si="2676">AI885</f>
        <v>0</v>
      </c>
      <c r="AJ886" s="411">
        <f t="shared" ref="AJ886" si="2677">AJ885</f>
        <v>0</v>
      </c>
      <c r="AK886" s="411">
        <f t="shared" ref="AK886" si="2678">AK885</f>
        <v>0</v>
      </c>
      <c r="AL886" s="411">
        <f t="shared" ref="AL886" si="2679">AL885</f>
        <v>0</v>
      </c>
      <c r="AM886" s="306"/>
    </row>
    <row r="887" spans="1:39" ht="15.75" hidden="1" outlineLevel="1">
      <c r="A887" s="532"/>
      <c r="B887" s="50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hidden="1" outlineLevel="1">
      <c r="A888" s="532">
        <v>37</v>
      </c>
      <c r="B888" s="428" t="s">
        <v>712</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0">Z888</f>
        <v>0</v>
      </c>
      <c r="AA889" s="411">
        <f t="shared" ref="AA889" si="2681">AA888</f>
        <v>0</v>
      </c>
      <c r="AB889" s="411">
        <f t="shared" ref="AB889" si="2682">AB888</f>
        <v>0</v>
      </c>
      <c r="AC889" s="411">
        <f t="shared" ref="AC889" si="2683">AC888</f>
        <v>0</v>
      </c>
      <c r="AD889" s="411">
        <f t="shared" ref="AD889" si="2684">AD888</f>
        <v>0</v>
      </c>
      <c r="AE889" s="411">
        <f t="shared" ref="AE889" si="2685">AE888</f>
        <v>0</v>
      </c>
      <c r="AF889" s="411">
        <f t="shared" ref="AF889" si="2686">AF888</f>
        <v>0</v>
      </c>
      <c r="AG889" s="411">
        <f t="shared" ref="AG889" si="2687">AG888</f>
        <v>0</v>
      </c>
      <c r="AH889" s="411">
        <f t="shared" ref="AH889" si="2688">AH888</f>
        <v>0</v>
      </c>
      <c r="AI889" s="411">
        <f t="shared" ref="AI889" si="2689">AI888</f>
        <v>0</v>
      </c>
      <c r="AJ889" s="411">
        <f t="shared" ref="AJ889" si="2690">AJ888</f>
        <v>0</v>
      </c>
      <c r="AK889" s="411">
        <f t="shared" ref="AK889" si="2691">AK888</f>
        <v>0</v>
      </c>
      <c r="AL889" s="411">
        <f t="shared" ref="AL889" si="2692">AL888</f>
        <v>0</v>
      </c>
      <c r="AM889" s="306"/>
    </row>
    <row r="890" spans="1:39" ht="15.75" hidden="1" outlineLevel="1">
      <c r="A890" s="532"/>
      <c r="B890" s="504" t="s">
        <v>501</v>
      </c>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3">Z891</f>
        <v>0</v>
      </c>
      <c r="AA892" s="411">
        <f t="shared" ref="AA892" si="2694">AA891</f>
        <v>0</v>
      </c>
      <c r="AB892" s="411">
        <f t="shared" ref="AB892" si="2695">AB891</f>
        <v>0</v>
      </c>
      <c r="AC892" s="411">
        <f t="shared" ref="AC892" si="2696">AC891</f>
        <v>0</v>
      </c>
      <c r="AD892" s="411">
        <f t="shared" ref="AD892" si="2697">AD891</f>
        <v>0</v>
      </c>
      <c r="AE892" s="411">
        <f t="shared" ref="AE892" si="2698">AE891</f>
        <v>0</v>
      </c>
      <c r="AF892" s="411">
        <f t="shared" ref="AF892" si="2699">AF891</f>
        <v>0</v>
      </c>
      <c r="AG892" s="411">
        <f t="shared" ref="AG892" si="2700">AG891</f>
        <v>0</v>
      </c>
      <c r="AH892" s="411">
        <f t="shared" ref="AH892" si="2701">AH891</f>
        <v>0</v>
      </c>
      <c r="AI892" s="411">
        <f t="shared" ref="AI892" si="2702">AI891</f>
        <v>0</v>
      </c>
      <c r="AJ892" s="411">
        <f t="shared" ref="AJ892" si="2703">AJ891</f>
        <v>0</v>
      </c>
      <c r="AK892" s="411">
        <f t="shared" ref="AK892" si="2704">AK891</f>
        <v>0</v>
      </c>
      <c r="AL892" s="411">
        <f t="shared" ref="AL892" si="2705">AL891</f>
        <v>0</v>
      </c>
      <c r="AM892" s="306"/>
    </row>
    <row r="893" spans="1:39"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6">Z894</f>
        <v>0</v>
      </c>
      <c r="AA895" s="411">
        <f t="shared" ref="AA895" si="2707">AA894</f>
        <v>0</v>
      </c>
      <c r="AB895" s="411">
        <f t="shared" ref="AB895" si="2708">AB894</f>
        <v>0</v>
      </c>
      <c r="AC895" s="411">
        <f t="shared" ref="AC895" si="2709">AC894</f>
        <v>0</v>
      </c>
      <c r="AD895" s="411">
        <f t="shared" ref="AD895" si="2710">AD894</f>
        <v>0</v>
      </c>
      <c r="AE895" s="411">
        <f t="shared" ref="AE895" si="2711">AE894</f>
        <v>0</v>
      </c>
      <c r="AF895" s="411">
        <f t="shared" ref="AF895" si="2712">AF894</f>
        <v>0</v>
      </c>
      <c r="AG895" s="411">
        <f t="shared" ref="AG895" si="2713">AG894</f>
        <v>0</v>
      </c>
      <c r="AH895" s="411">
        <f t="shared" ref="AH895" si="2714">AH894</f>
        <v>0</v>
      </c>
      <c r="AI895" s="411">
        <f t="shared" ref="AI895" si="2715">AI894</f>
        <v>0</v>
      </c>
      <c r="AJ895" s="411">
        <f t="shared" ref="AJ895" si="2716">AJ894</f>
        <v>0</v>
      </c>
      <c r="AK895" s="411">
        <f t="shared" ref="AK895" si="2717">AK894</f>
        <v>0</v>
      </c>
      <c r="AL895" s="411">
        <f t="shared" ref="AL895" si="2718">AL894</f>
        <v>0</v>
      </c>
      <c r="AM895" s="306"/>
    </row>
    <row r="896" spans="1:39"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19">Z897</f>
        <v>0</v>
      </c>
      <c r="AA898" s="411">
        <f t="shared" ref="AA898" si="2720">AA897</f>
        <v>0</v>
      </c>
      <c r="AB898" s="411">
        <f t="shared" ref="AB898" si="2721">AB897</f>
        <v>0</v>
      </c>
      <c r="AC898" s="411">
        <f t="shared" ref="AC898" si="2722">AC897</f>
        <v>0</v>
      </c>
      <c r="AD898" s="411">
        <f t="shared" ref="AD898" si="2723">AD897</f>
        <v>0</v>
      </c>
      <c r="AE898" s="411">
        <f t="shared" ref="AE898" si="2724">AE897</f>
        <v>0</v>
      </c>
      <c r="AF898" s="411">
        <f t="shared" ref="AF898" si="2725">AF897</f>
        <v>0</v>
      </c>
      <c r="AG898" s="411">
        <f t="shared" ref="AG898" si="2726">AG897</f>
        <v>0</v>
      </c>
      <c r="AH898" s="411">
        <f t="shared" ref="AH898" si="2727">AH897</f>
        <v>0</v>
      </c>
      <c r="AI898" s="411">
        <f t="shared" ref="AI898" si="2728">AI897</f>
        <v>0</v>
      </c>
      <c r="AJ898" s="411">
        <f t="shared" ref="AJ898" si="2729">AJ897</f>
        <v>0</v>
      </c>
      <c r="AK898" s="411">
        <f t="shared" ref="AK898" si="2730">AK897</f>
        <v>0</v>
      </c>
      <c r="AL898" s="411">
        <f t="shared" ref="AL898" si="2731">AL897</f>
        <v>0</v>
      </c>
      <c r="AM898" s="306"/>
    </row>
    <row r="899" spans="1:39"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2">Z900</f>
        <v>0</v>
      </c>
      <c r="AA901" s="411">
        <f t="shared" ref="AA901" si="2733">AA900</f>
        <v>0</v>
      </c>
      <c r="AB901" s="411">
        <f t="shared" ref="AB901" si="2734">AB900</f>
        <v>0</v>
      </c>
      <c r="AC901" s="411">
        <f t="shared" ref="AC901" si="2735">AC900</f>
        <v>0</v>
      </c>
      <c r="AD901" s="411">
        <f t="shared" ref="AD901" si="2736">AD900</f>
        <v>0</v>
      </c>
      <c r="AE901" s="411">
        <f t="shared" ref="AE901" si="2737">AE900</f>
        <v>0</v>
      </c>
      <c r="AF901" s="411">
        <f t="shared" ref="AF901" si="2738">AF900</f>
        <v>0</v>
      </c>
      <c r="AG901" s="411">
        <f t="shared" ref="AG901" si="2739">AG900</f>
        <v>0</v>
      </c>
      <c r="AH901" s="411">
        <f t="shared" ref="AH901" si="2740">AH900</f>
        <v>0</v>
      </c>
      <c r="AI901" s="411">
        <f t="shared" ref="AI901" si="2741">AI900</f>
        <v>0</v>
      </c>
      <c r="AJ901" s="411">
        <f t="shared" ref="AJ901" si="2742">AJ900</f>
        <v>0</v>
      </c>
      <c r="AK901" s="411">
        <f t="shared" ref="AK901" si="2743">AK900</f>
        <v>0</v>
      </c>
      <c r="AL901" s="411">
        <f t="shared" ref="AL901" si="2744">AL900</f>
        <v>0</v>
      </c>
      <c r="AM901" s="306"/>
    </row>
    <row r="902" spans="1:39"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5">Z903</f>
        <v>0</v>
      </c>
      <c r="AA904" s="411">
        <f t="shared" ref="AA904" si="2746">AA903</f>
        <v>0</v>
      </c>
      <c r="AB904" s="411">
        <f t="shared" ref="AB904" si="2747">AB903</f>
        <v>0</v>
      </c>
      <c r="AC904" s="411">
        <f t="shared" ref="AC904" si="2748">AC903</f>
        <v>0</v>
      </c>
      <c r="AD904" s="411">
        <f t="shared" ref="AD904" si="2749">AD903</f>
        <v>0</v>
      </c>
      <c r="AE904" s="411">
        <f t="shared" ref="AE904" si="2750">AE903</f>
        <v>0</v>
      </c>
      <c r="AF904" s="411">
        <f t="shared" ref="AF904" si="2751">AF903</f>
        <v>0</v>
      </c>
      <c r="AG904" s="411">
        <f t="shared" ref="AG904" si="2752">AG903</f>
        <v>0</v>
      </c>
      <c r="AH904" s="411">
        <f t="shared" ref="AH904" si="2753">AH903</f>
        <v>0</v>
      </c>
      <c r="AI904" s="411">
        <f t="shared" ref="AI904" si="2754">AI903</f>
        <v>0</v>
      </c>
      <c r="AJ904" s="411">
        <f t="shared" ref="AJ904" si="2755">AJ903</f>
        <v>0</v>
      </c>
      <c r="AK904" s="411">
        <f t="shared" ref="AK904" si="2756">AK903</f>
        <v>0</v>
      </c>
      <c r="AL904" s="411">
        <f t="shared" ref="AL904" si="2757">AL903</f>
        <v>0</v>
      </c>
      <c r="AM904" s="306"/>
    </row>
    <row r="905" spans="1:39"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8">Z906</f>
        <v>0</v>
      </c>
      <c r="AA907" s="411">
        <f t="shared" ref="AA907" si="2759">AA906</f>
        <v>0</v>
      </c>
      <c r="AB907" s="411">
        <f t="shared" ref="AB907" si="2760">AB906</f>
        <v>0</v>
      </c>
      <c r="AC907" s="411">
        <f t="shared" ref="AC907" si="2761">AC906</f>
        <v>0</v>
      </c>
      <c r="AD907" s="411">
        <f t="shared" ref="AD907" si="2762">AD906</f>
        <v>0</v>
      </c>
      <c r="AE907" s="411">
        <f t="shared" ref="AE907" si="2763">AE906</f>
        <v>0</v>
      </c>
      <c r="AF907" s="411">
        <f t="shared" ref="AF907" si="2764">AF906</f>
        <v>0</v>
      </c>
      <c r="AG907" s="411">
        <f t="shared" ref="AG907" si="2765">AG906</f>
        <v>0</v>
      </c>
      <c r="AH907" s="411">
        <f t="shared" ref="AH907" si="2766">AH906</f>
        <v>0</v>
      </c>
      <c r="AI907" s="411">
        <f t="shared" ref="AI907" si="2767">AI906</f>
        <v>0</v>
      </c>
      <c r="AJ907" s="411">
        <f t="shared" ref="AJ907" si="2768">AJ906</f>
        <v>0</v>
      </c>
      <c r="AK907" s="411">
        <f t="shared" ref="AK907" si="2769">AK906</f>
        <v>0</v>
      </c>
      <c r="AL907" s="411">
        <f t="shared" ref="AL907" si="2770">AL906</f>
        <v>0</v>
      </c>
      <c r="AM907" s="306"/>
    </row>
    <row r="908" spans="1:39"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1">Z909</f>
        <v>0</v>
      </c>
      <c r="AA910" s="411">
        <f t="shared" ref="AA910" si="2772">AA909</f>
        <v>0</v>
      </c>
      <c r="AB910" s="411">
        <f t="shared" ref="AB910" si="2773">AB909</f>
        <v>0</v>
      </c>
      <c r="AC910" s="411">
        <f t="shared" ref="AC910" si="2774">AC909</f>
        <v>0</v>
      </c>
      <c r="AD910" s="411">
        <f t="shared" ref="AD910" si="2775">AD909</f>
        <v>0</v>
      </c>
      <c r="AE910" s="411">
        <f t="shared" ref="AE910" si="2776">AE909</f>
        <v>0</v>
      </c>
      <c r="AF910" s="411">
        <f t="shared" ref="AF910" si="2777">AF909</f>
        <v>0</v>
      </c>
      <c r="AG910" s="411">
        <f t="shared" ref="AG910" si="2778">AG909</f>
        <v>0</v>
      </c>
      <c r="AH910" s="411">
        <f t="shared" ref="AH910" si="2779">AH909</f>
        <v>0</v>
      </c>
      <c r="AI910" s="411">
        <f t="shared" ref="AI910" si="2780">AI909</f>
        <v>0</v>
      </c>
      <c r="AJ910" s="411">
        <f t="shared" ref="AJ910" si="2781">AJ909</f>
        <v>0</v>
      </c>
      <c r="AK910" s="411">
        <f t="shared" ref="AK910" si="2782">AK909</f>
        <v>0</v>
      </c>
      <c r="AL910" s="411">
        <f t="shared" ref="AL910" si="2783">AL909</f>
        <v>0</v>
      </c>
      <c r="AM910" s="306"/>
    </row>
    <row r="911" spans="1:39"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4">Z912</f>
        <v>0</v>
      </c>
      <c r="AA913" s="411">
        <f t="shared" ref="AA913" si="2785">AA912</f>
        <v>0</v>
      </c>
      <c r="AB913" s="411">
        <f t="shared" ref="AB913" si="2786">AB912</f>
        <v>0</v>
      </c>
      <c r="AC913" s="411">
        <f t="shared" ref="AC913" si="2787">AC912</f>
        <v>0</v>
      </c>
      <c r="AD913" s="411">
        <f t="shared" ref="AD913" si="2788">AD912</f>
        <v>0</v>
      </c>
      <c r="AE913" s="411">
        <f t="shared" ref="AE913" si="2789">AE912</f>
        <v>0</v>
      </c>
      <c r="AF913" s="411">
        <f t="shared" ref="AF913" si="2790">AF912</f>
        <v>0</v>
      </c>
      <c r="AG913" s="411">
        <f t="shared" ref="AG913" si="2791">AG912</f>
        <v>0</v>
      </c>
      <c r="AH913" s="411">
        <f t="shared" ref="AH913" si="2792">AH912</f>
        <v>0</v>
      </c>
      <c r="AI913" s="411">
        <f t="shared" ref="AI913" si="2793">AI912</f>
        <v>0</v>
      </c>
      <c r="AJ913" s="411">
        <f t="shared" ref="AJ913" si="2794">AJ912</f>
        <v>0</v>
      </c>
      <c r="AK913" s="411">
        <f t="shared" ref="AK913" si="2795">AK912</f>
        <v>0</v>
      </c>
      <c r="AL913" s="411">
        <f t="shared" ref="AL913" si="2796">AL912</f>
        <v>0</v>
      </c>
      <c r="AM913" s="306"/>
    </row>
    <row r="914" spans="1:39"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7">Z915</f>
        <v>0</v>
      </c>
      <c r="AA916" s="411">
        <f t="shared" ref="AA916" si="2798">AA915</f>
        <v>0</v>
      </c>
      <c r="AB916" s="411">
        <f t="shared" ref="AB916" si="2799">AB915</f>
        <v>0</v>
      </c>
      <c r="AC916" s="411">
        <f t="shared" ref="AC916" si="2800">AC915</f>
        <v>0</v>
      </c>
      <c r="AD916" s="411">
        <f t="shared" ref="AD916" si="2801">AD915</f>
        <v>0</v>
      </c>
      <c r="AE916" s="411">
        <f t="shared" ref="AE916" si="2802">AE915</f>
        <v>0</v>
      </c>
      <c r="AF916" s="411">
        <f t="shared" ref="AF916" si="2803">AF915</f>
        <v>0</v>
      </c>
      <c r="AG916" s="411">
        <f t="shared" ref="AG916" si="2804">AG915</f>
        <v>0</v>
      </c>
      <c r="AH916" s="411">
        <f t="shared" ref="AH916" si="2805">AH915</f>
        <v>0</v>
      </c>
      <c r="AI916" s="411">
        <f t="shared" ref="AI916" si="2806">AI915</f>
        <v>0</v>
      </c>
      <c r="AJ916" s="411">
        <f t="shared" ref="AJ916" si="2807">AJ915</f>
        <v>0</v>
      </c>
      <c r="AK916" s="411">
        <f t="shared" ref="AK916" si="2808">AK915</f>
        <v>0</v>
      </c>
      <c r="AL916" s="411">
        <f t="shared" ref="AL916" si="2809">AL915</f>
        <v>0</v>
      </c>
      <c r="AM916" s="306"/>
    </row>
    <row r="917" spans="1:39"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0">Z918</f>
        <v>0</v>
      </c>
      <c r="AA919" s="411">
        <f t="shared" ref="AA919" si="2811">AA918</f>
        <v>0</v>
      </c>
      <c r="AB919" s="411">
        <f t="shared" ref="AB919" si="2812">AB918</f>
        <v>0</v>
      </c>
      <c r="AC919" s="411">
        <f t="shared" ref="AC919" si="2813">AC918</f>
        <v>0</v>
      </c>
      <c r="AD919" s="411">
        <f t="shared" ref="AD919" si="2814">AD918</f>
        <v>0</v>
      </c>
      <c r="AE919" s="411">
        <f t="shared" ref="AE919" si="2815">AE918</f>
        <v>0</v>
      </c>
      <c r="AF919" s="411">
        <f t="shared" ref="AF919" si="2816">AF918</f>
        <v>0</v>
      </c>
      <c r="AG919" s="411">
        <f t="shared" ref="AG919" si="2817">AG918</f>
        <v>0</v>
      </c>
      <c r="AH919" s="411">
        <f t="shared" ref="AH919" si="2818">AH918</f>
        <v>0</v>
      </c>
      <c r="AI919" s="411">
        <f t="shared" ref="AI919" si="2819">AI918</f>
        <v>0</v>
      </c>
      <c r="AJ919" s="411">
        <f t="shared" ref="AJ919" si="2820">AJ918</f>
        <v>0</v>
      </c>
      <c r="AK919" s="411">
        <f t="shared" ref="AK919" si="2821">AK918</f>
        <v>0</v>
      </c>
      <c r="AL919" s="411">
        <f t="shared" ref="AL919" si="2822">AL918</f>
        <v>0</v>
      </c>
      <c r="AM919" s="306"/>
    </row>
    <row r="920" spans="1:39"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3">Z921</f>
        <v>0</v>
      </c>
      <c r="AA922" s="411">
        <f t="shared" ref="AA922" si="2824">AA921</f>
        <v>0</v>
      </c>
      <c r="AB922" s="411">
        <f t="shared" ref="AB922" si="2825">AB921</f>
        <v>0</v>
      </c>
      <c r="AC922" s="411">
        <f t="shared" ref="AC922" si="2826">AC921</f>
        <v>0</v>
      </c>
      <c r="AD922" s="411">
        <f t="shared" ref="AD922" si="2827">AD921</f>
        <v>0</v>
      </c>
      <c r="AE922" s="411">
        <f t="shared" ref="AE922" si="2828">AE921</f>
        <v>0</v>
      </c>
      <c r="AF922" s="411">
        <f t="shared" ref="AF922" si="2829">AF921</f>
        <v>0</v>
      </c>
      <c r="AG922" s="411">
        <f t="shared" ref="AG922" si="2830">AG921</f>
        <v>0</v>
      </c>
      <c r="AH922" s="411">
        <f t="shared" ref="AH922" si="2831">AH921</f>
        <v>0</v>
      </c>
      <c r="AI922" s="411">
        <f t="shared" ref="AI922" si="2832">AI921</f>
        <v>0</v>
      </c>
      <c r="AJ922" s="411">
        <f t="shared" ref="AJ922" si="2833">AJ921</f>
        <v>0</v>
      </c>
      <c r="AK922" s="411">
        <f t="shared" ref="AK922" si="2834">AK921</f>
        <v>0</v>
      </c>
      <c r="AL922" s="411">
        <f t="shared" ref="AL922" si="2835">AL921</f>
        <v>0</v>
      </c>
      <c r="AM922" s="306"/>
    </row>
    <row r="923" spans="1:39"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6">Z924</f>
        <v>0</v>
      </c>
      <c r="AA925" s="411">
        <f t="shared" ref="AA925" si="2837">AA924</f>
        <v>0</v>
      </c>
      <c r="AB925" s="411">
        <f t="shared" ref="AB925" si="2838">AB924</f>
        <v>0</v>
      </c>
      <c r="AC925" s="411">
        <f t="shared" ref="AC925" si="2839">AC924</f>
        <v>0</v>
      </c>
      <c r="AD925" s="411">
        <f t="shared" ref="AD925" si="2840">AD924</f>
        <v>0</v>
      </c>
      <c r="AE925" s="411">
        <f t="shared" ref="AE925" si="2841">AE924</f>
        <v>0</v>
      </c>
      <c r="AF925" s="411">
        <f t="shared" ref="AF925" si="2842">AF924</f>
        <v>0</v>
      </c>
      <c r="AG925" s="411">
        <f t="shared" ref="AG925" si="2843">AG924</f>
        <v>0</v>
      </c>
      <c r="AH925" s="411">
        <f t="shared" ref="AH925" si="2844">AH924</f>
        <v>0</v>
      </c>
      <c r="AI925" s="411">
        <f t="shared" ref="AI925" si="2845">AI924</f>
        <v>0</v>
      </c>
      <c r="AJ925" s="411">
        <f t="shared" ref="AJ925" si="2846">AJ924</f>
        <v>0</v>
      </c>
      <c r="AK925" s="411">
        <f t="shared" ref="AK925" si="2847">AK924</f>
        <v>0</v>
      </c>
      <c r="AL925" s="411">
        <f t="shared" ref="AL925" si="2848">AL924</f>
        <v>0</v>
      </c>
      <c r="AM925" s="306"/>
    </row>
    <row r="926" spans="1:39"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49">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49"/>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49"/>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49"/>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0">Y211*Y930</f>
        <v>0</v>
      </c>
      <c r="Z935" s="378">
        <f t="shared" si="2850"/>
        <v>0</v>
      </c>
      <c r="AA935" s="378">
        <f t="shared" si="2850"/>
        <v>0</v>
      </c>
      <c r="AB935" s="378">
        <f t="shared" si="2850"/>
        <v>0</v>
      </c>
      <c r="AC935" s="378">
        <f t="shared" si="2850"/>
        <v>0</v>
      </c>
      <c r="AD935" s="378">
        <f t="shared" si="2850"/>
        <v>0</v>
      </c>
      <c r="AE935" s="378">
        <f t="shared" si="2850"/>
        <v>0</v>
      </c>
      <c r="AF935" s="378">
        <f t="shared" si="2850"/>
        <v>0</v>
      </c>
      <c r="AG935" s="378">
        <f t="shared" si="2850"/>
        <v>0</v>
      </c>
      <c r="AH935" s="378">
        <f t="shared" si="2850"/>
        <v>0</v>
      </c>
      <c r="AI935" s="378">
        <f t="shared" si="2850"/>
        <v>0</v>
      </c>
      <c r="AJ935" s="378">
        <f t="shared" si="2850"/>
        <v>0</v>
      </c>
      <c r="AK935" s="378">
        <f t="shared" si="2850"/>
        <v>0</v>
      </c>
      <c r="AL935" s="378">
        <f t="shared" si="2850"/>
        <v>0</v>
      </c>
      <c r="AM935" s="629">
        <f t="shared" si="2849"/>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1">Y394*Y930</f>
        <v>0</v>
      </c>
      <c r="Z936" s="378">
        <f t="shared" si="2851"/>
        <v>0</v>
      </c>
      <c r="AA936" s="378">
        <f t="shared" si="2851"/>
        <v>0</v>
      </c>
      <c r="AB936" s="378">
        <f t="shared" si="2851"/>
        <v>0</v>
      </c>
      <c r="AC936" s="378">
        <f t="shared" si="2851"/>
        <v>0</v>
      </c>
      <c r="AD936" s="378">
        <f t="shared" si="2851"/>
        <v>0</v>
      </c>
      <c r="AE936" s="378">
        <f t="shared" si="2851"/>
        <v>0</v>
      </c>
      <c r="AF936" s="378">
        <f t="shared" si="2851"/>
        <v>0</v>
      </c>
      <c r="AG936" s="378">
        <f t="shared" si="2851"/>
        <v>0</v>
      </c>
      <c r="AH936" s="378">
        <f t="shared" si="2851"/>
        <v>0</v>
      </c>
      <c r="AI936" s="378">
        <f t="shared" si="2851"/>
        <v>0</v>
      </c>
      <c r="AJ936" s="378">
        <f t="shared" si="2851"/>
        <v>0</v>
      </c>
      <c r="AK936" s="378">
        <f t="shared" si="2851"/>
        <v>0</v>
      </c>
      <c r="AL936" s="378">
        <f t="shared" si="2851"/>
        <v>0</v>
      </c>
      <c r="AM936" s="629">
        <f t="shared" si="2849"/>
        <v>0</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2">Y577*Y930</f>
        <v>0</v>
      </c>
      <c r="Z937" s="378">
        <f t="shared" si="2852"/>
        <v>0</v>
      </c>
      <c r="AA937" s="378">
        <f t="shared" si="2852"/>
        <v>0</v>
      </c>
      <c r="AB937" s="378">
        <f t="shared" si="2852"/>
        <v>0</v>
      </c>
      <c r="AC937" s="378">
        <f t="shared" si="2852"/>
        <v>0</v>
      </c>
      <c r="AD937" s="378">
        <f t="shared" si="2852"/>
        <v>0</v>
      </c>
      <c r="AE937" s="378">
        <f t="shared" si="2852"/>
        <v>0</v>
      </c>
      <c r="AF937" s="378">
        <f t="shared" si="2852"/>
        <v>0</v>
      </c>
      <c r="AG937" s="378">
        <f t="shared" si="2852"/>
        <v>0</v>
      </c>
      <c r="AH937" s="378">
        <f t="shared" si="2852"/>
        <v>0</v>
      </c>
      <c r="AI937" s="378">
        <f t="shared" si="2852"/>
        <v>0</v>
      </c>
      <c r="AJ937" s="378">
        <f t="shared" si="2852"/>
        <v>0</v>
      </c>
      <c r="AK937" s="378">
        <f t="shared" si="2852"/>
        <v>0</v>
      </c>
      <c r="AL937" s="378">
        <f t="shared" si="2852"/>
        <v>0</v>
      </c>
      <c r="AM937" s="629">
        <f t="shared" si="2849"/>
        <v>0</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3">Y760*Y930</f>
        <v>0</v>
      </c>
      <c r="Z938" s="378">
        <f t="shared" si="2853"/>
        <v>0</v>
      </c>
      <c r="AA938" s="378">
        <f t="shared" si="2853"/>
        <v>0</v>
      </c>
      <c r="AB938" s="378">
        <f t="shared" si="2853"/>
        <v>0</v>
      </c>
      <c r="AC938" s="378">
        <f t="shared" si="2853"/>
        <v>0</v>
      </c>
      <c r="AD938" s="378">
        <f t="shared" si="2853"/>
        <v>0</v>
      </c>
      <c r="AE938" s="378">
        <f t="shared" si="2853"/>
        <v>0</v>
      </c>
      <c r="AF938" s="378">
        <f t="shared" si="2853"/>
        <v>0</v>
      </c>
      <c r="AG938" s="378">
        <f t="shared" si="2853"/>
        <v>0</v>
      </c>
      <c r="AH938" s="378">
        <f t="shared" si="2853"/>
        <v>0</v>
      </c>
      <c r="AI938" s="378">
        <f t="shared" si="2853"/>
        <v>0</v>
      </c>
      <c r="AJ938" s="378">
        <f t="shared" si="2853"/>
        <v>0</v>
      </c>
      <c r="AK938" s="378">
        <f t="shared" si="2853"/>
        <v>0</v>
      </c>
      <c r="AL938" s="378">
        <f t="shared" si="2853"/>
        <v>0</v>
      </c>
      <c r="AM938" s="629">
        <f t="shared" si="2849"/>
        <v>0</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4">Z927*Z930</f>
        <v>0</v>
      </c>
      <c r="AA939" s="378">
        <f t="shared" si="2854"/>
        <v>0</v>
      </c>
      <c r="AB939" s="378">
        <f t="shared" si="2854"/>
        <v>0</v>
      </c>
      <c r="AC939" s="378">
        <f t="shared" si="2854"/>
        <v>0</v>
      </c>
      <c r="AD939" s="378">
        <f t="shared" si="2854"/>
        <v>0</v>
      </c>
      <c r="AE939" s="378">
        <f t="shared" si="2854"/>
        <v>0</v>
      </c>
      <c r="AF939" s="378">
        <f t="shared" si="2854"/>
        <v>0</v>
      </c>
      <c r="AG939" s="378">
        <f t="shared" si="2854"/>
        <v>0</v>
      </c>
      <c r="AH939" s="378">
        <f t="shared" si="2854"/>
        <v>0</v>
      </c>
      <c r="AI939" s="378">
        <f t="shared" si="2854"/>
        <v>0</v>
      </c>
      <c r="AJ939" s="378">
        <f t="shared" si="2854"/>
        <v>0</v>
      </c>
      <c r="AK939" s="378">
        <f t="shared" si="2854"/>
        <v>0</v>
      </c>
      <c r="AL939" s="378">
        <f t="shared" si="2854"/>
        <v>0</v>
      </c>
      <c r="AM939" s="629">
        <f t="shared" si="2849"/>
        <v>0</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5">SUM(Z931:Z939)</f>
        <v>0</v>
      </c>
      <c r="AA940" s="346">
        <f t="shared" si="2855"/>
        <v>0</v>
      </c>
      <c r="AB940" s="346">
        <f t="shared" si="2855"/>
        <v>0</v>
      </c>
      <c r="AC940" s="346">
        <f t="shared" si="2855"/>
        <v>0</v>
      </c>
      <c r="AD940" s="346">
        <f t="shared" si="2855"/>
        <v>0</v>
      </c>
      <c r="AE940" s="346">
        <f t="shared" si="2855"/>
        <v>0</v>
      </c>
      <c r="AF940" s="346">
        <f>SUM(AF931:AF939)</f>
        <v>0</v>
      </c>
      <c r="AG940" s="346">
        <f t="shared" ref="AG940:AL940" si="2856">SUM(AG931:AG939)</f>
        <v>0</v>
      </c>
      <c r="AH940" s="346">
        <f t="shared" si="2856"/>
        <v>0</v>
      </c>
      <c r="AI940" s="346">
        <f t="shared" si="2856"/>
        <v>0</v>
      </c>
      <c r="AJ940" s="346">
        <f t="shared" si="2856"/>
        <v>0</v>
      </c>
      <c r="AK940" s="346">
        <f t="shared" si="2856"/>
        <v>0</v>
      </c>
      <c r="AL940" s="346">
        <f t="shared" si="2856"/>
        <v>0</v>
      </c>
      <c r="AM940" s="407">
        <f>SUM(AM931:AM939)</f>
        <v>0</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7">Z928*Z930</f>
        <v>0</v>
      </c>
      <c r="AA941" s="347">
        <f t="shared" si="2857"/>
        <v>0</v>
      </c>
      <c r="AB941" s="347">
        <f t="shared" si="2857"/>
        <v>0</v>
      </c>
      <c r="AC941" s="347">
        <f t="shared" si="2857"/>
        <v>0</v>
      </c>
      <c r="AD941" s="347">
        <f t="shared" si="2857"/>
        <v>0</v>
      </c>
      <c r="AE941" s="347">
        <f t="shared" si="2857"/>
        <v>0</v>
      </c>
      <c r="AF941" s="347">
        <f>AF928*AF930</f>
        <v>0</v>
      </c>
      <c r="AG941" s="347">
        <f t="shared" ref="AG941:AL941" si="2858">AG928*AG930</f>
        <v>0</v>
      </c>
      <c r="AH941" s="347">
        <f t="shared" si="2858"/>
        <v>0</v>
      </c>
      <c r="AI941" s="347">
        <f t="shared" si="2858"/>
        <v>0</v>
      </c>
      <c r="AJ941" s="347">
        <f t="shared" si="2858"/>
        <v>0</v>
      </c>
      <c r="AK941" s="347">
        <f t="shared" si="2858"/>
        <v>0</v>
      </c>
      <c r="AL941" s="347">
        <f t="shared" si="2858"/>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59">IF(AA768="kw",SUMPRODUCT($N$770:$N$925,$P$770:$P$925,AA770:AA925),SUMPRODUCT($E$770:$E$925,AA770:AA925))</f>
        <v>0</v>
      </c>
      <c r="AB944" s="326">
        <f t="shared" si="2859"/>
        <v>0</v>
      </c>
      <c r="AC944" s="326">
        <f t="shared" si="2859"/>
        <v>0</v>
      </c>
      <c r="AD944" s="326">
        <f t="shared" si="2859"/>
        <v>0</v>
      </c>
      <c r="AE944" s="326">
        <f t="shared" si="2859"/>
        <v>0</v>
      </c>
      <c r="AF944" s="326">
        <f t="shared" si="2859"/>
        <v>0</v>
      </c>
      <c r="AG944" s="326">
        <f t="shared" si="2859"/>
        <v>0</v>
      </c>
      <c r="AH944" s="326">
        <f t="shared" si="2859"/>
        <v>0</v>
      </c>
      <c r="AI944" s="326">
        <f t="shared" si="2859"/>
        <v>0</v>
      </c>
      <c r="AJ944" s="326">
        <f t="shared" si="2859"/>
        <v>0</v>
      </c>
      <c r="AK944" s="326">
        <f t="shared" si="2859"/>
        <v>0</v>
      </c>
      <c r="AL944" s="326">
        <f t="shared" si="2859"/>
        <v>0</v>
      </c>
      <c r="AM944" s="386"/>
    </row>
    <row r="945" spans="1:39" ht="18.75" customHeight="1">
      <c r="B945" s="368" t="s">
        <v>592</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56" t="s">
        <v>211</v>
      </c>
      <c r="C949" s="858" t="s">
        <v>33</v>
      </c>
      <c r="D949" s="284" t="s">
        <v>421</v>
      </c>
      <c r="E949" s="860" t="s">
        <v>209</v>
      </c>
      <c r="F949" s="861"/>
      <c r="G949" s="861"/>
      <c r="H949" s="861"/>
      <c r="I949" s="861"/>
      <c r="J949" s="861"/>
      <c r="K949" s="861"/>
      <c r="L949" s="861"/>
      <c r="M949" s="862"/>
      <c r="N949" s="863" t="s">
        <v>213</v>
      </c>
      <c r="O949" s="284" t="s">
        <v>422</v>
      </c>
      <c r="P949" s="860" t="s">
        <v>212</v>
      </c>
      <c r="Q949" s="861"/>
      <c r="R949" s="861"/>
      <c r="S949" s="861"/>
      <c r="T949" s="861"/>
      <c r="U949" s="861"/>
      <c r="V949" s="861"/>
      <c r="W949" s="861"/>
      <c r="X949" s="862"/>
      <c r="Y949" s="853" t="s">
        <v>243</v>
      </c>
      <c r="Z949" s="854"/>
      <c r="AA949" s="854"/>
      <c r="AB949" s="854"/>
      <c r="AC949" s="854"/>
      <c r="AD949" s="854"/>
      <c r="AE949" s="854"/>
      <c r="AF949" s="854"/>
      <c r="AG949" s="854"/>
      <c r="AH949" s="854"/>
      <c r="AI949" s="854"/>
      <c r="AJ949" s="854"/>
      <c r="AK949" s="854"/>
      <c r="AL949" s="854"/>
      <c r="AM949" s="855"/>
    </row>
    <row r="950" spans="1:39" ht="65.25" customHeight="1">
      <c r="B950" s="857"/>
      <c r="C950" s="859"/>
      <c r="D950" s="285">
        <v>2020</v>
      </c>
      <c r="E950" s="285">
        <v>2021</v>
      </c>
      <c r="F950" s="285">
        <v>2022</v>
      </c>
      <c r="G950" s="285">
        <v>2023</v>
      </c>
      <c r="H950" s="285">
        <v>2024</v>
      </c>
      <c r="I950" s="285">
        <v>2025</v>
      </c>
      <c r="J950" s="285">
        <v>2026</v>
      </c>
      <c r="K950" s="285">
        <v>2027</v>
      </c>
      <c r="L950" s="285">
        <v>2028</v>
      </c>
      <c r="M950" s="285">
        <v>2029</v>
      </c>
      <c r="N950" s="86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1,499 KW</v>
      </c>
      <c r="AB950" s="285" t="str">
        <f>'1.  LRAMVA Summary'!G52</f>
        <v>GS 1,500 TO 4,999</v>
      </c>
      <c r="AC950" s="285" t="str">
        <f>'1.  LRAMVA Summary'!H52</f>
        <v>Large User</v>
      </c>
      <c r="AD950" s="285" t="str">
        <f>'1.  LRAMVA Summary'!I52</f>
        <v>Unmetered Scattered Load</v>
      </c>
      <c r="AE950" s="285" t="str">
        <f>'1.  LRAMVA Summary'!J52</f>
        <v>Street Lighting</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kWh</v>
      </c>
      <c r="AE951" s="291" t="str">
        <f>'1.  LRAMVA Summary'!J53</f>
        <v>kW</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0">Z953</f>
        <v>0</v>
      </c>
      <c r="AA954" s="411">
        <f t="shared" ref="AA954" si="2861">AA953</f>
        <v>0</v>
      </c>
      <c r="AB954" s="411">
        <f t="shared" ref="AB954" si="2862">AB953</f>
        <v>0</v>
      </c>
      <c r="AC954" s="411">
        <f t="shared" ref="AC954" si="2863">AC953</f>
        <v>0</v>
      </c>
      <c r="AD954" s="411">
        <f t="shared" ref="AD954" si="2864">AD953</f>
        <v>0</v>
      </c>
      <c r="AE954" s="411">
        <f t="shared" ref="AE954" si="2865">AE953</f>
        <v>0</v>
      </c>
      <c r="AF954" s="411">
        <f t="shared" ref="AF954" si="2866">AF953</f>
        <v>0</v>
      </c>
      <c r="AG954" s="411">
        <f t="shared" ref="AG954" si="2867">AG953</f>
        <v>0</v>
      </c>
      <c r="AH954" s="411">
        <f t="shared" ref="AH954" si="2868">AH953</f>
        <v>0</v>
      </c>
      <c r="AI954" s="411">
        <f t="shared" ref="AI954" si="2869">AI953</f>
        <v>0</v>
      </c>
      <c r="AJ954" s="411">
        <f t="shared" ref="AJ954" si="2870">AJ953</f>
        <v>0</v>
      </c>
      <c r="AK954" s="411">
        <f t="shared" ref="AK954" si="2871">AK953</f>
        <v>0</v>
      </c>
      <c r="AL954" s="411">
        <f t="shared" ref="AL954" si="2872">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3">Z956</f>
        <v>0</v>
      </c>
      <c r="AA957" s="411">
        <f t="shared" ref="AA957" si="2874">AA956</f>
        <v>0</v>
      </c>
      <c r="AB957" s="411">
        <f t="shared" ref="AB957" si="2875">AB956</f>
        <v>0</v>
      </c>
      <c r="AC957" s="411">
        <f t="shared" ref="AC957" si="2876">AC956</f>
        <v>0</v>
      </c>
      <c r="AD957" s="411">
        <f t="shared" ref="AD957" si="2877">AD956</f>
        <v>0</v>
      </c>
      <c r="AE957" s="411">
        <f t="shared" ref="AE957" si="2878">AE956</f>
        <v>0</v>
      </c>
      <c r="AF957" s="411">
        <f t="shared" ref="AF957" si="2879">AF956</f>
        <v>0</v>
      </c>
      <c r="AG957" s="411">
        <f t="shared" ref="AG957" si="2880">AG956</f>
        <v>0</v>
      </c>
      <c r="AH957" s="411">
        <f t="shared" ref="AH957" si="2881">AH956</f>
        <v>0</v>
      </c>
      <c r="AI957" s="411">
        <f t="shared" ref="AI957" si="2882">AI956</f>
        <v>0</v>
      </c>
      <c r="AJ957" s="411">
        <f t="shared" ref="AJ957" si="2883">AJ956</f>
        <v>0</v>
      </c>
      <c r="AK957" s="411">
        <f t="shared" ref="AK957" si="2884">AK956</f>
        <v>0</v>
      </c>
      <c r="AL957" s="411">
        <f t="shared" ref="AL957" si="2885">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6">Z959</f>
        <v>0</v>
      </c>
      <c r="AA960" s="411">
        <f t="shared" ref="AA960" si="2887">AA959</f>
        <v>0</v>
      </c>
      <c r="AB960" s="411">
        <f t="shared" ref="AB960" si="2888">AB959</f>
        <v>0</v>
      </c>
      <c r="AC960" s="411">
        <f t="shared" ref="AC960" si="2889">AC959</f>
        <v>0</v>
      </c>
      <c r="AD960" s="411">
        <f t="shared" ref="AD960" si="2890">AD959</f>
        <v>0</v>
      </c>
      <c r="AE960" s="411">
        <f t="shared" ref="AE960" si="2891">AE959</f>
        <v>0</v>
      </c>
      <c r="AF960" s="411">
        <f t="shared" ref="AF960" si="2892">AF959</f>
        <v>0</v>
      </c>
      <c r="AG960" s="411">
        <f t="shared" ref="AG960" si="2893">AG959</f>
        <v>0</v>
      </c>
      <c r="AH960" s="411">
        <f t="shared" ref="AH960" si="2894">AH959</f>
        <v>0</v>
      </c>
      <c r="AI960" s="411">
        <f t="shared" ref="AI960" si="2895">AI959</f>
        <v>0</v>
      </c>
      <c r="AJ960" s="411">
        <f t="shared" ref="AJ960" si="2896">AJ959</f>
        <v>0</v>
      </c>
      <c r="AK960" s="411">
        <f t="shared" ref="AK960" si="2897">AK959</f>
        <v>0</v>
      </c>
      <c r="AL960" s="411">
        <f t="shared" ref="AL960" si="2898">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682</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99">Z962</f>
        <v>0</v>
      </c>
      <c r="AA963" s="411">
        <f t="shared" ref="AA963" si="2900">AA962</f>
        <v>0</v>
      </c>
      <c r="AB963" s="411">
        <f t="shared" ref="AB963" si="2901">AB962</f>
        <v>0</v>
      </c>
      <c r="AC963" s="411">
        <f t="shared" ref="AC963" si="2902">AC962</f>
        <v>0</v>
      </c>
      <c r="AD963" s="411">
        <f t="shared" ref="AD963" si="2903">AD962</f>
        <v>0</v>
      </c>
      <c r="AE963" s="411">
        <f t="shared" ref="AE963" si="2904">AE962</f>
        <v>0</v>
      </c>
      <c r="AF963" s="411">
        <f t="shared" ref="AF963" si="2905">AF962</f>
        <v>0</v>
      </c>
      <c r="AG963" s="411">
        <f t="shared" ref="AG963" si="2906">AG962</f>
        <v>0</v>
      </c>
      <c r="AH963" s="411">
        <f t="shared" ref="AH963" si="2907">AH962</f>
        <v>0</v>
      </c>
      <c r="AI963" s="411">
        <f t="shared" ref="AI963" si="2908">AI962</f>
        <v>0</v>
      </c>
      <c r="AJ963" s="411">
        <f t="shared" ref="AJ963" si="2909">AJ962</f>
        <v>0</v>
      </c>
      <c r="AK963" s="411">
        <f t="shared" ref="AK963" si="2910">AK962</f>
        <v>0</v>
      </c>
      <c r="AL963" s="411">
        <f t="shared" ref="AL963" si="2911">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2">Z965</f>
        <v>0</v>
      </c>
      <c r="AA966" s="411">
        <f t="shared" ref="AA966" si="2913">AA965</f>
        <v>0</v>
      </c>
      <c r="AB966" s="411">
        <f t="shared" ref="AB966" si="2914">AB965</f>
        <v>0</v>
      </c>
      <c r="AC966" s="411">
        <f t="shared" ref="AC966" si="2915">AC965</f>
        <v>0</v>
      </c>
      <c r="AD966" s="411">
        <f t="shared" ref="AD966" si="2916">AD965</f>
        <v>0</v>
      </c>
      <c r="AE966" s="411">
        <f t="shared" ref="AE966" si="2917">AE965</f>
        <v>0</v>
      </c>
      <c r="AF966" s="411">
        <f t="shared" ref="AF966" si="2918">AF965</f>
        <v>0</v>
      </c>
      <c r="AG966" s="411">
        <f t="shared" ref="AG966" si="2919">AG965</f>
        <v>0</v>
      </c>
      <c r="AH966" s="411">
        <f t="shared" ref="AH966" si="2920">AH965</f>
        <v>0</v>
      </c>
      <c r="AI966" s="411">
        <f t="shared" ref="AI966" si="2921">AI965</f>
        <v>0</v>
      </c>
      <c r="AJ966" s="411">
        <f t="shared" ref="AJ966" si="2922">AJ965</f>
        <v>0</v>
      </c>
      <c r="AK966" s="411">
        <f t="shared" ref="AK966" si="2923">AK965</f>
        <v>0</v>
      </c>
      <c r="AL966" s="411">
        <f t="shared" ref="AL966" si="2924">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5">Z969</f>
        <v>0</v>
      </c>
      <c r="AA970" s="411">
        <f t="shared" ref="AA970" si="2926">AA969</f>
        <v>0</v>
      </c>
      <c r="AB970" s="411">
        <f t="shared" ref="AB970" si="2927">AB969</f>
        <v>0</v>
      </c>
      <c r="AC970" s="411">
        <f t="shared" ref="AC970" si="2928">AC969</f>
        <v>0</v>
      </c>
      <c r="AD970" s="411">
        <f t="shared" ref="AD970" si="2929">AD969</f>
        <v>0</v>
      </c>
      <c r="AE970" s="411">
        <f t="shared" ref="AE970" si="2930">AE969</f>
        <v>0</v>
      </c>
      <c r="AF970" s="411">
        <f t="shared" ref="AF970" si="2931">AF969</f>
        <v>0</v>
      </c>
      <c r="AG970" s="411">
        <f t="shared" ref="AG970" si="2932">AG969</f>
        <v>0</v>
      </c>
      <c r="AH970" s="411">
        <f t="shared" ref="AH970" si="2933">AH969</f>
        <v>0</v>
      </c>
      <c r="AI970" s="411">
        <f t="shared" ref="AI970" si="2934">AI969</f>
        <v>0</v>
      </c>
      <c r="AJ970" s="411">
        <f t="shared" ref="AJ970" si="2935">AJ969</f>
        <v>0</v>
      </c>
      <c r="AK970" s="411">
        <f t="shared" ref="AK970" si="2936">AK969</f>
        <v>0</v>
      </c>
      <c r="AL970" s="411">
        <f t="shared" ref="AL970" si="2937">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8">Z972</f>
        <v>0</v>
      </c>
      <c r="AA973" s="411">
        <f t="shared" ref="AA973" si="2939">AA972</f>
        <v>0</v>
      </c>
      <c r="AB973" s="411">
        <f t="shared" ref="AB973" si="2940">AB972</f>
        <v>0</v>
      </c>
      <c r="AC973" s="411">
        <f t="shared" ref="AC973" si="2941">AC972</f>
        <v>0</v>
      </c>
      <c r="AD973" s="411">
        <f t="shared" ref="AD973" si="2942">AD972</f>
        <v>0</v>
      </c>
      <c r="AE973" s="411">
        <f t="shared" ref="AE973" si="2943">AE972</f>
        <v>0</v>
      </c>
      <c r="AF973" s="411">
        <f t="shared" ref="AF973" si="2944">AF972</f>
        <v>0</v>
      </c>
      <c r="AG973" s="411">
        <f t="shared" ref="AG973" si="2945">AG972</f>
        <v>0</v>
      </c>
      <c r="AH973" s="411">
        <f t="shared" ref="AH973" si="2946">AH972</f>
        <v>0</v>
      </c>
      <c r="AI973" s="411">
        <f t="shared" ref="AI973" si="2947">AI972</f>
        <v>0</v>
      </c>
      <c r="AJ973" s="411">
        <f t="shared" ref="AJ973" si="2948">AJ972</f>
        <v>0</v>
      </c>
      <c r="AK973" s="411">
        <f t="shared" ref="AK973" si="2949">AK972</f>
        <v>0</v>
      </c>
      <c r="AL973" s="411">
        <f t="shared" ref="AL973" si="2950">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1">Z975</f>
        <v>0</v>
      </c>
      <c r="AA976" s="411">
        <f t="shared" ref="AA976" si="2952">AA975</f>
        <v>0</v>
      </c>
      <c r="AB976" s="411">
        <f t="shared" ref="AB976" si="2953">AB975</f>
        <v>0</v>
      </c>
      <c r="AC976" s="411">
        <f t="shared" ref="AC976" si="2954">AC975</f>
        <v>0</v>
      </c>
      <c r="AD976" s="411">
        <f t="shared" ref="AD976" si="2955">AD975</f>
        <v>0</v>
      </c>
      <c r="AE976" s="411">
        <f t="shared" ref="AE976" si="2956">AE975</f>
        <v>0</v>
      </c>
      <c r="AF976" s="411">
        <f t="shared" ref="AF976" si="2957">AF975</f>
        <v>0</v>
      </c>
      <c r="AG976" s="411">
        <f t="shared" ref="AG976" si="2958">AG975</f>
        <v>0</v>
      </c>
      <c r="AH976" s="411">
        <f t="shared" ref="AH976" si="2959">AH975</f>
        <v>0</v>
      </c>
      <c r="AI976" s="411">
        <f t="shared" ref="AI976" si="2960">AI975</f>
        <v>0</v>
      </c>
      <c r="AJ976" s="411">
        <f t="shared" ref="AJ976" si="2961">AJ975</f>
        <v>0</v>
      </c>
      <c r="AK976" s="411">
        <f t="shared" ref="AK976" si="2962">AK975</f>
        <v>0</v>
      </c>
      <c r="AL976" s="411">
        <f t="shared" ref="AL976" si="2963">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4">Z978</f>
        <v>0</v>
      </c>
      <c r="AA979" s="411">
        <f t="shared" ref="AA979" si="2965">AA978</f>
        <v>0</v>
      </c>
      <c r="AB979" s="411">
        <f t="shared" ref="AB979" si="2966">AB978</f>
        <v>0</v>
      </c>
      <c r="AC979" s="411">
        <f t="shared" ref="AC979" si="2967">AC978</f>
        <v>0</v>
      </c>
      <c r="AD979" s="411">
        <f t="shared" ref="AD979" si="2968">AD978</f>
        <v>0</v>
      </c>
      <c r="AE979" s="411">
        <f t="shared" ref="AE979" si="2969">AE978</f>
        <v>0</v>
      </c>
      <c r="AF979" s="411">
        <f t="shared" ref="AF979" si="2970">AF978</f>
        <v>0</v>
      </c>
      <c r="AG979" s="411">
        <f t="shared" ref="AG979" si="2971">AG978</f>
        <v>0</v>
      </c>
      <c r="AH979" s="411">
        <f t="shared" ref="AH979" si="2972">AH978</f>
        <v>0</v>
      </c>
      <c r="AI979" s="411">
        <f t="shared" ref="AI979" si="2973">AI978</f>
        <v>0</v>
      </c>
      <c r="AJ979" s="411">
        <f t="shared" ref="AJ979" si="2974">AJ978</f>
        <v>0</v>
      </c>
      <c r="AK979" s="411">
        <f t="shared" ref="AK979" si="2975">AK978</f>
        <v>0</v>
      </c>
      <c r="AL979" s="411">
        <f t="shared" ref="AL979" si="2976">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7">Z981</f>
        <v>0</v>
      </c>
      <c r="AA982" s="411">
        <f t="shared" ref="AA982" si="2978">AA981</f>
        <v>0</v>
      </c>
      <c r="AB982" s="411">
        <f t="shared" ref="AB982" si="2979">AB981</f>
        <v>0</v>
      </c>
      <c r="AC982" s="411">
        <f t="shared" ref="AC982" si="2980">AC981</f>
        <v>0</v>
      </c>
      <c r="AD982" s="411">
        <f t="shared" ref="AD982" si="2981">AD981</f>
        <v>0</v>
      </c>
      <c r="AE982" s="411">
        <f t="shared" ref="AE982" si="2982">AE981</f>
        <v>0</v>
      </c>
      <c r="AF982" s="411">
        <f t="shared" ref="AF982" si="2983">AF981</f>
        <v>0</v>
      </c>
      <c r="AG982" s="411">
        <f t="shared" ref="AG982" si="2984">AG981</f>
        <v>0</v>
      </c>
      <c r="AH982" s="411">
        <f t="shared" ref="AH982" si="2985">AH981</f>
        <v>0</v>
      </c>
      <c r="AI982" s="411">
        <f t="shared" ref="AI982" si="2986">AI981</f>
        <v>0</v>
      </c>
      <c r="AJ982" s="411">
        <f t="shared" ref="AJ982" si="2987">AJ981</f>
        <v>0</v>
      </c>
      <c r="AK982" s="411">
        <f t="shared" ref="AK982" si="2988">AK981</f>
        <v>0</v>
      </c>
      <c r="AL982" s="411">
        <f t="shared" ref="AL982" si="2989">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0">Z985</f>
        <v>0</v>
      </c>
      <c r="AA986" s="411">
        <f t="shared" ref="AA986" si="2991">AA985</f>
        <v>0</v>
      </c>
      <c r="AB986" s="411">
        <f t="shared" ref="AB986" si="2992">AB985</f>
        <v>0</v>
      </c>
      <c r="AC986" s="411">
        <f t="shared" ref="AC986" si="2993">AC985</f>
        <v>0</v>
      </c>
      <c r="AD986" s="411">
        <f t="shared" ref="AD986" si="2994">AD985</f>
        <v>0</v>
      </c>
      <c r="AE986" s="411">
        <f t="shared" ref="AE986" si="2995">AE985</f>
        <v>0</v>
      </c>
      <c r="AF986" s="411">
        <f t="shared" ref="AF986" si="2996">AF985</f>
        <v>0</v>
      </c>
      <c r="AG986" s="411">
        <f t="shared" ref="AG986" si="2997">AG985</f>
        <v>0</v>
      </c>
      <c r="AH986" s="411">
        <f t="shared" ref="AH986" si="2998">AH985</f>
        <v>0</v>
      </c>
      <c r="AI986" s="411">
        <f t="shared" ref="AI986" si="2999">AI985</f>
        <v>0</v>
      </c>
      <c r="AJ986" s="411">
        <f t="shared" ref="AJ986" si="3000">AJ985</f>
        <v>0</v>
      </c>
      <c r="AK986" s="411">
        <f t="shared" ref="AK986" si="3001">AK985</f>
        <v>0</v>
      </c>
      <c r="AL986" s="411">
        <f t="shared" ref="AL986" si="3002">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3">Z988</f>
        <v>0</v>
      </c>
      <c r="AA989" s="411">
        <f t="shared" ref="AA989" si="3004">AA988</f>
        <v>0</v>
      </c>
      <c r="AB989" s="411">
        <f t="shared" ref="AB989" si="3005">AB988</f>
        <v>0</v>
      </c>
      <c r="AC989" s="411">
        <f t="shared" ref="AC989" si="3006">AC988</f>
        <v>0</v>
      </c>
      <c r="AD989" s="411">
        <f t="shared" ref="AD989" si="3007">AD988</f>
        <v>0</v>
      </c>
      <c r="AE989" s="411">
        <f t="shared" ref="AE989" si="3008">AE988</f>
        <v>0</v>
      </c>
      <c r="AF989" s="411">
        <f t="shared" ref="AF989" si="3009">AF988</f>
        <v>0</v>
      </c>
      <c r="AG989" s="411">
        <f t="shared" ref="AG989" si="3010">AG988</f>
        <v>0</v>
      </c>
      <c r="AH989" s="411">
        <f t="shared" ref="AH989" si="3011">AH988</f>
        <v>0</v>
      </c>
      <c r="AI989" s="411">
        <f t="shared" ref="AI989" si="3012">AI988</f>
        <v>0</v>
      </c>
      <c r="AJ989" s="411">
        <f t="shared" ref="AJ989" si="3013">AJ988</f>
        <v>0</v>
      </c>
      <c r="AK989" s="411">
        <f t="shared" ref="AK989" si="3014">AK988</f>
        <v>0</v>
      </c>
      <c r="AL989" s="411">
        <f t="shared" ref="AL989" si="3015">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6">Z991</f>
        <v>0</v>
      </c>
      <c r="AA992" s="411">
        <f t="shared" ref="AA992" si="3017">AA991</f>
        <v>0</v>
      </c>
      <c r="AB992" s="411">
        <f t="shared" ref="AB992" si="3018">AB991</f>
        <v>0</v>
      </c>
      <c r="AC992" s="411">
        <f t="shared" ref="AC992" si="3019">AC991</f>
        <v>0</v>
      </c>
      <c r="AD992" s="411">
        <f t="shared" ref="AD992" si="3020">AD991</f>
        <v>0</v>
      </c>
      <c r="AE992" s="411">
        <f t="shared" ref="AE992" si="3021">AE991</f>
        <v>0</v>
      </c>
      <c r="AF992" s="411">
        <f t="shared" ref="AF992" si="3022">AF991</f>
        <v>0</v>
      </c>
      <c r="AG992" s="411">
        <f t="shared" ref="AG992" si="3023">AG991</f>
        <v>0</v>
      </c>
      <c r="AH992" s="411">
        <f t="shared" ref="AH992" si="3024">AH991</f>
        <v>0</v>
      </c>
      <c r="AI992" s="411">
        <f t="shared" ref="AI992" si="3025">AI991</f>
        <v>0</v>
      </c>
      <c r="AJ992" s="411">
        <f t="shared" ref="AJ992" si="3026">AJ991</f>
        <v>0</v>
      </c>
      <c r="AK992" s="411">
        <f t="shared" ref="AK992" si="3027">AK991</f>
        <v>0</v>
      </c>
      <c r="AL992" s="411">
        <f t="shared" ref="AL992" si="3028">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29">Z995</f>
        <v>0</v>
      </c>
      <c r="AA996" s="411">
        <f t="shared" ref="AA996" si="3030">AA995</f>
        <v>0</v>
      </c>
      <c r="AB996" s="411">
        <f t="shared" ref="AB996" si="3031">AB995</f>
        <v>0</v>
      </c>
      <c r="AC996" s="411">
        <f t="shared" ref="AC996" si="3032">AC995</f>
        <v>0</v>
      </c>
      <c r="AD996" s="411">
        <f t="shared" ref="AD996" si="3033">AD995</f>
        <v>0</v>
      </c>
      <c r="AE996" s="411">
        <f t="shared" ref="AE996" si="3034">AE995</f>
        <v>0</v>
      </c>
      <c r="AF996" s="411">
        <f t="shared" ref="AF996" si="3035">AF995</f>
        <v>0</v>
      </c>
      <c r="AG996" s="411">
        <f t="shared" ref="AG996" si="3036">AG995</f>
        <v>0</v>
      </c>
      <c r="AH996" s="411">
        <f t="shared" ref="AH996" si="3037">AH995</f>
        <v>0</v>
      </c>
      <c r="AI996" s="411">
        <f t="shared" ref="AI996" si="3038">AI995</f>
        <v>0</v>
      </c>
      <c r="AJ996" s="411">
        <f t="shared" ref="AJ996" si="3039">AJ995</f>
        <v>0</v>
      </c>
      <c r="AK996" s="411">
        <f t="shared" ref="AK996" si="3040">AK995</f>
        <v>0</v>
      </c>
      <c r="AL996" s="411">
        <f t="shared" ref="AL996" si="3041">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2">AA999</f>
        <v>0</v>
      </c>
      <c r="AB1000" s="411">
        <f t="shared" si="3042"/>
        <v>0</v>
      </c>
      <c r="AC1000" s="411">
        <f t="shared" si="3042"/>
        <v>0</v>
      </c>
      <c r="AD1000" s="411">
        <f>AD999</f>
        <v>0</v>
      </c>
      <c r="AE1000" s="411">
        <f t="shared" si="3042"/>
        <v>0</v>
      </c>
      <c r="AF1000" s="411">
        <f t="shared" si="3042"/>
        <v>0</v>
      </c>
      <c r="AG1000" s="411">
        <f t="shared" si="3042"/>
        <v>0</v>
      </c>
      <c r="AH1000" s="411">
        <f t="shared" si="3042"/>
        <v>0</v>
      </c>
      <c r="AI1000" s="411">
        <f t="shared" si="3042"/>
        <v>0</v>
      </c>
      <c r="AJ1000" s="411">
        <f t="shared" si="3042"/>
        <v>0</v>
      </c>
      <c r="AK1000" s="411">
        <f t="shared" si="3042"/>
        <v>0</v>
      </c>
      <c r="AL1000" s="411">
        <f t="shared" si="3042"/>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3">Z1002</f>
        <v>0</v>
      </c>
      <c r="AA1003" s="411">
        <f t="shared" si="3043"/>
        <v>0</v>
      </c>
      <c r="AB1003" s="411">
        <f t="shared" si="3043"/>
        <v>0</v>
      </c>
      <c r="AC1003" s="411">
        <f t="shared" si="3043"/>
        <v>0</v>
      </c>
      <c r="AD1003" s="411">
        <f t="shared" si="3043"/>
        <v>0</v>
      </c>
      <c r="AE1003" s="411">
        <f t="shared" si="3043"/>
        <v>0</v>
      </c>
      <c r="AF1003" s="411">
        <f t="shared" si="3043"/>
        <v>0</v>
      </c>
      <c r="AG1003" s="411">
        <f t="shared" si="3043"/>
        <v>0</v>
      </c>
      <c r="AH1003" s="411">
        <f t="shared" si="3043"/>
        <v>0</v>
      </c>
      <c r="AI1003" s="411">
        <f t="shared" si="3043"/>
        <v>0</v>
      </c>
      <c r="AJ1003" s="411">
        <f t="shared" si="3043"/>
        <v>0</v>
      </c>
      <c r="AK1003" s="411">
        <f t="shared" si="3043"/>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4">Z1006</f>
        <v>0</v>
      </c>
      <c r="AA1007" s="411">
        <f t="shared" si="3044"/>
        <v>0</v>
      </c>
      <c r="AB1007" s="411">
        <f t="shared" si="3044"/>
        <v>0</v>
      </c>
      <c r="AC1007" s="411">
        <f t="shared" si="3044"/>
        <v>0</v>
      </c>
      <c r="AD1007" s="411">
        <f t="shared" si="3044"/>
        <v>0</v>
      </c>
      <c r="AE1007" s="411">
        <f t="shared" si="3044"/>
        <v>0</v>
      </c>
      <c r="AF1007" s="411">
        <f t="shared" si="3044"/>
        <v>0</v>
      </c>
      <c r="AG1007" s="411">
        <f t="shared" si="3044"/>
        <v>0</v>
      </c>
      <c r="AH1007" s="411">
        <f t="shared" si="3044"/>
        <v>0</v>
      </c>
      <c r="AI1007" s="411">
        <f t="shared" si="3044"/>
        <v>0</v>
      </c>
      <c r="AJ1007" s="411">
        <f t="shared" si="3044"/>
        <v>0</v>
      </c>
      <c r="AK1007" s="411">
        <f t="shared" si="3044"/>
        <v>0</v>
      </c>
      <c r="AL1007" s="411">
        <f t="shared" si="3044"/>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5">Z1009</f>
        <v>0</v>
      </c>
      <c r="AA1010" s="411">
        <f t="shared" si="3045"/>
        <v>0</v>
      </c>
      <c r="AB1010" s="411">
        <f t="shared" si="3045"/>
        <v>0</v>
      </c>
      <c r="AC1010" s="411">
        <f t="shared" si="3045"/>
        <v>0</v>
      </c>
      <c r="AD1010" s="411">
        <f t="shared" si="3045"/>
        <v>0</v>
      </c>
      <c r="AE1010" s="411">
        <f t="shared" si="3045"/>
        <v>0</v>
      </c>
      <c r="AF1010" s="411">
        <f t="shared" si="3045"/>
        <v>0</v>
      </c>
      <c r="AG1010" s="411">
        <f t="shared" si="3045"/>
        <v>0</v>
      </c>
      <c r="AH1010" s="411">
        <f t="shared" si="3045"/>
        <v>0</v>
      </c>
      <c r="AI1010" s="411">
        <f t="shared" si="3045"/>
        <v>0</v>
      </c>
      <c r="AJ1010" s="411">
        <f t="shared" si="3045"/>
        <v>0</v>
      </c>
      <c r="AK1010" s="411">
        <f t="shared" si="3045"/>
        <v>0</v>
      </c>
      <c r="AL1010" s="411">
        <f t="shared" si="3045"/>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6">Z1012</f>
        <v>0</v>
      </c>
      <c r="AA1013" s="411">
        <f t="shared" si="3046"/>
        <v>0</v>
      </c>
      <c r="AB1013" s="411">
        <f t="shared" si="3046"/>
        <v>0</v>
      </c>
      <c r="AC1013" s="411">
        <f t="shared" si="3046"/>
        <v>0</v>
      </c>
      <c r="AD1013" s="411">
        <f t="shared" si="3046"/>
        <v>0</v>
      </c>
      <c r="AE1013" s="411">
        <f t="shared" si="3046"/>
        <v>0</v>
      </c>
      <c r="AF1013" s="411">
        <f t="shared" si="3046"/>
        <v>0</v>
      </c>
      <c r="AG1013" s="411">
        <f t="shared" si="3046"/>
        <v>0</v>
      </c>
      <c r="AH1013" s="411">
        <f t="shared" si="3046"/>
        <v>0</v>
      </c>
      <c r="AI1013" s="411">
        <f t="shared" si="3046"/>
        <v>0</v>
      </c>
      <c r="AJ1013" s="411">
        <f t="shared" si="3046"/>
        <v>0</v>
      </c>
      <c r="AK1013" s="411">
        <f t="shared" si="3046"/>
        <v>0</v>
      </c>
      <c r="AL1013" s="411">
        <f t="shared" si="3046"/>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7">Y1015</f>
        <v>0</v>
      </c>
      <c r="Z1016" s="411">
        <f t="shared" si="3047"/>
        <v>0</v>
      </c>
      <c r="AA1016" s="411">
        <f t="shared" si="3047"/>
        <v>0</v>
      </c>
      <c r="AB1016" s="411">
        <f t="shared" si="3047"/>
        <v>0</v>
      </c>
      <c r="AC1016" s="411">
        <f t="shared" si="3047"/>
        <v>0</v>
      </c>
      <c r="AD1016" s="411">
        <f t="shared" si="3047"/>
        <v>0</v>
      </c>
      <c r="AE1016" s="411">
        <f t="shared" si="3047"/>
        <v>0</v>
      </c>
      <c r="AF1016" s="411">
        <f t="shared" si="3047"/>
        <v>0</v>
      </c>
      <c r="AG1016" s="411">
        <f t="shared" si="3047"/>
        <v>0</v>
      </c>
      <c r="AH1016" s="411">
        <f t="shared" si="3047"/>
        <v>0</v>
      </c>
      <c r="AI1016" s="411">
        <f t="shared" si="3047"/>
        <v>0</v>
      </c>
      <c r="AJ1016" s="411">
        <f t="shared" si="3047"/>
        <v>0</v>
      </c>
      <c r="AK1016" s="411">
        <f t="shared" si="3047"/>
        <v>0</v>
      </c>
      <c r="AL1016" s="411">
        <f t="shared" si="3047"/>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8">Z1020</f>
        <v>0</v>
      </c>
      <c r="AA1021" s="411">
        <f t="shared" ref="AA1021" si="3049">AA1020</f>
        <v>0</v>
      </c>
      <c r="AB1021" s="411">
        <f t="shared" ref="AB1021" si="3050">AB1020</f>
        <v>0</v>
      </c>
      <c r="AC1021" s="411">
        <f t="shared" ref="AC1021" si="3051">AC1020</f>
        <v>0</v>
      </c>
      <c r="AD1021" s="411">
        <f t="shared" ref="AD1021" si="3052">AD1020</f>
        <v>0</v>
      </c>
      <c r="AE1021" s="411">
        <f t="shared" ref="AE1021" si="3053">AE1020</f>
        <v>0</v>
      </c>
      <c r="AF1021" s="411">
        <f t="shared" ref="AF1021" si="3054">AF1020</f>
        <v>0</v>
      </c>
      <c r="AG1021" s="411">
        <f t="shared" ref="AG1021" si="3055">AG1020</f>
        <v>0</v>
      </c>
      <c r="AH1021" s="411">
        <f t="shared" ref="AH1021" si="3056">AH1020</f>
        <v>0</v>
      </c>
      <c r="AI1021" s="411">
        <f t="shared" ref="AI1021" si="3057">AI1020</f>
        <v>0</v>
      </c>
      <c r="AJ1021" s="411">
        <f t="shared" ref="AJ1021" si="3058">AJ1020</f>
        <v>0</v>
      </c>
      <c r="AK1021" s="411">
        <f t="shared" ref="AK1021" si="3059">AK1020</f>
        <v>0</v>
      </c>
      <c r="AL1021" s="411">
        <f t="shared" ref="AL1021" si="3060">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1">Z1023</f>
        <v>0</v>
      </c>
      <c r="AA1024" s="411">
        <f t="shared" ref="AA1024" si="3062">AA1023</f>
        <v>0</v>
      </c>
      <c r="AB1024" s="411">
        <f t="shared" ref="AB1024" si="3063">AB1023</f>
        <v>0</v>
      </c>
      <c r="AC1024" s="411">
        <f t="shared" ref="AC1024" si="3064">AC1023</f>
        <v>0</v>
      </c>
      <c r="AD1024" s="411">
        <f t="shared" ref="AD1024" si="3065">AD1023</f>
        <v>0</v>
      </c>
      <c r="AE1024" s="411">
        <f t="shared" ref="AE1024" si="3066">AE1023</f>
        <v>0</v>
      </c>
      <c r="AF1024" s="411">
        <f t="shared" ref="AF1024" si="3067">AF1023</f>
        <v>0</v>
      </c>
      <c r="AG1024" s="411">
        <f t="shared" ref="AG1024" si="3068">AG1023</f>
        <v>0</v>
      </c>
      <c r="AH1024" s="411">
        <f t="shared" ref="AH1024" si="3069">AH1023</f>
        <v>0</v>
      </c>
      <c r="AI1024" s="411">
        <f t="shared" ref="AI1024" si="3070">AI1023</f>
        <v>0</v>
      </c>
      <c r="AJ1024" s="411">
        <f t="shared" ref="AJ1024" si="3071">AJ1023</f>
        <v>0</v>
      </c>
      <c r="AK1024" s="411">
        <f t="shared" ref="AK1024" si="3072">AK1023</f>
        <v>0</v>
      </c>
      <c r="AL1024" s="411">
        <f t="shared" ref="AL1024" si="3073">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4">Z1026</f>
        <v>0</v>
      </c>
      <c r="AA1027" s="411">
        <f t="shared" ref="AA1027" si="3075">AA1026</f>
        <v>0</v>
      </c>
      <c r="AB1027" s="411">
        <f t="shared" ref="AB1027" si="3076">AB1026</f>
        <v>0</v>
      </c>
      <c r="AC1027" s="411">
        <f t="shared" ref="AC1027" si="3077">AC1026</f>
        <v>0</v>
      </c>
      <c r="AD1027" s="411">
        <f t="shared" ref="AD1027" si="3078">AD1026</f>
        <v>0</v>
      </c>
      <c r="AE1027" s="411">
        <f t="shared" ref="AE1027" si="3079">AE1026</f>
        <v>0</v>
      </c>
      <c r="AF1027" s="411">
        <f t="shared" ref="AF1027" si="3080">AF1026</f>
        <v>0</v>
      </c>
      <c r="AG1027" s="411">
        <f t="shared" ref="AG1027" si="3081">AG1026</f>
        <v>0</v>
      </c>
      <c r="AH1027" s="411">
        <f t="shared" ref="AH1027" si="3082">AH1026</f>
        <v>0</v>
      </c>
      <c r="AI1027" s="411">
        <f t="shared" ref="AI1027" si="3083">AI1026</f>
        <v>0</v>
      </c>
      <c r="AJ1027" s="411">
        <f t="shared" ref="AJ1027" si="3084">AJ1026</f>
        <v>0</v>
      </c>
      <c r="AK1027" s="411">
        <f t="shared" ref="AK1027" si="3085">AK1026</f>
        <v>0</v>
      </c>
      <c r="AL1027" s="411">
        <f t="shared" ref="AL1027" si="3086">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7">Z1029</f>
        <v>0</v>
      </c>
      <c r="AA1030" s="411">
        <f t="shared" ref="AA1030" si="3088">AA1029</f>
        <v>0</v>
      </c>
      <c r="AB1030" s="411">
        <f t="shared" ref="AB1030" si="3089">AB1029</f>
        <v>0</v>
      </c>
      <c r="AC1030" s="411">
        <f t="shared" ref="AC1030" si="3090">AC1029</f>
        <v>0</v>
      </c>
      <c r="AD1030" s="411">
        <f t="shared" ref="AD1030" si="3091">AD1029</f>
        <v>0</v>
      </c>
      <c r="AE1030" s="411">
        <f t="shared" ref="AE1030" si="3092">AE1029</f>
        <v>0</v>
      </c>
      <c r="AF1030" s="411">
        <f t="shared" ref="AF1030" si="3093">AF1029</f>
        <v>0</v>
      </c>
      <c r="AG1030" s="411">
        <f t="shared" ref="AG1030" si="3094">AG1029</f>
        <v>0</v>
      </c>
      <c r="AH1030" s="411">
        <f t="shared" ref="AH1030" si="3095">AH1029</f>
        <v>0</v>
      </c>
      <c r="AI1030" s="411">
        <f t="shared" ref="AI1030" si="3096">AI1029</f>
        <v>0</v>
      </c>
      <c r="AJ1030" s="411">
        <f t="shared" ref="AJ1030" si="3097">AJ1029</f>
        <v>0</v>
      </c>
      <c r="AK1030" s="411">
        <f t="shared" ref="AK1030" si="3098">AK1029</f>
        <v>0</v>
      </c>
      <c r="AL1030" s="411">
        <f t="shared" ref="AL1030" si="3099">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0">Z1033</f>
        <v>0</v>
      </c>
      <c r="AA1034" s="411">
        <f t="shared" ref="AA1034" si="3101">AA1033</f>
        <v>0</v>
      </c>
      <c r="AB1034" s="411">
        <f t="shared" ref="AB1034" si="3102">AB1033</f>
        <v>0</v>
      </c>
      <c r="AC1034" s="411">
        <f t="shared" ref="AC1034" si="3103">AC1033</f>
        <v>0</v>
      </c>
      <c r="AD1034" s="411">
        <f t="shared" ref="AD1034" si="3104">AD1033</f>
        <v>0</v>
      </c>
      <c r="AE1034" s="411">
        <f t="shared" ref="AE1034" si="3105">AE1033</f>
        <v>0</v>
      </c>
      <c r="AF1034" s="411">
        <f t="shared" ref="AF1034" si="3106">AF1033</f>
        <v>0</v>
      </c>
      <c r="AG1034" s="411">
        <f t="shared" ref="AG1034" si="3107">AG1033</f>
        <v>0</v>
      </c>
      <c r="AH1034" s="411">
        <f t="shared" ref="AH1034" si="3108">AH1033</f>
        <v>0</v>
      </c>
      <c r="AI1034" s="411">
        <f t="shared" ref="AI1034" si="3109">AI1033</f>
        <v>0</v>
      </c>
      <c r="AJ1034" s="411">
        <f t="shared" ref="AJ1034" si="3110">AJ1033</f>
        <v>0</v>
      </c>
      <c r="AK1034" s="411">
        <f t="shared" ref="AK1034" si="3111">AK1033</f>
        <v>0</v>
      </c>
      <c r="AL1034" s="411">
        <f t="shared" ref="AL1034" si="3112">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3">Z1036</f>
        <v>0</v>
      </c>
      <c r="AA1037" s="411">
        <f t="shared" ref="AA1037" si="3114">AA1036</f>
        <v>0</v>
      </c>
      <c r="AB1037" s="411">
        <f t="shared" ref="AB1037" si="3115">AB1036</f>
        <v>0</v>
      </c>
      <c r="AC1037" s="411">
        <f t="shared" ref="AC1037" si="3116">AC1036</f>
        <v>0</v>
      </c>
      <c r="AD1037" s="411">
        <f t="shared" ref="AD1037" si="3117">AD1036</f>
        <v>0</v>
      </c>
      <c r="AE1037" s="411">
        <f t="shared" ref="AE1037" si="3118">AE1036</f>
        <v>0</v>
      </c>
      <c r="AF1037" s="411">
        <f t="shared" ref="AF1037" si="3119">AF1036</f>
        <v>0</v>
      </c>
      <c r="AG1037" s="411">
        <f t="shared" ref="AG1037" si="3120">AG1036</f>
        <v>0</v>
      </c>
      <c r="AH1037" s="411">
        <f t="shared" ref="AH1037" si="3121">AH1036</f>
        <v>0</v>
      </c>
      <c r="AI1037" s="411">
        <f t="shared" ref="AI1037" si="3122">AI1036</f>
        <v>0</v>
      </c>
      <c r="AJ1037" s="411">
        <f t="shared" ref="AJ1037" si="3123">AJ1036</f>
        <v>0</v>
      </c>
      <c r="AK1037" s="411">
        <f t="shared" ref="AK1037" si="3124">AK1036</f>
        <v>0</v>
      </c>
      <c r="AL1037" s="411">
        <f t="shared" ref="AL1037" si="3125">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6">Z1039</f>
        <v>0</v>
      </c>
      <c r="AA1040" s="411">
        <f t="shared" ref="AA1040" si="3127">AA1039</f>
        <v>0</v>
      </c>
      <c r="AB1040" s="411">
        <f t="shared" ref="AB1040" si="3128">AB1039</f>
        <v>0</v>
      </c>
      <c r="AC1040" s="411">
        <f t="shared" ref="AC1040" si="3129">AC1039</f>
        <v>0</v>
      </c>
      <c r="AD1040" s="411">
        <f t="shared" ref="AD1040" si="3130">AD1039</f>
        <v>0</v>
      </c>
      <c r="AE1040" s="411">
        <f t="shared" ref="AE1040" si="3131">AE1039</f>
        <v>0</v>
      </c>
      <c r="AF1040" s="411">
        <f t="shared" ref="AF1040" si="3132">AF1039</f>
        <v>0</v>
      </c>
      <c r="AG1040" s="411">
        <f t="shared" ref="AG1040" si="3133">AG1039</f>
        <v>0</v>
      </c>
      <c r="AH1040" s="411">
        <f t="shared" ref="AH1040" si="3134">AH1039</f>
        <v>0</v>
      </c>
      <c r="AI1040" s="411">
        <f t="shared" ref="AI1040" si="3135">AI1039</f>
        <v>0</v>
      </c>
      <c r="AJ1040" s="411">
        <f t="shared" ref="AJ1040" si="3136">AJ1039</f>
        <v>0</v>
      </c>
      <c r="AK1040" s="411">
        <f t="shared" ref="AK1040" si="3137">AK1039</f>
        <v>0</v>
      </c>
      <c r="AL1040" s="411">
        <f t="shared" ref="AL1040" si="3138">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39">AA1042</f>
        <v>0</v>
      </c>
      <c r="AB1043" s="411">
        <f t="shared" ref="AB1043" si="3140">AB1042</f>
        <v>0</v>
      </c>
      <c r="AC1043" s="411">
        <f t="shared" ref="AC1043" si="3141">AC1042</f>
        <v>0</v>
      </c>
      <c r="AD1043" s="411">
        <f t="shared" ref="AD1043" si="3142">AD1042</f>
        <v>0</v>
      </c>
      <c r="AE1043" s="411">
        <f>AE1042</f>
        <v>0</v>
      </c>
      <c r="AF1043" s="411">
        <f t="shared" ref="AF1043" si="3143">AF1042</f>
        <v>0</v>
      </c>
      <c r="AG1043" s="411">
        <f t="shared" ref="AG1043" si="3144">AG1042</f>
        <v>0</v>
      </c>
      <c r="AH1043" s="411">
        <f t="shared" ref="AH1043" si="3145">AH1042</f>
        <v>0</v>
      </c>
      <c r="AI1043" s="411">
        <f t="shared" ref="AI1043" si="3146">AI1042</f>
        <v>0</v>
      </c>
      <c r="AJ1043" s="411">
        <f t="shared" ref="AJ1043" si="3147">AJ1042</f>
        <v>0</v>
      </c>
      <c r="AK1043" s="411">
        <f t="shared" ref="AK1043" si="3148">AK1042</f>
        <v>0</v>
      </c>
      <c r="AL1043" s="411">
        <f t="shared" ref="AL1043" si="3149">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0">Z1045</f>
        <v>0</v>
      </c>
      <c r="AA1046" s="411">
        <f t="shared" ref="AA1046" si="3151">AA1045</f>
        <v>0</v>
      </c>
      <c r="AB1046" s="411">
        <f t="shared" ref="AB1046" si="3152">AB1045</f>
        <v>0</v>
      </c>
      <c r="AC1046" s="411">
        <f t="shared" ref="AC1046" si="3153">AC1045</f>
        <v>0</v>
      </c>
      <c r="AD1046" s="411">
        <f t="shared" ref="AD1046" si="3154">AD1045</f>
        <v>0</v>
      </c>
      <c r="AE1046" s="411">
        <f t="shared" ref="AE1046" si="3155">AE1045</f>
        <v>0</v>
      </c>
      <c r="AF1046" s="411">
        <f t="shared" ref="AF1046" si="3156">AF1045</f>
        <v>0</v>
      </c>
      <c r="AG1046" s="411">
        <f t="shared" ref="AG1046" si="3157">AG1045</f>
        <v>0</v>
      </c>
      <c r="AH1046" s="411">
        <f t="shared" ref="AH1046" si="3158">AH1045</f>
        <v>0</v>
      </c>
      <c r="AI1046" s="411">
        <f t="shared" ref="AI1046" si="3159">AI1045</f>
        <v>0</v>
      </c>
      <c r="AJ1046" s="411">
        <f t="shared" ref="AJ1046" si="3160">AJ1045</f>
        <v>0</v>
      </c>
      <c r="AK1046" s="411">
        <f t="shared" ref="AK1046" si="3161">AK1045</f>
        <v>0</v>
      </c>
      <c r="AL1046" s="411">
        <f t="shared" ref="AL1046" si="3162">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3">Z1048</f>
        <v>0</v>
      </c>
      <c r="AA1049" s="411">
        <f t="shared" ref="AA1049" si="3164">AA1048</f>
        <v>0</v>
      </c>
      <c r="AB1049" s="411">
        <f t="shared" ref="AB1049" si="3165">AB1048</f>
        <v>0</v>
      </c>
      <c r="AC1049" s="411">
        <f t="shared" ref="AC1049" si="3166">AC1048</f>
        <v>0</v>
      </c>
      <c r="AD1049" s="411">
        <f t="shared" ref="AD1049" si="3167">AD1048</f>
        <v>0</v>
      </c>
      <c r="AE1049" s="411">
        <f t="shared" ref="AE1049" si="3168">AE1048</f>
        <v>0</v>
      </c>
      <c r="AF1049" s="411">
        <f t="shared" ref="AF1049" si="3169">AF1048</f>
        <v>0</v>
      </c>
      <c r="AG1049" s="411">
        <f t="shared" ref="AG1049" si="3170">AG1048</f>
        <v>0</v>
      </c>
      <c r="AH1049" s="411">
        <f t="shared" ref="AH1049" si="3171">AH1048</f>
        <v>0</v>
      </c>
      <c r="AI1049" s="411">
        <f t="shared" ref="AI1049" si="3172">AI1048</f>
        <v>0</v>
      </c>
      <c r="AJ1049" s="411">
        <f t="shared" ref="AJ1049" si="3173">AJ1048</f>
        <v>0</v>
      </c>
      <c r="AK1049" s="411">
        <f t="shared" ref="AK1049" si="3174">AK1048</f>
        <v>0</v>
      </c>
      <c r="AL1049" s="411">
        <f t="shared" ref="AL1049" si="3175">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6">Z1051</f>
        <v>0</v>
      </c>
      <c r="AA1052" s="411">
        <f t="shared" ref="AA1052" si="3177">AA1051</f>
        <v>0</v>
      </c>
      <c r="AB1052" s="411">
        <f t="shared" ref="AB1052" si="3178">AB1051</f>
        <v>0</v>
      </c>
      <c r="AC1052" s="411">
        <f t="shared" ref="AC1052" si="3179">AC1051</f>
        <v>0</v>
      </c>
      <c r="AD1052" s="411">
        <f t="shared" ref="AD1052" si="3180">AD1051</f>
        <v>0</v>
      </c>
      <c r="AE1052" s="411">
        <f t="shared" ref="AE1052" si="3181">AE1051</f>
        <v>0</v>
      </c>
      <c r="AF1052" s="411">
        <f t="shared" ref="AF1052" si="3182">AF1051</f>
        <v>0</v>
      </c>
      <c r="AG1052" s="411">
        <f t="shared" ref="AG1052" si="3183">AG1051</f>
        <v>0</v>
      </c>
      <c r="AH1052" s="411">
        <f t="shared" ref="AH1052" si="3184">AH1051</f>
        <v>0</v>
      </c>
      <c r="AI1052" s="411">
        <f t="shared" ref="AI1052" si="3185">AI1051</f>
        <v>0</v>
      </c>
      <c r="AJ1052" s="411">
        <f t="shared" ref="AJ1052" si="3186">AJ1051</f>
        <v>0</v>
      </c>
      <c r="AK1052" s="411">
        <f t="shared" ref="AK1052" si="3187">AK1051</f>
        <v>0</v>
      </c>
      <c r="AL1052" s="411">
        <f t="shared" ref="AL1052" si="3188">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89">Z1054</f>
        <v>0</v>
      </c>
      <c r="AA1055" s="411">
        <f t="shared" ref="AA1055" si="3190">AA1054</f>
        <v>0</v>
      </c>
      <c r="AB1055" s="411">
        <f t="shared" ref="AB1055" si="3191">AB1054</f>
        <v>0</v>
      </c>
      <c r="AC1055" s="411">
        <f t="shared" ref="AC1055" si="3192">AC1054</f>
        <v>0</v>
      </c>
      <c r="AD1055" s="411">
        <f t="shared" ref="AD1055" si="3193">AD1054</f>
        <v>0</v>
      </c>
      <c r="AE1055" s="411">
        <f t="shared" ref="AE1055" si="3194">AE1054</f>
        <v>0</v>
      </c>
      <c r="AF1055" s="411">
        <f t="shared" ref="AF1055" si="3195">AF1054</f>
        <v>0</v>
      </c>
      <c r="AG1055" s="411">
        <f t="shared" ref="AG1055" si="3196">AG1054</f>
        <v>0</v>
      </c>
      <c r="AH1055" s="411">
        <f t="shared" ref="AH1055" si="3197">AH1054</f>
        <v>0</v>
      </c>
      <c r="AI1055" s="411">
        <f t="shared" ref="AI1055" si="3198">AI1054</f>
        <v>0</v>
      </c>
      <c r="AJ1055" s="411">
        <f t="shared" ref="AJ1055" si="3199">AJ1054</f>
        <v>0</v>
      </c>
      <c r="AK1055" s="411">
        <f t="shared" ref="AK1055" si="3200">AK1054</f>
        <v>0</v>
      </c>
      <c r="AL1055" s="411">
        <f t="shared" ref="AL1055" si="3201">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2">Z1058</f>
        <v>0</v>
      </c>
      <c r="AA1059" s="411">
        <f t="shared" ref="AA1059" si="3203">AA1058</f>
        <v>0</v>
      </c>
      <c r="AB1059" s="411">
        <f t="shared" ref="AB1059" si="3204">AB1058</f>
        <v>0</v>
      </c>
      <c r="AC1059" s="411">
        <f t="shared" ref="AC1059" si="3205">AC1058</f>
        <v>0</v>
      </c>
      <c r="AD1059" s="411">
        <f t="shared" ref="AD1059" si="3206">AD1058</f>
        <v>0</v>
      </c>
      <c r="AE1059" s="411">
        <f t="shared" ref="AE1059" si="3207">AE1058</f>
        <v>0</v>
      </c>
      <c r="AF1059" s="411">
        <f t="shared" ref="AF1059" si="3208">AF1058</f>
        <v>0</v>
      </c>
      <c r="AG1059" s="411">
        <f t="shared" ref="AG1059" si="3209">AG1058</f>
        <v>0</v>
      </c>
      <c r="AH1059" s="411">
        <f t="shared" ref="AH1059" si="3210">AH1058</f>
        <v>0</v>
      </c>
      <c r="AI1059" s="411">
        <f t="shared" ref="AI1059" si="3211">AI1058</f>
        <v>0</v>
      </c>
      <c r="AJ1059" s="411">
        <f t="shared" ref="AJ1059" si="3212">AJ1058</f>
        <v>0</v>
      </c>
      <c r="AK1059" s="411">
        <f t="shared" ref="AK1059" si="3213">AK1058</f>
        <v>0</v>
      </c>
      <c r="AL1059" s="411">
        <f t="shared" ref="AL1059" si="3214">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5">Z1061</f>
        <v>0</v>
      </c>
      <c r="AA1062" s="411">
        <f t="shared" ref="AA1062" si="3216">AA1061</f>
        <v>0</v>
      </c>
      <c r="AB1062" s="411">
        <f t="shared" ref="AB1062" si="3217">AB1061</f>
        <v>0</v>
      </c>
      <c r="AC1062" s="411">
        <f t="shared" ref="AC1062" si="3218">AC1061</f>
        <v>0</v>
      </c>
      <c r="AD1062" s="411">
        <f t="shared" ref="AD1062" si="3219">AD1061</f>
        <v>0</v>
      </c>
      <c r="AE1062" s="411">
        <f t="shared" ref="AE1062" si="3220">AE1061</f>
        <v>0</v>
      </c>
      <c r="AF1062" s="411">
        <f t="shared" ref="AF1062" si="3221">AF1061</f>
        <v>0</v>
      </c>
      <c r="AG1062" s="411">
        <f t="shared" ref="AG1062" si="3222">AG1061</f>
        <v>0</v>
      </c>
      <c r="AH1062" s="411">
        <f t="shared" ref="AH1062" si="3223">AH1061</f>
        <v>0</v>
      </c>
      <c r="AI1062" s="411">
        <f t="shared" ref="AI1062" si="3224">AI1061</f>
        <v>0</v>
      </c>
      <c r="AJ1062" s="411">
        <f t="shared" ref="AJ1062" si="3225">AJ1061</f>
        <v>0</v>
      </c>
      <c r="AK1062" s="411">
        <f t="shared" ref="AK1062" si="3226">AK1061</f>
        <v>0</v>
      </c>
      <c r="AL1062" s="411">
        <f t="shared" ref="AL1062" si="3227">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8">Z1064</f>
        <v>0</v>
      </c>
      <c r="AA1065" s="411">
        <f t="shared" ref="AA1065" si="3229">AA1064</f>
        <v>0</v>
      </c>
      <c r="AB1065" s="411">
        <f t="shared" ref="AB1065" si="3230">AB1064</f>
        <v>0</v>
      </c>
      <c r="AC1065" s="411">
        <f t="shared" ref="AC1065" si="3231">AC1064</f>
        <v>0</v>
      </c>
      <c r="AD1065" s="411">
        <f t="shared" ref="AD1065" si="3232">AD1064</f>
        <v>0</v>
      </c>
      <c r="AE1065" s="411">
        <f t="shared" ref="AE1065" si="3233">AE1064</f>
        <v>0</v>
      </c>
      <c r="AF1065" s="411">
        <f t="shared" ref="AF1065" si="3234">AF1064</f>
        <v>0</v>
      </c>
      <c r="AG1065" s="411">
        <f t="shared" ref="AG1065" si="3235">AG1064</f>
        <v>0</v>
      </c>
      <c r="AH1065" s="411">
        <f t="shared" ref="AH1065" si="3236">AH1064</f>
        <v>0</v>
      </c>
      <c r="AI1065" s="411">
        <f t="shared" ref="AI1065" si="3237">AI1064</f>
        <v>0</v>
      </c>
      <c r="AJ1065" s="411">
        <f t="shared" ref="AJ1065" si="3238">AJ1064</f>
        <v>0</v>
      </c>
      <c r="AK1065" s="411">
        <f t="shared" ref="AK1065" si="3239">AK1064</f>
        <v>0</v>
      </c>
      <c r="AL1065" s="411">
        <f t="shared" ref="AL1065" si="3240">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1">Z1068</f>
        <v>0</v>
      </c>
      <c r="AA1069" s="411">
        <f t="shared" ref="AA1069" si="3242">AA1068</f>
        <v>0</v>
      </c>
      <c r="AB1069" s="411">
        <f t="shared" ref="AB1069" si="3243">AB1068</f>
        <v>0</v>
      </c>
      <c r="AC1069" s="411">
        <f t="shared" ref="AC1069" si="3244">AC1068</f>
        <v>0</v>
      </c>
      <c r="AD1069" s="411">
        <f t="shared" ref="AD1069" si="3245">AD1068</f>
        <v>0</v>
      </c>
      <c r="AE1069" s="411">
        <f t="shared" ref="AE1069" si="3246">AE1068</f>
        <v>0</v>
      </c>
      <c r="AF1069" s="411">
        <f t="shared" ref="AF1069" si="3247">AF1068</f>
        <v>0</v>
      </c>
      <c r="AG1069" s="411">
        <f t="shared" ref="AG1069" si="3248">AG1068</f>
        <v>0</v>
      </c>
      <c r="AH1069" s="411">
        <f t="shared" ref="AH1069" si="3249">AH1068</f>
        <v>0</v>
      </c>
      <c r="AI1069" s="411">
        <f t="shared" ref="AI1069" si="3250">AI1068</f>
        <v>0</v>
      </c>
      <c r="AJ1069" s="411">
        <f t="shared" ref="AJ1069" si="3251">AJ1068</f>
        <v>0</v>
      </c>
      <c r="AK1069" s="411">
        <f t="shared" ref="AK1069" si="3252">AK1068</f>
        <v>0</v>
      </c>
      <c r="AL1069" s="411">
        <f t="shared" ref="AL1069" si="3253">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4">Z1071</f>
        <v>0</v>
      </c>
      <c r="AA1072" s="411">
        <f t="shared" ref="AA1072" si="3255">AA1071</f>
        <v>0</v>
      </c>
      <c r="AB1072" s="411">
        <f t="shared" ref="AB1072" si="3256">AB1071</f>
        <v>0</v>
      </c>
      <c r="AC1072" s="411">
        <f t="shared" ref="AC1072" si="3257">AC1071</f>
        <v>0</v>
      </c>
      <c r="AD1072" s="411">
        <f t="shared" ref="AD1072" si="3258">AD1071</f>
        <v>0</v>
      </c>
      <c r="AE1072" s="411">
        <f t="shared" ref="AE1072" si="3259">AE1071</f>
        <v>0</v>
      </c>
      <c r="AF1072" s="411">
        <f t="shared" ref="AF1072" si="3260">AF1071</f>
        <v>0</v>
      </c>
      <c r="AG1072" s="411">
        <f t="shared" ref="AG1072" si="3261">AG1071</f>
        <v>0</v>
      </c>
      <c r="AH1072" s="411">
        <f t="shared" ref="AH1072" si="3262">AH1071</f>
        <v>0</v>
      </c>
      <c r="AI1072" s="411">
        <f t="shared" ref="AI1072" si="3263">AI1071</f>
        <v>0</v>
      </c>
      <c r="AJ1072" s="411">
        <f t="shared" ref="AJ1072" si="3264">AJ1071</f>
        <v>0</v>
      </c>
      <c r="AK1072" s="411">
        <f t="shared" ref="AK1072" si="3265">AK1071</f>
        <v>0</v>
      </c>
      <c r="AL1072" s="411">
        <f t="shared" ref="AL1072" si="3266">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7">Z1074</f>
        <v>0</v>
      </c>
      <c r="AA1075" s="411">
        <f t="shared" ref="AA1075" si="3268">AA1074</f>
        <v>0</v>
      </c>
      <c r="AB1075" s="411">
        <f t="shared" ref="AB1075" si="3269">AB1074</f>
        <v>0</v>
      </c>
      <c r="AC1075" s="411">
        <f t="shared" ref="AC1075" si="3270">AC1074</f>
        <v>0</v>
      </c>
      <c r="AD1075" s="411">
        <f t="shared" ref="AD1075" si="3271">AD1074</f>
        <v>0</v>
      </c>
      <c r="AE1075" s="411">
        <f t="shared" ref="AE1075" si="3272">AE1074</f>
        <v>0</v>
      </c>
      <c r="AF1075" s="411">
        <f t="shared" ref="AF1075" si="3273">AF1074</f>
        <v>0</v>
      </c>
      <c r="AG1075" s="411">
        <f t="shared" ref="AG1075" si="3274">AG1074</f>
        <v>0</v>
      </c>
      <c r="AH1075" s="411">
        <f t="shared" ref="AH1075" si="3275">AH1074</f>
        <v>0</v>
      </c>
      <c r="AI1075" s="411">
        <f t="shared" ref="AI1075" si="3276">AI1074</f>
        <v>0</v>
      </c>
      <c r="AJ1075" s="411">
        <f t="shared" ref="AJ1075" si="3277">AJ1074</f>
        <v>0</v>
      </c>
      <c r="AK1075" s="411">
        <f t="shared" ref="AK1075" si="3278">AK1074</f>
        <v>0</v>
      </c>
      <c r="AL1075" s="411">
        <f t="shared" ref="AL1075" si="3279">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0">Z1077</f>
        <v>0</v>
      </c>
      <c r="AA1078" s="411">
        <f t="shared" ref="AA1078" si="3281">AA1077</f>
        <v>0</v>
      </c>
      <c r="AB1078" s="411">
        <f t="shared" ref="AB1078" si="3282">AB1077</f>
        <v>0</v>
      </c>
      <c r="AC1078" s="411">
        <f t="shared" ref="AC1078" si="3283">AC1077</f>
        <v>0</v>
      </c>
      <c r="AD1078" s="411">
        <f t="shared" ref="AD1078" si="3284">AD1077</f>
        <v>0</v>
      </c>
      <c r="AE1078" s="411">
        <f t="shared" ref="AE1078" si="3285">AE1077</f>
        <v>0</v>
      </c>
      <c r="AF1078" s="411">
        <f t="shared" ref="AF1078" si="3286">AF1077</f>
        <v>0</v>
      </c>
      <c r="AG1078" s="411">
        <f t="shared" ref="AG1078" si="3287">AG1077</f>
        <v>0</v>
      </c>
      <c r="AH1078" s="411">
        <f t="shared" ref="AH1078" si="3288">AH1077</f>
        <v>0</v>
      </c>
      <c r="AI1078" s="411">
        <f t="shared" ref="AI1078" si="3289">AI1077</f>
        <v>0</v>
      </c>
      <c r="AJ1078" s="411">
        <f t="shared" ref="AJ1078" si="3290">AJ1077</f>
        <v>0</v>
      </c>
      <c r="AK1078" s="411">
        <f t="shared" ref="AK1078" si="3291">AK1077</f>
        <v>0</v>
      </c>
      <c r="AL1078" s="411">
        <f t="shared" ref="AL1078" si="3292">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3">Z1080</f>
        <v>0</v>
      </c>
      <c r="AA1081" s="411">
        <f t="shared" ref="AA1081" si="3294">AA1080</f>
        <v>0</v>
      </c>
      <c r="AB1081" s="411">
        <f t="shared" ref="AB1081" si="3295">AB1080</f>
        <v>0</v>
      </c>
      <c r="AC1081" s="411">
        <f t="shared" ref="AC1081" si="3296">AC1080</f>
        <v>0</v>
      </c>
      <c r="AD1081" s="411">
        <f t="shared" ref="AD1081" si="3297">AD1080</f>
        <v>0</v>
      </c>
      <c r="AE1081" s="411">
        <f t="shared" ref="AE1081" si="3298">AE1080</f>
        <v>0</v>
      </c>
      <c r="AF1081" s="411">
        <f t="shared" ref="AF1081" si="3299">AF1080</f>
        <v>0</v>
      </c>
      <c r="AG1081" s="411">
        <f t="shared" ref="AG1081" si="3300">AG1080</f>
        <v>0</v>
      </c>
      <c r="AH1081" s="411">
        <f t="shared" ref="AH1081" si="3301">AH1080</f>
        <v>0</v>
      </c>
      <c r="AI1081" s="411">
        <f t="shared" ref="AI1081" si="3302">AI1080</f>
        <v>0</v>
      </c>
      <c r="AJ1081" s="411">
        <f t="shared" ref="AJ1081" si="3303">AJ1080</f>
        <v>0</v>
      </c>
      <c r="AK1081" s="411">
        <f t="shared" ref="AK1081" si="3304">AK1080</f>
        <v>0</v>
      </c>
      <c r="AL1081" s="411">
        <f t="shared" ref="AL1081" si="3305">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6">Z1083</f>
        <v>0</v>
      </c>
      <c r="AA1084" s="411">
        <f t="shared" ref="AA1084" si="3307">AA1083</f>
        <v>0</v>
      </c>
      <c r="AB1084" s="411">
        <f t="shared" ref="AB1084" si="3308">AB1083</f>
        <v>0</v>
      </c>
      <c r="AC1084" s="411">
        <f t="shared" ref="AC1084" si="3309">AC1083</f>
        <v>0</v>
      </c>
      <c r="AD1084" s="411">
        <f t="shared" ref="AD1084" si="3310">AD1083</f>
        <v>0</v>
      </c>
      <c r="AE1084" s="411">
        <f t="shared" ref="AE1084" si="3311">AE1083</f>
        <v>0</v>
      </c>
      <c r="AF1084" s="411">
        <f t="shared" ref="AF1084" si="3312">AF1083</f>
        <v>0</v>
      </c>
      <c r="AG1084" s="411">
        <f t="shared" ref="AG1084" si="3313">AG1083</f>
        <v>0</v>
      </c>
      <c r="AH1084" s="411">
        <f t="shared" ref="AH1084" si="3314">AH1083</f>
        <v>0</v>
      </c>
      <c r="AI1084" s="411">
        <f t="shared" ref="AI1084" si="3315">AI1083</f>
        <v>0</v>
      </c>
      <c r="AJ1084" s="411">
        <f t="shared" ref="AJ1084" si="3316">AJ1083</f>
        <v>0</v>
      </c>
      <c r="AK1084" s="411">
        <f t="shared" ref="AK1084" si="3317">AK1083</f>
        <v>0</v>
      </c>
      <c r="AL1084" s="411">
        <f t="shared" ref="AL1084" si="3318">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19">Z1086</f>
        <v>0</v>
      </c>
      <c r="AA1087" s="411">
        <f t="shared" ref="AA1087" si="3320">AA1086</f>
        <v>0</v>
      </c>
      <c r="AB1087" s="411">
        <f t="shared" ref="AB1087" si="3321">AB1086</f>
        <v>0</v>
      </c>
      <c r="AC1087" s="411">
        <f t="shared" ref="AC1087" si="3322">AC1086</f>
        <v>0</v>
      </c>
      <c r="AD1087" s="411">
        <f t="shared" ref="AD1087" si="3323">AD1086</f>
        <v>0</v>
      </c>
      <c r="AE1087" s="411">
        <f t="shared" ref="AE1087" si="3324">AE1086</f>
        <v>0</v>
      </c>
      <c r="AF1087" s="411">
        <f t="shared" ref="AF1087" si="3325">AF1086</f>
        <v>0</v>
      </c>
      <c r="AG1087" s="411">
        <f t="shared" ref="AG1087" si="3326">AG1086</f>
        <v>0</v>
      </c>
      <c r="AH1087" s="411">
        <f t="shared" ref="AH1087" si="3327">AH1086</f>
        <v>0</v>
      </c>
      <c r="AI1087" s="411">
        <f t="shared" ref="AI1087" si="3328">AI1086</f>
        <v>0</v>
      </c>
      <c r="AJ1087" s="411">
        <f t="shared" ref="AJ1087" si="3329">AJ1086</f>
        <v>0</v>
      </c>
      <c r="AK1087" s="411">
        <f t="shared" ref="AK1087" si="3330">AK1086</f>
        <v>0</v>
      </c>
      <c r="AL1087" s="411">
        <f t="shared" ref="AL1087" si="3331">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2">Z1089</f>
        <v>0</v>
      </c>
      <c r="AA1090" s="411">
        <f t="shared" ref="AA1090" si="3333">AA1089</f>
        <v>0</v>
      </c>
      <c r="AB1090" s="411">
        <f t="shared" ref="AB1090" si="3334">AB1089</f>
        <v>0</v>
      </c>
      <c r="AC1090" s="411">
        <f t="shared" ref="AC1090" si="3335">AC1089</f>
        <v>0</v>
      </c>
      <c r="AD1090" s="411">
        <f t="shared" ref="AD1090" si="3336">AD1089</f>
        <v>0</v>
      </c>
      <c r="AE1090" s="411">
        <f t="shared" ref="AE1090" si="3337">AE1089</f>
        <v>0</v>
      </c>
      <c r="AF1090" s="411">
        <f t="shared" ref="AF1090" si="3338">AF1089</f>
        <v>0</v>
      </c>
      <c r="AG1090" s="411">
        <f t="shared" ref="AG1090" si="3339">AG1089</f>
        <v>0</v>
      </c>
      <c r="AH1090" s="411">
        <f t="shared" ref="AH1090" si="3340">AH1089</f>
        <v>0</v>
      </c>
      <c r="AI1090" s="411">
        <f t="shared" ref="AI1090" si="3341">AI1089</f>
        <v>0</v>
      </c>
      <c r="AJ1090" s="411">
        <f t="shared" ref="AJ1090" si="3342">AJ1089</f>
        <v>0</v>
      </c>
      <c r="AK1090" s="411">
        <f t="shared" ref="AK1090" si="3343">AK1089</f>
        <v>0</v>
      </c>
      <c r="AL1090" s="411">
        <f t="shared" ref="AL1090" si="3344">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5">Z1092</f>
        <v>0</v>
      </c>
      <c r="AA1093" s="411">
        <f t="shared" ref="AA1093" si="3346">AA1092</f>
        <v>0</v>
      </c>
      <c r="AB1093" s="411">
        <f t="shared" ref="AB1093" si="3347">AB1092</f>
        <v>0</v>
      </c>
      <c r="AC1093" s="411">
        <f t="shared" ref="AC1093" si="3348">AC1092</f>
        <v>0</v>
      </c>
      <c r="AD1093" s="411">
        <f t="shared" ref="AD1093" si="3349">AD1092</f>
        <v>0</v>
      </c>
      <c r="AE1093" s="411">
        <f t="shared" ref="AE1093" si="3350">AE1092</f>
        <v>0</v>
      </c>
      <c r="AF1093" s="411">
        <f t="shared" ref="AF1093" si="3351">AF1092</f>
        <v>0</v>
      </c>
      <c r="AG1093" s="411">
        <f t="shared" ref="AG1093" si="3352">AG1092</f>
        <v>0</v>
      </c>
      <c r="AH1093" s="411">
        <f t="shared" ref="AH1093" si="3353">AH1092</f>
        <v>0</v>
      </c>
      <c r="AI1093" s="411">
        <f t="shared" ref="AI1093" si="3354">AI1092</f>
        <v>0</v>
      </c>
      <c r="AJ1093" s="411">
        <f t="shared" ref="AJ1093" si="3355">AJ1092</f>
        <v>0</v>
      </c>
      <c r="AK1093" s="411">
        <f t="shared" ref="AK1093" si="3356">AK1092</f>
        <v>0</v>
      </c>
      <c r="AL1093" s="411">
        <f t="shared" ref="AL1093" si="3357">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8">Z1095</f>
        <v>0</v>
      </c>
      <c r="AA1096" s="411">
        <f t="shared" ref="AA1096" si="3359">AA1095</f>
        <v>0</v>
      </c>
      <c r="AB1096" s="411">
        <f t="shared" ref="AB1096" si="3360">AB1095</f>
        <v>0</v>
      </c>
      <c r="AC1096" s="411">
        <f t="shared" ref="AC1096" si="3361">AC1095</f>
        <v>0</v>
      </c>
      <c r="AD1096" s="411">
        <f t="shared" ref="AD1096" si="3362">AD1095</f>
        <v>0</v>
      </c>
      <c r="AE1096" s="411">
        <f t="shared" ref="AE1096" si="3363">AE1095</f>
        <v>0</v>
      </c>
      <c r="AF1096" s="411">
        <f t="shared" ref="AF1096" si="3364">AF1095</f>
        <v>0</v>
      </c>
      <c r="AG1096" s="411">
        <f t="shared" ref="AG1096" si="3365">AG1095</f>
        <v>0</v>
      </c>
      <c r="AH1096" s="411">
        <f t="shared" ref="AH1096" si="3366">AH1095</f>
        <v>0</v>
      </c>
      <c r="AI1096" s="411">
        <f t="shared" ref="AI1096" si="3367">AI1095</f>
        <v>0</v>
      </c>
      <c r="AJ1096" s="411">
        <f t="shared" ref="AJ1096" si="3368">AJ1095</f>
        <v>0</v>
      </c>
      <c r="AK1096" s="411">
        <f t="shared" ref="AK1096" si="3369">AK1095</f>
        <v>0</v>
      </c>
      <c r="AL1096" s="411">
        <f t="shared" ref="AL1096" si="3370">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1">Z1098</f>
        <v>0</v>
      </c>
      <c r="AA1099" s="411">
        <f t="shared" ref="AA1099" si="3372">AA1098</f>
        <v>0</v>
      </c>
      <c r="AB1099" s="411">
        <f t="shared" ref="AB1099" si="3373">AB1098</f>
        <v>0</v>
      </c>
      <c r="AC1099" s="411">
        <f t="shared" ref="AC1099" si="3374">AC1098</f>
        <v>0</v>
      </c>
      <c r="AD1099" s="411">
        <f t="shared" ref="AD1099" si="3375">AD1098</f>
        <v>0</v>
      </c>
      <c r="AE1099" s="411">
        <f t="shared" ref="AE1099" si="3376">AE1098</f>
        <v>0</v>
      </c>
      <c r="AF1099" s="411">
        <f t="shared" ref="AF1099" si="3377">AF1098</f>
        <v>0</v>
      </c>
      <c r="AG1099" s="411">
        <f t="shared" ref="AG1099" si="3378">AG1098</f>
        <v>0</v>
      </c>
      <c r="AH1099" s="411">
        <f t="shared" ref="AH1099" si="3379">AH1098</f>
        <v>0</v>
      </c>
      <c r="AI1099" s="411">
        <f t="shared" ref="AI1099" si="3380">AI1098</f>
        <v>0</v>
      </c>
      <c r="AJ1099" s="411">
        <f t="shared" ref="AJ1099" si="3381">AJ1098</f>
        <v>0</v>
      </c>
      <c r="AK1099" s="411">
        <f t="shared" ref="AK1099" si="3382">AK1098</f>
        <v>0</v>
      </c>
      <c r="AL1099" s="411">
        <f t="shared" ref="AL1099" si="3383">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4">Z1101</f>
        <v>0</v>
      </c>
      <c r="AA1102" s="411">
        <f t="shared" ref="AA1102" si="3385">AA1101</f>
        <v>0</v>
      </c>
      <c r="AB1102" s="411">
        <f t="shared" ref="AB1102" si="3386">AB1101</f>
        <v>0</v>
      </c>
      <c r="AC1102" s="411">
        <f t="shared" ref="AC1102" si="3387">AC1101</f>
        <v>0</v>
      </c>
      <c r="AD1102" s="411">
        <f t="shared" ref="AD1102" si="3388">AD1101</f>
        <v>0</v>
      </c>
      <c r="AE1102" s="411">
        <f t="shared" ref="AE1102" si="3389">AE1101</f>
        <v>0</v>
      </c>
      <c r="AF1102" s="411">
        <f t="shared" ref="AF1102" si="3390">AF1101</f>
        <v>0</v>
      </c>
      <c r="AG1102" s="411">
        <f t="shared" ref="AG1102" si="3391">AG1101</f>
        <v>0</v>
      </c>
      <c r="AH1102" s="411">
        <f t="shared" ref="AH1102" si="3392">AH1101</f>
        <v>0</v>
      </c>
      <c r="AI1102" s="411">
        <f t="shared" ref="AI1102" si="3393">AI1101</f>
        <v>0</v>
      </c>
      <c r="AJ1102" s="411">
        <f t="shared" ref="AJ1102" si="3394">AJ1101</f>
        <v>0</v>
      </c>
      <c r="AK1102" s="411">
        <f t="shared" ref="AK1102" si="3395">AK1101</f>
        <v>0</v>
      </c>
      <c r="AL1102" s="411">
        <f t="shared" ref="AL1102" si="3396">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7">Z1104</f>
        <v>0</v>
      </c>
      <c r="AA1105" s="411">
        <f t="shared" ref="AA1105" si="3398">AA1104</f>
        <v>0</v>
      </c>
      <c r="AB1105" s="411">
        <f t="shared" ref="AB1105" si="3399">AB1104</f>
        <v>0</v>
      </c>
      <c r="AC1105" s="411">
        <f t="shared" ref="AC1105" si="3400">AC1104</f>
        <v>0</v>
      </c>
      <c r="AD1105" s="411">
        <f t="shared" ref="AD1105" si="3401">AD1104</f>
        <v>0</v>
      </c>
      <c r="AE1105" s="411">
        <f t="shared" ref="AE1105" si="3402">AE1104</f>
        <v>0</v>
      </c>
      <c r="AF1105" s="411">
        <f t="shared" ref="AF1105" si="3403">AF1104</f>
        <v>0</v>
      </c>
      <c r="AG1105" s="411">
        <f t="shared" ref="AG1105" si="3404">AG1104</f>
        <v>0</v>
      </c>
      <c r="AH1105" s="411">
        <f t="shared" ref="AH1105" si="3405">AH1104</f>
        <v>0</v>
      </c>
      <c r="AI1105" s="411">
        <f t="shared" ref="AI1105" si="3406">AI1104</f>
        <v>0</v>
      </c>
      <c r="AJ1105" s="411">
        <f t="shared" ref="AJ1105" si="3407">AJ1104</f>
        <v>0</v>
      </c>
      <c r="AK1105" s="411">
        <f t="shared" ref="AK1105" si="3408">AK1104</f>
        <v>0</v>
      </c>
      <c r="AL1105" s="411">
        <f t="shared" ref="AL1105" si="3409">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0">Z1107</f>
        <v>0</v>
      </c>
      <c r="AA1108" s="411">
        <f t="shared" ref="AA1108" si="3411">AA1107</f>
        <v>0</v>
      </c>
      <c r="AB1108" s="411">
        <f t="shared" ref="AB1108" si="3412">AB1107</f>
        <v>0</v>
      </c>
      <c r="AC1108" s="411">
        <f t="shared" ref="AC1108" si="3413">AC1107</f>
        <v>0</v>
      </c>
      <c r="AD1108" s="411">
        <f t="shared" ref="AD1108" si="3414">AD1107</f>
        <v>0</v>
      </c>
      <c r="AE1108" s="411">
        <f t="shared" ref="AE1108" si="3415">AE1107</f>
        <v>0</v>
      </c>
      <c r="AF1108" s="411">
        <f t="shared" ref="AF1108" si="3416">AF1107</f>
        <v>0</v>
      </c>
      <c r="AG1108" s="411">
        <f t="shared" ref="AG1108" si="3417">AG1107</f>
        <v>0</v>
      </c>
      <c r="AH1108" s="411">
        <f t="shared" ref="AH1108" si="3418">AH1107</f>
        <v>0</v>
      </c>
      <c r="AI1108" s="411">
        <f t="shared" ref="AI1108" si="3419">AI1107</f>
        <v>0</v>
      </c>
      <c r="AJ1108" s="411">
        <f t="shared" ref="AJ1108" si="3420">AJ1107</f>
        <v>0</v>
      </c>
      <c r="AK1108" s="411">
        <f t="shared" ref="AK1108" si="3421">AK1107</f>
        <v>0</v>
      </c>
      <c r="AL1108" s="411">
        <f t="shared" ref="AL1108" si="3422">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3">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3"/>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3"/>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3"/>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4">Y212*Y1113</f>
        <v>0</v>
      </c>
      <c r="Z1118" s="378">
        <f t="shared" si="3424"/>
        <v>0</v>
      </c>
      <c r="AA1118" s="378">
        <f t="shared" si="3424"/>
        <v>0</v>
      </c>
      <c r="AB1118" s="378">
        <f t="shared" si="3424"/>
        <v>0</v>
      </c>
      <c r="AC1118" s="378">
        <f t="shared" si="3424"/>
        <v>0</v>
      </c>
      <c r="AD1118" s="378">
        <f t="shared" si="3424"/>
        <v>0</v>
      </c>
      <c r="AE1118" s="378">
        <f t="shared" si="3424"/>
        <v>0</v>
      </c>
      <c r="AF1118" s="378">
        <f t="shared" si="3424"/>
        <v>0</v>
      </c>
      <c r="AG1118" s="378">
        <f t="shared" si="3424"/>
        <v>0</v>
      </c>
      <c r="AH1118" s="378">
        <f t="shared" si="3424"/>
        <v>0</v>
      </c>
      <c r="AI1118" s="378">
        <f t="shared" si="3424"/>
        <v>0</v>
      </c>
      <c r="AJ1118" s="378">
        <f t="shared" si="3424"/>
        <v>0</v>
      </c>
      <c r="AK1118" s="378">
        <f t="shared" si="3424"/>
        <v>0</v>
      </c>
      <c r="AL1118" s="378">
        <f t="shared" si="3424"/>
        <v>0</v>
      </c>
      <c r="AM1118" s="629">
        <f t="shared" si="3423"/>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5">Y395*Y1113</f>
        <v>0</v>
      </c>
      <c r="Z1119" s="378">
        <f t="shared" si="3425"/>
        <v>0</v>
      </c>
      <c r="AA1119" s="378">
        <f t="shared" si="3425"/>
        <v>0</v>
      </c>
      <c r="AB1119" s="378">
        <f t="shared" si="3425"/>
        <v>0</v>
      </c>
      <c r="AC1119" s="378">
        <f t="shared" si="3425"/>
        <v>0</v>
      </c>
      <c r="AD1119" s="378">
        <f t="shared" si="3425"/>
        <v>0</v>
      </c>
      <c r="AE1119" s="378">
        <f t="shared" si="3425"/>
        <v>0</v>
      </c>
      <c r="AF1119" s="378">
        <f t="shared" si="3425"/>
        <v>0</v>
      </c>
      <c r="AG1119" s="378">
        <f t="shared" si="3425"/>
        <v>0</v>
      </c>
      <c r="AH1119" s="378">
        <f t="shared" si="3425"/>
        <v>0</v>
      </c>
      <c r="AI1119" s="378">
        <f t="shared" si="3425"/>
        <v>0</v>
      </c>
      <c r="AJ1119" s="378">
        <f t="shared" si="3425"/>
        <v>0</v>
      </c>
      <c r="AK1119" s="378">
        <f t="shared" si="3425"/>
        <v>0</v>
      </c>
      <c r="AL1119" s="378">
        <f t="shared" si="3425"/>
        <v>0</v>
      </c>
      <c r="AM1119" s="629">
        <f t="shared" si="3423"/>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6">Y578*Y1113</f>
        <v>0</v>
      </c>
      <c r="Z1120" s="378">
        <f t="shared" si="3426"/>
        <v>0</v>
      </c>
      <c r="AA1120" s="378">
        <f t="shared" si="3426"/>
        <v>0</v>
      </c>
      <c r="AB1120" s="378">
        <f t="shared" si="3426"/>
        <v>0</v>
      </c>
      <c r="AC1120" s="378">
        <f t="shared" si="3426"/>
        <v>0</v>
      </c>
      <c r="AD1120" s="378">
        <f t="shared" si="3426"/>
        <v>0</v>
      </c>
      <c r="AE1120" s="378">
        <f t="shared" si="3426"/>
        <v>0</v>
      </c>
      <c r="AF1120" s="378">
        <f t="shared" si="3426"/>
        <v>0</v>
      </c>
      <c r="AG1120" s="378">
        <f t="shared" si="3426"/>
        <v>0</v>
      </c>
      <c r="AH1120" s="378">
        <f t="shared" si="3426"/>
        <v>0</v>
      </c>
      <c r="AI1120" s="378">
        <f t="shared" si="3426"/>
        <v>0</v>
      </c>
      <c r="AJ1120" s="378">
        <f t="shared" si="3426"/>
        <v>0</v>
      </c>
      <c r="AK1120" s="378">
        <f t="shared" si="3426"/>
        <v>0</v>
      </c>
      <c r="AL1120" s="378">
        <f t="shared" si="3426"/>
        <v>0</v>
      </c>
      <c r="AM1120" s="629">
        <f t="shared" si="3423"/>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7">Y761*Y1113</f>
        <v>0</v>
      </c>
      <c r="Z1121" s="378">
        <f t="shared" si="3427"/>
        <v>0</v>
      </c>
      <c r="AA1121" s="378">
        <f t="shared" si="3427"/>
        <v>0</v>
      </c>
      <c r="AB1121" s="378">
        <f t="shared" si="3427"/>
        <v>0</v>
      </c>
      <c r="AC1121" s="378">
        <f t="shared" si="3427"/>
        <v>0</v>
      </c>
      <c r="AD1121" s="378">
        <f t="shared" si="3427"/>
        <v>0</v>
      </c>
      <c r="AE1121" s="378">
        <f t="shared" si="3427"/>
        <v>0</v>
      </c>
      <c r="AF1121" s="378">
        <f t="shared" si="3427"/>
        <v>0</v>
      </c>
      <c r="AG1121" s="378">
        <f t="shared" si="3427"/>
        <v>0</v>
      </c>
      <c r="AH1121" s="378">
        <f t="shared" si="3427"/>
        <v>0</v>
      </c>
      <c r="AI1121" s="378">
        <f t="shared" si="3427"/>
        <v>0</v>
      </c>
      <c r="AJ1121" s="378">
        <f t="shared" si="3427"/>
        <v>0</v>
      </c>
      <c r="AK1121" s="378">
        <f t="shared" si="3427"/>
        <v>0</v>
      </c>
      <c r="AL1121" s="378">
        <f t="shared" si="3427"/>
        <v>0</v>
      </c>
      <c r="AM1121" s="629">
        <f t="shared" si="3423"/>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8">Y944*Y1113</f>
        <v>0</v>
      </c>
      <c r="Z1122" s="378">
        <f t="shared" si="3428"/>
        <v>0</v>
      </c>
      <c r="AA1122" s="378">
        <f t="shared" si="3428"/>
        <v>0</v>
      </c>
      <c r="AB1122" s="378">
        <f t="shared" si="3428"/>
        <v>0</v>
      </c>
      <c r="AC1122" s="378">
        <f t="shared" si="3428"/>
        <v>0</v>
      </c>
      <c r="AD1122" s="378">
        <f t="shared" si="3428"/>
        <v>0</v>
      </c>
      <c r="AE1122" s="378">
        <f t="shared" si="3428"/>
        <v>0</v>
      </c>
      <c r="AF1122" s="378">
        <f t="shared" si="3428"/>
        <v>0</v>
      </c>
      <c r="AG1122" s="378">
        <f t="shared" si="3428"/>
        <v>0</v>
      </c>
      <c r="AH1122" s="378">
        <f t="shared" si="3428"/>
        <v>0</v>
      </c>
      <c r="AI1122" s="378">
        <f t="shared" si="3428"/>
        <v>0</v>
      </c>
      <c r="AJ1122" s="378">
        <f t="shared" si="3428"/>
        <v>0</v>
      </c>
      <c r="AK1122" s="378">
        <f t="shared" si="3428"/>
        <v>0</v>
      </c>
      <c r="AL1122" s="378">
        <f t="shared" si="3428"/>
        <v>0</v>
      </c>
      <c r="AM1122" s="629">
        <f t="shared" si="3423"/>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29">AA1110*AA1113</f>
        <v>0</v>
      </c>
      <c r="AB1123" s="378">
        <f t="shared" si="3429"/>
        <v>0</v>
      </c>
      <c r="AC1123" s="378">
        <f t="shared" si="3429"/>
        <v>0</v>
      </c>
      <c r="AD1123" s="378">
        <f t="shared" si="3429"/>
        <v>0</v>
      </c>
      <c r="AE1123" s="378">
        <f t="shared" si="3429"/>
        <v>0</v>
      </c>
      <c r="AF1123" s="378">
        <f t="shared" si="3429"/>
        <v>0</v>
      </c>
      <c r="AG1123" s="378">
        <f t="shared" si="3429"/>
        <v>0</v>
      </c>
      <c r="AH1123" s="378">
        <f t="shared" si="3429"/>
        <v>0</v>
      </c>
      <c r="AI1123" s="378">
        <f t="shared" si="3429"/>
        <v>0</v>
      </c>
      <c r="AJ1123" s="378">
        <f t="shared" si="3429"/>
        <v>0</v>
      </c>
      <c r="AK1123" s="378">
        <f t="shared" si="3429"/>
        <v>0</v>
      </c>
      <c r="AL1123" s="378">
        <f t="shared" si="3429"/>
        <v>0</v>
      </c>
      <c r="AM1123" s="629">
        <f t="shared" si="3423"/>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0">SUM(Z1114:Z1123)</f>
        <v>0</v>
      </c>
      <c r="AA1124" s="346">
        <f t="shared" si="3430"/>
        <v>0</v>
      </c>
      <c r="AB1124" s="346">
        <f t="shared" si="3430"/>
        <v>0</v>
      </c>
      <c r="AC1124" s="346">
        <f t="shared" si="3430"/>
        <v>0</v>
      </c>
      <c r="AD1124" s="346">
        <f t="shared" si="3430"/>
        <v>0</v>
      </c>
      <c r="AE1124" s="346">
        <f t="shared" si="3430"/>
        <v>0</v>
      </c>
      <c r="AF1124" s="346">
        <f>SUM(AF1114:AF1123)</f>
        <v>0</v>
      </c>
      <c r="AG1124" s="346">
        <f t="shared" ref="AG1124:AL1124" si="3431">SUM(AG1114:AG1123)</f>
        <v>0</v>
      </c>
      <c r="AH1124" s="346">
        <f t="shared" si="3431"/>
        <v>0</v>
      </c>
      <c r="AI1124" s="346">
        <f t="shared" si="3431"/>
        <v>0</v>
      </c>
      <c r="AJ1124" s="346">
        <f t="shared" si="3431"/>
        <v>0</v>
      </c>
      <c r="AK1124" s="346">
        <f t="shared" si="3431"/>
        <v>0</v>
      </c>
      <c r="AL1124" s="346">
        <f t="shared" si="3431"/>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2">Z1111*Z1113</f>
        <v>0</v>
      </c>
      <c r="AA1125" s="347">
        <f>AA1111*AA1113</f>
        <v>0</v>
      </c>
      <c r="AB1125" s="347">
        <f t="shared" si="3432"/>
        <v>0</v>
      </c>
      <c r="AC1125" s="347">
        <f t="shared" si="3432"/>
        <v>0</v>
      </c>
      <c r="AD1125" s="347">
        <f t="shared" si="3432"/>
        <v>0</v>
      </c>
      <c r="AE1125" s="347">
        <f t="shared" si="3432"/>
        <v>0</v>
      </c>
      <c r="AF1125" s="347">
        <f t="shared" ref="AF1125:AL1125" si="3433">AF1111*AF1113</f>
        <v>0</v>
      </c>
      <c r="AG1125" s="347">
        <f t="shared" si="3433"/>
        <v>0</v>
      </c>
      <c r="AH1125" s="347">
        <f t="shared" si="3433"/>
        <v>0</v>
      </c>
      <c r="AI1125" s="347">
        <f t="shared" si="3433"/>
        <v>0</v>
      </c>
      <c r="AJ1125" s="347">
        <f t="shared" si="3433"/>
        <v>0</v>
      </c>
      <c r="AK1125" s="347">
        <f t="shared" si="3433"/>
        <v>0</v>
      </c>
      <c r="AL1125" s="347">
        <f t="shared" si="3433"/>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592</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0"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90" zoomScaleNormal="90" workbookViewId="0">
      <selection activeCell="C61" sqref="C6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68" t="s">
        <v>669</v>
      </c>
      <c r="D8" s="868"/>
      <c r="E8" s="868"/>
      <c r="F8" s="868"/>
      <c r="G8" s="868"/>
      <c r="H8" s="868"/>
      <c r="I8" s="868"/>
      <c r="J8" s="868"/>
      <c r="K8" s="868"/>
      <c r="L8" s="868"/>
      <c r="M8" s="868"/>
      <c r="N8" s="868"/>
      <c r="O8" s="868"/>
      <c r="P8" s="868"/>
      <c r="Q8" s="868"/>
      <c r="R8" s="868"/>
      <c r="S8" s="868"/>
      <c r="T8" s="105"/>
      <c r="U8" s="105"/>
      <c r="V8" s="105"/>
      <c r="W8" s="105"/>
    </row>
    <row r="9" spans="1:28" s="9" customFormat="1" ht="46.9" customHeight="1">
      <c r="B9" s="55"/>
      <c r="C9" s="828" t="s">
        <v>680</v>
      </c>
      <c r="D9" s="828"/>
      <c r="E9" s="828"/>
      <c r="F9" s="828"/>
      <c r="G9" s="828"/>
      <c r="H9" s="828"/>
      <c r="I9" s="828"/>
      <c r="J9" s="828"/>
      <c r="K9" s="828"/>
      <c r="L9" s="828"/>
      <c r="M9" s="828"/>
      <c r="N9" s="828"/>
      <c r="O9" s="828"/>
      <c r="P9" s="828"/>
      <c r="Q9" s="828"/>
      <c r="R9" s="828"/>
      <c r="S9" s="828"/>
      <c r="T9" s="105"/>
      <c r="U9" s="105"/>
      <c r="V9" s="105"/>
      <c r="W9" s="105"/>
    </row>
    <row r="10" spans="1:28" s="9" customFormat="1" ht="37.9" customHeight="1">
      <c r="B10" s="88"/>
      <c r="C10" s="851" t="s">
        <v>681</v>
      </c>
      <c r="D10" s="828"/>
      <c r="E10" s="828"/>
      <c r="F10" s="828"/>
      <c r="G10" s="828"/>
      <c r="H10" s="828"/>
      <c r="I10" s="828"/>
      <c r="J10" s="828"/>
      <c r="K10" s="828"/>
      <c r="L10" s="828"/>
      <c r="M10" s="828"/>
      <c r="N10" s="828"/>
      <c r="O10" s="828"/>
      <c r="P10" s="828"/>
      <c r="Q10" s="828"/>
      <c r="R10" s="828"/>
      <c r="S10" s="82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7" t="s">
        <v>235</v>
      </c>
      <c r="C12" s="867"/>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TO 1,499 KW</v>
      </c>
      <c r="L14" s="204" t="str">
        <f>'1.  LRAMVA Summary'!G52</f>
        <v>GS 1,500 TO 4,999</v>
      </c>
      <c r="M14" s="204" t="str">
        <f>'1.  LRAMVA Summary'!H52</f>
        <v>Large User</v>
      </c>
      <c r="N14" s="204" t="str">
        <f>'1.  LRAMVA Summary'!I52</f>
        <v>Unmetered Scattered Load</v>
      </c>
      <c r="O14" s="204" t="str">
        <f>'1.  LRAMVA Summary'!J52</f>
        <v>Street Lighting</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f>C48</f>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f t="shared" ref="C50:C53" si="11">C49</f>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 t="shared" si="1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 t="shared" si="1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f t="shared" si="11"/>
        <v>2.18E-2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2.18E-2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462</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426</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75" thickBot="1">
      <c r="B72" s="66"/>
      <c r="E72" s="216" t="s">
        <v>463</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427</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20"/>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0</v>
      </c>
    </row>
    <row r="79" spans="2:23" s="9" customFormat="1">
      <c r="B79" s="66"/>
      <c r="E79" s="214">
        <v>42125</v>
      </c>
      <c r="F79" s="214" t="s">
        <v>181</v>
      </c>
      <c r="G79" s="215" t="s">
        <v>66</v>
      </c>
      <c r="H79" s="229">
        <f t="shared" ref="H79:H80" si="22">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0</v>
      </c>
    </row>
    <row r="80" spans="2:23" s="9" customFormat="1">
      <c r="B80" s="66"/>
      <c r="E80" s="214">
        <v>42156</v>
      </c>
      <c r="F80" s="214" t="s">
        <v>181</v>
      </c>
      <c r="G80" s="215" t="s">
        <v>66</v>
      </c>
      <c r="H80" s="229">
        <f t="shared" si="22"/>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0</v>
      </c>
    </row>
    <row r="82" spans="2:23" s="9" customFormat="1">
      <c r="B82" s="66"/>
      <c r="E82" s="214">
        <v>42217</v>
      </c>
      <c r="F82" s="214" t="s">
        <v>181</v>
      </c>
      <c r="G82" s="215" t="s">
        <v>68</v>
      </c>
      <c r="H82" s="229">
        <f t="shared" ref="H82:H83" si="23">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0</v>
      </c>
    </row>
    <row r="83" spans="2:23" s="9" customFormat="1">
      <c r="B83" s="66"/>
      <c r="E83" s="214">
        <v>42248</v>
      </c>
      <c r="F83" s="214" t="s">
        <v>181</v>
      </c>
      <c r="G83" s="215" t="s">
        <v>68</v>
      </c>
      <c r="H83" s="229">
        <f t="shared" si="23"/>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0</v>
      </c>
    </row>
    <row r="85" spans="2:23" s="9" customFormat="1">
      <c r="B85" s="66"/>
      <c r="E85" s="214">
        <v>42309</v>
      </c>
      <c r="F85" s="214" t="s">
        <v>181</v>
      </c>
      <c r="G85" s="215" t="s">
        <v>69</v>
      </c>
      <c r="H85" s="229">
        <f t="shared" ref="H85:H86" si="24">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0</v>
      </c>
    </row>
    <row r="86" spans="2:23" s="9" customFormat="1">
      <c r="B86" s="66"/>
      <c r="E86" s="214">
        <v>42339</v>
      </c>
      <c r="F86" s="214" t="s">
        <v>181</v>
      </c>
      <c r="G86" s="215" t="s">
        <v>69</v>
      </c>
      <c r="H86" s="229">
        <f t="shared" si="24"/>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0</v>
      </c>
    </row>
    <row r="87" spans="2:23" s="9" customFormat="1" ht="15.75" thickBot="1">
      <c r="B87" s="66"/>
      <c r="E87" s="216" t="s">
        <v>464</v>
      </c>
      <c r="F87" s="216"/>
      <c r="G87" s="217"/>
      <c r="H87" s="218"/>
      <c r="I87" s="219">
        <f>SUM(I74:I86)</f>
        <v>0</v>
      </c>
      <c r="J87" s="219">
        <f>SUM(J74:J86)</f>
        <v>0</v>
      </c>
      <c r="K87" s="219">
        <f t="shared" ref="K87:O87" si="25">SUM(K74:K86)</f>
        <v>0</v>
      </c>
      <c r="L87" s="219">
        <f t="shared" si="25"/>
        <v>0</v>
      </c>
      <c r="M87" s="219">
        <f t="shared" si="25"/>
        <v>0</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7">J87+J88</f>
        <v>0</v>
      </c>
      <c r="K89" s="228">
        <f t="shared" ref="K89" si="28">K87+K88</f>
        <v>0</v>
      </c>
      <c r="L89" s="228">
        <f t="shared" ref="L89" si="29">L87+L88</f>
        <v>0</v>
      </c>
      <c r="M89" s="228">
        <f t="shared" ref="M89" si="30">M87+M88</f>
        <v>0</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5">$C$35/12</f>
        <v>9.1666666666666665E-4</v>
      </c>
      <c r="I91" s="230">
        <f>(SUM('1.  LRAMVA Summary'!D$54:D$68)+SUM('1.  LRAMVA Summary'!D$69:D$70)*(MONTH($E91)-1)/12)*$H91</f>
        <v>55.416303808786658</v>
      </c>
      <c r="J91" s="230">
        <f>(SUM('1.  LRAMVA Summary'!E$54:E$68)+SUM('1.  LRAMVA Summary'!E$69:E$70)*(MONTH($E91)-1)/12)*$H91</f>
        <v>10.514135384775591</v>
      </c>
      <c r="K91" s="230">
        <f>(SUM('1.  LRAMVA Summary'!F$54:F$68)+SUM('1.  LRAMVA Summary'!F$69:F$70)*(MONTH($E91)-1)/12)*$H91</f>
        <v>-24.260969336075714</v>
      </c>
      <c r="L91" s="230">
        <f>(SUM('1.  LRAMVA Summary'!G$54:G$68)+SUM('1.  LRAMVA Summary'!G$69:G$70)*(MONTH($E91)-1)/12)*$H91</f>
        <v>6.4383337237344351</v>
      </c>
      <c r="M91" s="230">
        <f>(SUM('1.  LRAMVA Summary'!H$54:H$68)+SUM('1.  LRAMVA Summary'!H$69:H$70)*(MONTH($E91)-1)/12)*$H91</f>
        <v>10.025997066532989</v>
      </c>
      <c r="N91" s="230">
        <f>(SUM('1.  LRAMVA Summary'!I$54:I$68)+SUM('1.  LRAMVA Summary'!I$69:I$70)*(MONTH($E91)-1)/12)*$H91</f>
        <v>0</v>
      </c>
      <c r="O91" s="230">
        <f>(SUM('1.  LRAMVA Summary'!J$54:J$68)+SUM('1.  LRAMVA Summary'!J$69:J$70)*(MONTH($E91)-1)/12)*$H91</f>
        <v>0.93971814851597213</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59.07351879626993</v>
      </c>
    </row>
    <row r="92" spans="2:23" s="9" customFormat="1" ht="14.25" customHeight="1">
      <c r="B92" s="66"/>
      <c r="E92" s="214">
        <v>42430</v>
      </c>
      <c r="F92" s="214" t="s">
        <v>183</v>
      </c>
      <c r="G92" s="215" t="s">
        <v>65</v>
      </c>
      <c r="H92" s="229">
        <f t="shared" si="35"/>
        <v>9.1666666666666665E-4</v>
      </c>
      <c r="I92" s="230">
        <f>(SUM('1.  LRAMVA Summary'!D$54:D$68)+SUM('1.  LRAMVA Summary'!D$69:D$70)*(MONTH($E92)-1)/12)*$H92</f>
        <v>110.83260761757332</v>
      </c>
      <c r="J92" s="230">
        <f>(SUM('1.  LRAMVA Summary'!E$54:E$68)+SUM('1.  LRAMVA Summary'!E$69:E$70)*(MONTH($E92)-1)/12)*$H92</f>
        <v>21.028270769551181</v>
      </c>
      <c r="K92" s="230">
        <f>(SUM('1.  LRAMVA Summary'!F$54:F$68)+SUM('1.  LRAMVA Summary'!F$69:F$70)*(MONTH($E92)-1)/12)*$H92</f>
        <v>-48.521938672151428</v>
      </c>
      <c r="L92" s="230">
        <f>(SUM('1.  LRAMVA Summary'!G$54:G$68)+SUM('1.  LRAMVA Summary'!G$69:G$70)*(MONTH($E92)-1)/12)*$H92</f>
        <v>12.87666744746887</v>
      </c>
      <c r="M92" s="230">
        <f>(SUM('1.  LRAMVA Summary'!H$54:H$68)+SUM('1.  LRAMVA Summary'!H$69:H$70)*(MONTH($E92)-1)/12)*$H92</f>
        <v>20.051994133065978</v>
      </c>
      <c r="N92" s="230">
        <f>(SUM('1.  LRAMVA Summary'!I$54:I$68)+SUM('1.  LRAMVA Summary'!I$69:I$70)*(MONTH($E92)-1)/12)*$H92</f>
        <v>0</v>
      </c>
      <c r="O92" s="230">
        <f>(SUM('1.  LRAMVA Summary'!J$54:J$68)+SUM('1.  LRAMVA Summary'!J$69:J$70)*(MONTH($E92)-1)/12)*$H92</f>
        <v>1.8794362970319443</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118.14703759253986</v>
      </c>
    </row>
    <row r="93" spans="2:23" s="8" customFormat="1">
      <c r="B93" s="239"/>
      <c r="D93" s="9"/>
      <c r="E93" s="214">
        <v>42461</v>
      </c>
      <c r="F93" s="214" t="s">
        <v>183</v>
      </c>
      <c r="G93" s="215" t="s">
        <v>66</v>
      </c>
      <c r="H93" s="229">
        <f>$C$36/12</f>
        <v>9.1666666666666665E-4</v>
      </c>
      <c r="I93" s="230">
        <f>(SUM('1.  LRAMVA Summary'!D$54:D$68)+SUM('1.  LRAMVA Summary'!D$69:D$70)*(MONTH($E93)-1)/12)*$H93</f>
        <v>166.24891142635997</v>
      </c>
      <c r="J93" s="230">
        <f>(SUM('1.  LRAMVA Summary'!E$54:E$68)+SUM('1.  LRAMVA Summary'!E$69:E$70)*(MONTH($E93)-1)/12)*$H93</f>
        <v>31.54240615432677</v>
      </c>
      <c r="K93" s="230">
        <f>(SUM('1.  LRAMVA Summary'!F$54:F$68)+SUM('1.  LRAMVA Summary'!F$69:F$70)*(MONTH($E93)-1)/12)*$H93</f>
        <v>-72.782908008227139</v>
      </c>
      <c r="L93" s="230">
        <f>(SUM('1.  LRAMVA Summary'!G$54:G$68)+SUM('1.  LRAMVA Summary'!G$69:G$70)*(MONTH($E93)-1)/12)*$H93</f>
        <v>19.315001171203306</v>
      </c>
      <c r="M93" s="230">
        <f>(SUM('1.  LRAMVA Summary'!H$54:H$68)+SUM('1.  LRAMVA Summary'!H$69:H$70)*(MONTH($E93)-1)/12)*$H93</f>
        <v>30.077991199598966</v>
      </c>
      <c r="N93" s="230">
        <f>(SUM('1.  LRAMVA Summary'!I$54:I$68)+SUM('1.  LRAMVA Summary'!I$69:I$70)*(MONTH($E93)-1)/12)*$H93</f>
        <v>0</v>
      </c>
      <c r="O93" s="230">
        <f>(SUM('1.  LRAMVA Summary'!J$54:J$68)+SUM('1.  LRAMVA Summary'!J$69:J$70)*(MONTH($E93)-1)/12)*$H93</f>
        <v>2.8191544455479161</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177.22055638880977</v>
      </c>
    </row>
    <row r="94" spans="2:23" s="9" customFormat="1">
      <c r="B94" s="66"/>
      <c r="E94" s="214">
        <v>42491</v>
      </c>
      <c r="F94" s="214" t="s">
        <v>183</v>
      </c>
      <c r="G94" s="215" t="s">
        <v>66</v>
      </c>
      <c r="H94" s="229">
        <f t="shared" ref="H94:H95" si="37">$C$36/12</f>
        <v>9.1666666666666665E-4</v>
      </c>
      <c r="I94" s="230">
        <f>(SUM('1.  LRAMVA Summary'!D$54:D$68)+SUM('1.  LRAMVA Summary'!D$69:D$70)*(MONTH($E94)-1)/12)*$H94</f>
        <v>221.66521523514663</v>
      </c>
      <c r="J94" s="230">
        <f>(SUM('1.  LRAMVA Summary'!E$54:E$68)+SUM('1.  LRAMVA Summary'!E$69:E$70)*(MONTH($E94)-1)/12)*$H94</f>
        <v>42.056541539102362</v>
      </c>
      <c r="K94" s="230">
        <f>(SUM('1.  LRAMVA Summary'!F$54:F$68)+SUM('1.  LRAMVA Summary'!F$69:F$70)*(MONTH($E94)-1)/12)*$H94</f>
        <v>-97.043877344302857</v>
      </c>
      <c r="L94" s="230">
        <f>(SUM('1.  LRAMVA Summary'!G$54:G$68)+SUM('1.  LRAMVA Summary'!G$69:G$70)*(MONTH($E94)-1)/12)*$H94</f>
        <v>25.753334894937741</v>
      </c>
      <c r="M94" s="230">
        <f>(SUM('1.  LRAMVA Summary'!H$54:H$68)+SUM('1.  LRAMVA Summary'!H$69:H$70)*(MONTH($E94)-1)/12)*$H94</f>
        <v>40.103988266131957</v>
      </c>
      <c r="N94" s="230">
        <f>(SUM('1.  LRAMVA Summary'!I$54:I$68)+SUM('1.  LRAMVA Summary'!I$69:I$70)*(MONTH($E94)-1)/12)*$H94</f>
        <v>0</v>
      </c>
      <c r="O94" s="230">
        <f>(SUM('1.  LRAMVA Summary'!J$54:J$68)+SUM('1.  LRAMVA Summary'!J$69:J$70)*(MONTH($E94)-1)/12)*$H94</f>
        <v>3.7588725940638885</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236.29407518507972</v>
      </c>
    </row>
    <row r="95" spans="2:23" s="238" customFormat="1">
      <c r="B95" s="237"/>
      <c r="D95" s="9"/>
      <c r="E95" s="214">
        <v>42522</v>
      </c>
      <c r="F95" s="214" t="s">
        <v>183</v>
      </c>
      <c r="G95" s="215" t="s">
        <v>66</v>
      </c>
      <c r="H95" s="229">
        <f t="shared" si="37"/>
        <v>9.1666666666666665E-4</v>
      </c>
      <c r="I95" s="230">
        <f>(SUM('1.  LRAMVA Summary'!D$54:D$68)+SUM('1.  LRAMVA Summary'!D$69:D$70)*(MONTH($E95)-1)/12)*$H95</f>
        <v>277.08151904393327</v>
      </c>
      <c r="J95" s="230">
        <f>(SUM('1.  LRAMVA Summary'!E$54:E$68)+SUM('1.  LRAMVA Summary'!E$69:E$70)*(MONTH($E95)-1)/12)*$H95</f>
        <v>52.570676923877954</v>
      </c>
      <c r="K95" s="230">
        <f>(SUM('1.  LRAMVA Summary'!F$54:F$68)+SUM('1.  LRAMVA Summary'!F$69:F$70)*(MONTH($E95)-1)/12)*$H95</f>
        <v>-121.30484668037856</v>
      </c>
      <c r="L95" s="230">
        <f>(SUM('1.  LRAMVA Summary'!G$54:G$68)+SUM('1.  LRAMVA Summary'!G$69:G$70)*(MONTH($E95)-1)/12)*$H95</f>
        <v>32.191668618672175</v>
      </c>
      <c r="M95" s="230">
        <f>(SUM('1.  LRAMVA Summary'!H$54:H$68)+SUM('1.  LRAMVA Summary'!H$69:H$70)*(MONTH($E95)-1)/12)*$H95</f>
        <v>50.129985332664937</v>
      </c>
      <c r="N95" s="230">
        <f>(SUM('1.  LRAMVA Summary'!I$54:I$68)+SUM('1.  LRAMVA Summary'!I$69:I$70)*(MONTH($E95)-1)/12)*$H95</f>
        <v>0</v>
      </c>
      <c r="O95" s="230">
        <f>(SUM('1.  LRAMVA Summary'!J$54:J$68)+SUM('1.  LRAMVA Summary'!J$69:J$70)*(MONTH($E95)-1)/12)*$H95</f>
        <v>4.698590742579861</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295.36759398134967</v>
      </c>
    </row>
    <row r="96" spans="2:23" s="9" customFormat="1">
      <c r="B96" s="66"/>
      <c r="E96" s="214">
        <v>42552</v>
      </c>
      <c r="F96" s="214" t="s">
        <v>183</v>
      </c>
      <c r="G96" s="215" t="s">
        <v>68</v>
      </c>
      <c r="H96" s="229">
        <f>$C$37/12</f>
        <v>9.1666666666666665E-4</v>
      </c>
      <c r="I96" s="230">
        <f>(SUM('1.  LRAMVA Summary'!D$54:D$68)+SUM('1.  LRAMVA Summary'!D$69:D$70)*(MONTH($E96)-1)/12)*$H96</f>
        <v>332.49782285271993</v>
      </c>
      <c r="J96" s="230">
        <f>(SUM('1.  LRAMVA Summary'!E$54:E$68)+SUM('1.  LRAMVA Summary'!E$69:E$70)*(MONTH($E96)-1)/12)*$H96</f>
        <v>63.08481230865354</v>
      </c>
      <c r="K96" s="230">
        <f>(SUM('1.  LRAMVA Summary'!F$54:F$68)+SUM('1.  LRAMVA Summary'!F$69:F$70)*(MONTH($E96)-1)/12)*$H96</f>
        <v>-145.56581601645428</v>
      </c>
      <c r="L96" s="230">
        <f>(SUM('1.  LRAMVA Summary'!G$54:G$68)+SUM('1.  LRAMVA Summary'!G$69:G$70)*(MONTH($E96)-1)/12)*$H96</f>
        <v>38.630002342406613</v>
      </c>
      <c r="M96" s="230">
        <f>(SUM('1.  LRAMVA Summary'!H$54:H$68)+SUM('1.  LRAMVA Summary'!H$69:H$70)*(MONTH($E96)-1)/12)*$H96</f>
        <v>60.155982399197931</v>
      </c>
      <c r="N96" s="230">
        <f>(SUM('1.  LRAMVA Summary'!I$54:I$68)+SUM('1.  LRAMVA Summary'!I$69:I$70)*(MONTH($E96)-1)/12)*$H96</f>
        <v>0</v>
      </c>
      <c r="O96" s="230">
        <f>(SUM('1.  LRAMVA Summary'!J$54:J$68)+SUM('1.  LRAMVA Summary'!J$69:J$70)*(MONTH($E96)-1)/12)*$H96</f>
        <v>5.6383088910958321</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354.44111277761954</v>
      </c>
    </row>
    <row r="97" spans="2:23" s="9" customFormat="1">
      <c r="B97" s="66"/>
      <c r="E97" s="214">
        <v>42583</v>
      </c>
      <c r="F97" s="214" t="s">
        <v>183</v>
      </c>
      <c r="G97" s="215" t="s">
        <v>68</v>
      </c>
      <c r="H97" s="229">
        <f t="shared" ref="H97:H98" si="38">$C$37/12</f>
        <v>9.1666666666666665E-4</v>
      </c>
      <c r="I97" s="230">
        <f>(SUM('1.  LRAMVA Summary'!D$54:D$68)+SUM('1.  LRAMVA Summary'!D$69:D$70)*(MONTH($E97)-1)/12)*$H97</f>
        <v>387.91412666150666</v>
      </c>
      <c r="J97" s="230">
        <f>(SUM('1.  LRAMVA Summary'!E$54:E$68)+SUM('1.  LRAMVA Summary'!E$69:E$70)*(MONTH($E97)-1)/12)*$H97</f>
        <v>73.598947693429125</v>
      </c>
      <c r="K97" s="230">
        <f>(SUM('1.  LRAMVA Summary'!F$54:F$68)+SUM('1.  LRAMVA Summary'!F$69:F$70)*(MONTH($E97)-1)/12)*$H97</f>
        <v>-169.82678535253001</v>
      </c>
      <c r="L97" s="230">
        <f>(SUM('1.  LRAMVA Summary'!G$54:G$68)+SUM('1.  LRAMVA Summary'!G$69:G$70)*(MONTH($E97)-1)/12)*$H97</f>
        <v>45.068336066141043</v>
      </c>
      <c r="M97" s="230">
        <f>(SUM('1.  LRAMVA Summary'!H$54:H$68)+SUM('1.  LRAMVA Summary'!H$69:H$70)*(MONTH($E97)-1)/12)*$H97</f>
        <v>70.181979465730919</v>
      </c>
      <c r="N97" s="230">
        <f>(SUM('1.  LRAMVA Summary'!I$54:I$68)+SUM('1.  LRAMVA Summary'!I$69:I$70)*(MONTH($E97)-1)/12)*$H97</f>
        <v>0</v>
      </c>
      <c r="O97" s="230">
        <f>(SUM('1.  LRAMVA Summary'!J$54:J$68)+SUM('1.  LRAMVA Summary'!J$69:J$70)*(MONTH($E97)-1)/12)*$H97</f>
        <v>6.578027039611805</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413.51463157388957</v>
      </c>
    </row>
    <row r="98" spans="2:23" s="9" customFormat="1">
      <c r="B98" s="66"/>
      <c r="E98" s="214">
        <v>42614</v>
      </c>
      <c r="F98" s="214" t="s">
        <v>183</v>
      </c>
      <c r="G98" s="215" t="s">
        <v>68</v>
      </c>
      <c r="H98" s="229">
        <f t="shared" si="38"/>
        <v>9.1666666666666665E-4</v>
      </c>
      <c r="I98" s="230">
        <f>(SUM('1.  LRAMVA Summary'!D$54:D$68)+SUM('1.  LRAMVA Summary'!D$69:D$70)*(MONTH($E98)-1)/12)*$H98</f>
        <v>443.33043047029327</v>
      </c>
      <c r="J98" s="230">
        <f>(SUM('1.  LRAMVA Summary'!E$54:E$68)+SUM('1.  LRAMVA Summary'!E$69:E$70)*(MONTH($E98)-1)/12)*$H98</f>
        <v>84.113083078204724</v>
      </c>
      <c r="K98" s="230">
        <f>(SUM('1.  LRAMVA Summary'!F$54:F$68)+SUM('1.  LRAMVA Summary'!F$69:F$70)*(MONTH($E98)-1)/12)*$H98</f>
        <v>-194.08775468860571</v>
      </c>
      <c r="L98" s="230">
        <f>(SUM('1.  LRAMVA Summary'!G$54:G$68)+SUM('1.  LRAMVA Summary'!G$69:G$70)*(MONTH($E98)-1)/12)*$H98</f>
        <v>51.506669789875481</v>
      </c>
      <c r="M98" s="230">
        <f>(SUM('1.  LRAMVA Summary'!H$54:H$68)+SUM('1.  LRAMVA Summary'!H$69:H$70)*(MONTH($E98)-1)/12)*$H98</f>
        <v>80.207976532263913</v>
      </c>
      <c r="N98" s="230">
        <f>(SUM('1.  LRAMVA Summary'!I$54:I$68)+SUM('1.  LRAMVA Summary'!I$69:I$70)*(MONTH($E98)-1)/12)*$H98</f>
        <v>0</v>
      </c>
      <c r="O98" s="230">
        <f>(SUM('1.  LRAMVA Summary'!J$54:J$68)+SUM('1.  LRAMVA Summary'!J$69:J$70)*(MONTH($E98)-1)/12)*$H98</f>
        <v>7.517745188127777</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472.58815037015944</v>
      </c>
    </row>
    <row r="99" spans="2:23" s="9" customFormat="1">
      <c r="B99" s="66"/>
      <c r="E99" s="214">
        <v>42644</v>
      </c>
      <c r="F99" s="214" t="s">
        <v>183</v>
      </c>
      <c r="G99" s="215" t="s">
        <v>69</v>
      </c>
      <c r="H99" s="210">
        <f>$C$38/12</f>
        <v>9.1666666666666665E-4</v>
      </c>
      <c r="I99" s="230">
        <f>(SUM('1.  LRAMVA Summary'!D$54:D$68)+SUM('1.  LRAMVA Summary'!D$69:D$70)*(MONTH($E99)-1)/12)*$H99</f>
        <v>498.74673427907993</v>
      </c>
      <c r="J99" s="230">
        <f>(SUM('1.  LRAMVA Summary'!E$54:E$68)+SUM('1.  LRAMVA Summary'!E$69:E$70)*(MONTH($E99)-1)/12)*$H99</f>
        <v>94.627218462980309</v>
      </c>
      <c r="K99" s="230">
        <f>(SUM('1.  LRAMVA Summary'!F$54:F$68)+SUM('1.  LRAMVA Summary'!F$69:F$70)*(MONTH($E99)-1)/12)*$H99</f>
        <v>-218.34872402468139</v>
      </c>
      <c r="L99" s="230">
        <f>(SUM('1.  LRAMVA Summary'!G$54:G$68)+SUM('1.  LRAMVA Summary'!G$69:G$70)*(MONTH($E99)-1)/12)*$H99</f>
        <v>57.945003513609919</v>
      </c>
      <c r="M99" s="230">
        <f>(SUM('1.  LRAMVA Summary'!H$54:H$68)+SUM('1.  LRAMVA Summary'!H$69:H$70)*(MONTH($E99)-1)/12)*$H99</f>
        <v>90.233973598796908</v>
      </c>
      <c r="N99" s="230">
        <f>(SUM('1.  LRAMVA Summary'!I$54:I$68)+SUM('1.  LRAMVA Summary'!I$69:I$70)*(MONTH($E99)-1)/12)*$H99</f>
        <v>0</v>
      </c>
      <c r="O99" s="230">
        <f>(SUM('1.  LRAMVA Summary'!J$54:J$68)+SUM('1.  LRAMVA Summary'!J$69:J$70)*(MONTH($E99)-1)/12)*$H99</f>
        <v>8.4574633366437499</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531.66166916642942</v>
      </c>
    </row>
    <row r="100" spans="2:23" s="9" customFormat="1">
      <c r="B100" s="66"/>
      <c r="E100" s="214">
        <v>42675</v>
      </c>
      <c r="F100" s="214" t="s">
        <v>183</v>
      </c>
      <c r="G100" s="215" t="s">
        <v>69</v>
      </c>
      <c r="H100" s="210">
        <f t="shared" ref="H100:H101" si="39">$C$38/12</f>
        <v>9.1666666666666665E-4</v>
      </c>
      <c r="I100" s="230">
        <f>(SUM('1.  LRAMVA Summary'!D$54:D$68)+SUM('1.  LRAMVA Summary'!D$69:D$70)*(MONTH($E100)-1)/12)*$H100</f>
        <v>554.16303808786654</v>
      </c>
      <c r="J100" s="230">
        <f>(SUM('1.  LRAMVA Summary'!E$54:E$68)+SUM('1.  LRAMVA Summary'!E$69:E$70)*(MONTH($E100)-1)/12)*$H100</f>
        <v>105.14135384775591</v>
      </c>
      <c r="K100" s="230">
        <f>(SUM('1.  LRAMVA Summary'!F$54:F$68)+SUM('1.  LRAMVA Summary'!F$69:F$70)*(MONTH($E100)-1)/12)*$H100</f>
        <v>-242.60969336075712</v>
      </c>
      <c r="L100" s="230">
        <f>(SUM('1.  LRAMVA Summary'!G$54:G$68)+SUM('1.  LRAMVA Summary'!G$69:G$70)*(MONTH($E100)-1)/12)*$H100</f>
        <v>64.38333723734435</v>
      </c>
      <c r="M100" s="230">
        <f>(SUM('1.  LRAMVA Summary'!H$54:H$68)+SUM('1.  LRAMVA Summary'!H$69:H$70)*(MONTH($E100)-1)/12)*$H100</f>
        <v>100.25997066532987</v>
      </c>
      <c r="N100" s="230">
        <f>(SUM('1.  LRAMVA Summary'!I$54:I$68)+SUM('1.  LRAMVA Summary'!I$69:I$70)*(MONTH($E100)-1)/12)*$H100</f>
        <v>0</v>
      </c>
      <c r="O100" s="230">
        <f>(SUM('1.  LRAMVA Summary'!J$54:J$68)+SUM('1.  LRAMVA Summary'!J$69:J$70)*(MONTH($E100)-1)/12)*$H100</f>
        <v>9.397181485159722</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590.73518796269934</v>
      </c>
    </row>
    <row r="101" spans="2:23" s="9" customFormat="1">
      <c r="B101" s="66"/>
      <c r="E101" s="214">
        <v>42705</v>
      </c>
      <c r="F101" s="214" t="s">
        <v>183</v>
      </c>
      <c r="G101" s="215" t="s">
        <v>69</v>
      </c>
      <c r="H101" s="210">
        <f t="shared" si="39"/>
        <v>9.1666666666666665E-4</v>
      </c>
      <c r="I101" s="230">
        <f>(SUM('1.  LRAMVA Summary'!D$54:D$68)+SUM('1.  LRAMVA Summary'!D$69:D$70)*(MONTH($E101)-1)/12)*$H101</f>
        <v>609.57934189665332</v>
      </c>
      <c r="J101" s="230">
        <f>(SUM('1.  LRAMVA Summary'!E$54:E$68)+SUM('1.  LRAMVA Summary'!E$69:E$70)*(MONTH($E101)-1)/12)*$H101</f>
        <v>115.65548923253149</v>
      </c>
      <c r="K101" s="230">
        <f>(SUM('1.  LRAMVA Summary'!F$54:F$68)+SUM('1.  LRAMVA Summary'!F$69:F$70)*(MONTH($E101)-1)/12)*$H101</f>
        <v>-266.87066269683282</v>
      </c>
      <c r="L101" s="230">
        <f>(SUM('1.  LRAMVA Summary'!G$54:G$68)+SUM('1.  LRAMVA Summary'!G$69:G$70)*(MONTH($E101)-1)/12)*$H101</f>
        <v>70.82167096107878</v>
      </c>
      <c r="M101" s="230">
        <f>(SUM('1.  LRAMVA Summary'!H$54:H$68)+SUM('1.  LRAMVA Summary'!H$69:H$70)*(MONTH($E101)-1)/12)*$H101</f>
        <v>110.28596773186288</v>
      </c>
      <c r="N101" s="230">
        <f>(SUM('1.  LRAMVA Summary'!I$54:I$68)+SUM('1.  LRAMVA Summary'!I$69:I$70)*(MONTH($E101)-1)/12)*$H101</f>
        <v>0</v>
      </c>
      <c r="O101" s="230">
        <f>(SUM('1.  LRAMVA Summary'!J$54:J$68)+SUM('1.  LRAMVA Summary'!J$69:J$70)*(MONTH($E101)-1)/12)*$H101</f>
        <v>10.336899633675694</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649.80870675896938</v>
      </c>
    </row>
    <row r="102" spans="2:23" s="9" customFormat="1" ht="15.75" thickBot="1">
      <c r="B102" s="66"/>
      <c r="E102" s="216" t="s">
        <v>465</v>
      </c>
      <c r="F102" s="216"/>
      <c r="G102" s="217"/>
      <c r="H102" s="218"/>
      <c r="I102" s="219">
        <f>SUM(I89:I101)</f>
        <v>3657.4760513799197</v>
      </c>
      <c r="J102" s="219">
        <f>SUM(J89:J101)</f>
        <v>693.93293539518902</v>
      </c>
      <c r="K102" s="219">
        <f t="shared" ref="K102:O102" si="40">SUM(K89:K101)</f>
        <v>-1601.2239761809972</v>
      </c>
      <c r="L102" s="219">
        <f t="shared" si="40"/>
        <v>424.93002576647268</v>
      </c>
      <c r="M102" s="219">
        <f t="shared" si="40"/>
        <v>661.71580639117724</v>
      </c>
      <c r="N102" s="219">
        <f t="shared" si="40"/>
        <v>0</v>
      </c>
      <c r="O102" s="219">
        <f t="shared" si="40"/>
        <v>62.021397802054153</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3898.852240553816</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3657.4760513799197</v>
      </c>
      <c r="J104" s="228">
        <f t="shared" ref="J104" si="42">J102+J103</f>
        <v>693.93293539518902</v>
      </c>
      <c r="K104" s="228">
        <f t="shared" ref="K104" si="43">K102+K103</f>
        <v>-1601.2239761809972</v>
      </c>
      <c r="L104" s="228">
        <f t="shared" ref="L104" si="44">L102+L103</f>
        <v>424.93002576647268</v>
      </c>
      <c r="M104" s="228">
        <f t="shared" ref="M104" si="45">M102+M103</f>
        <v>661.71580639117724</v>
      </c>
      <c r="N104" s="228">
        <f t="shared" ref="N104" si="46">N102+N103</f>
        <v>0</v>
      </c>
      <c r="O104" s="228">
        <f t="shared" ref="O104:V104" si="47">O102+O103</f>
        <v>62.021397802054153</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3898.852240553816</v>
      </c>
    </row>
    <row r="105" spans="2:23" s="9" customFormat="1">
      <c r="B105" s="66"/>
      <c r="E105" s="214">
        <v>42736</v>
      </c>
      <c r="F105" s="214" t="s">
        <v>184</v>
      </c>
      <c r="G105" s="215" t="s">
        <v>65</v>
      </c>
      <c r="H105" s="240">
        <f>$C$39/12</f>
        <v>9.1666666666666665E-4</v>
      </c>
      <c r="I105" s="230">
        <f>(SUM('1.  LRAMVA Summary'!D$54:D$71)+SUM('1.  LRAMVA Summary'!D$72:D$73)*(MONTH($E105)-1)/12)*$H105</f>
        <v>664.99564570543987</v>
      </c>
      <c r="J105" s="230">
        <f>(SUM('1.  LRAMVA Summary'!E$54:E$71)+SUM('1.  LRAMVA Summary'!E$72:E$73)*(MONTH($E105)-1)/12)*$H105</f>
        <v>126.16962461730708</v>
      </c>
      <c r="K105" s="230">
        <f>(SUM('1.  LRAMVA Summary'!F$54:F$71)+SUM('1.  LRAMVA Summary'!F$72:F$73)*(MONTH($E105)-1)/12)*$H105</f>
        <v>-291.13163203290856</v>
      </c>
      <c r="L105" s="230">
        <f>(SUM('1.  LRAMVA Summary'!G$54:G$71)+SUM('1.  LRAMVA Summary'!G$72:G$73)*(MONTH($E105)-1)/12)*$H105</f>
        <v>77.260004684813225</v>
      </c>
      <c r="M105" s="230">
        <f>(SUM('1.  LRAMVA Summary'!H$54:H$71)+SUM('1.  LRAMVA Summary'!H$72:H$73)*(MONTH($E105)-1)/12)*$H105</f>
        <v>120.31196479839586</v>
      </c>
      <c r="N105" s="230">
        <f>(SUM('1.  LRAMVA Summary'!I$54:I$71)+SUM('1.  LRAMVA Summary'!I$72:I$73)*(MONTH($E105)-1)/12)*$H105</f>
        <v>0</v>
      </c>
      <c r="O105" s="230">
        <f>(SUM('1.  LRAMVA Summary'!J$54:J$71)+SUM('1.  LRAMVA Summary'!J$72:J$73)*(MONTH($E105)-1)/12)*$H105</f>
        <v>11.276617782191666</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708.88222555523907</v>
      </c>
    </row>
    <row r="106" spans="2:23" s="9" customFormat="1">
      <c r="B106" s="66"/>
      <c r="E106" s="214">
        <v>42767</v>
      </c>
      <c r="F106" s="214" t="s">
        <v>184</v>
      </c>
      <c r="G106" s="215" t="s">
        <v>65</v>
      </c>
      <c r="H106" s="240">
        <f t="shared" ref="H106:H107" si="49">$C$39/12</f>
        <v>9.1666666666666665E-4</v>
      </c>
      <c r="I106" s="230">
        <f>(SUM('1.  LRAMVA Summary'!D$54:D$71)+SUM('1.  LRAMVA Summary'!D$72:D$73)*(MONTH($E106)-1)/12)*$H106</f>
        <v>664.99564570543987</v>
      </c>
      <c r="J106" s="230">
        <f>(SUM('1.  LRAMVA Summary'!E$54:E$71)+SUM('1.  LRAMVA Summary'!E$72:E$73)*(MONTH($E106)-1)/12)*$H106</f>
        <v>126.16962461730708</v>
      </c>
      <c r="K106" s="230">
        <f>(SUM('1.  LRAMVA Summary'!F$54:F$71)+SUM('1.  LRAMVA Summary'!F$72:F$73)*(MONTH($E106)-1)/12)*$H106</f>
        <v>-291.13163203290856</v>
      </c>
      <c r="L106" s="230">
        <f>(SUM('1.  LRAMVA Summary'!G$54:G$71)+SUM('1.  LRAMVA Summary'!G$72:G$73)*(MONTH($E106)-1)/12)*$H106</f>
        <v>77.260004684813225</v>
      </c>
      <c r="M106" s="230">
        <f>(SUM('1.  LRAMVA Summary'!H$54:H$71)+SUM('1.  LRAMVA Summary'!H$72:H$73)*(MONTH($E106)-1)/12)*$H106</f>
        <v>120.31196479839586</v>
      </c>
      <c r="N106" s="230">
        <f>(SUM('1.  LRAMVA Summary'!I$54:I$71)+SUM('1.  LRAMVA Summary'!I$72:I$73)*(MONTH($E106)-1)/12)*$H106</f>
        <v>0</v>
      </c>
      <c r="O106" s="230">
        <f>(SUM('1.  LRAMVA Summary'!J$54:J$71)+SUM('1.  LRAMVA Summary'!J$72:J$73)*(MONTH($E106)-1)/12)*$H106</f>
        <v>11.276617782191666</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708.88222555523907</v>
      </c>
    </row>
    <row r="107" spans="2:23" s="9" customFormat="1">
      <c r="B107" s="66"/>
      <c r="E107" s="214">
        <v>42795</v>
      </c>
      <c r="F107" s="214" t="s">
        <v>184</v>
      </c>
      <c r="G107" s="215" t="s">
        <v>65</v>
      </c>
      <c r="H107" s="240">
        <f t="shared" si="49"/>
        <v>9.1666666666666665E-4</v>
      </c>
      <c r="I107" s="230">
        <f>(SUM('1.  LRAMVA Summary'!D$54:D$71)+SUM('1.  LRAMVA Summary'!D$72:D$73)*(MONTH($E107)-1)/12)*$H107</f>
        <v>664.99564570543987</v>
      </c>
      <c r="J107" s="230">
        <f>(SUM('1.  LRAMVA Summary'!E$54:E$71)+SUM('1.  LRAMVA Summary'!E$72:E$73)*(MONTH($E107)-1)/12)*$H107</f>
        <v>126.16962461730708</v>
      </c>
      <c r="K107" s="230">
        <f>(SUM('1.  LRAMVA Summary'!F$54:F$71)+SUM('1.  LRAMVA Summary'!F$72:F$73)*(MONTH($E107)-1)/12)*$H107</f>
        <v>-291.13163203290856</v>
      </c>
      <c r="L107" s="230">
        <f>(SUM('1.  LRAMVA Summary'!G$54:G$71)+SUM('1.  LRAMVA Summary'!G$72:G$73)*(MONTH($E107)-1)/12)*$H107</f>
        <v>77.260004684813225</v>
      </c>
      <c r="M107" s="230">
        <f>(SUM('1.  LRAMVA Summary'!H$54:H$71)+SUM('1.  LRAMVA Summary'!H$72:H$73)*(MONTH($E107)-1)/12)*$H107</f>
        <v>120.31196479839586</v>
      </c>
      <c r="N107" s="230">
        <f>(SUM('1.  LRAMVA Summary'!I$54:I$71)+SUM('1.  LRAMVA Summary'!I$72:I$73)*(MONTH($E107)-1)/12)*$H107</f>
        <v>0</v>
      </c>
      <c r="O107" s="230">
        <f>(SUM('1.  LRAMVA Summary'!J$54:J$71)+SUM('1.  LRAMVA Summary'!J$72:J$73)*(MONTH($E107)-1)/12)*$H107</f>
        <v>11.276617782191666</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708.88222555523907</v>
      </c>
    </row>
    <row r="108" spans="2:23" s="8" customFormat="1">
      <c r="B108" s="239"/>
      <c r="E108" s="214">
        <v>42826</v>
      </c>
      <c r="F108" s="214" t="s">
        <v>184</v>
      </c>
      <c r="G108" s="215" t="s">
        <v>66</v>
      </c>
      <c r="H108" s="240">
        <f>$C$40/12</f>
        <v>9.1666666666666665E-4</v>
      </c>
      <c r="I108" s="230">
        <f>(SUM('1.  LRAMVA Summary'!D$54:D$71)+SUM('1.  LRAMVA Summary'!D$72:D$73)*(MONTH($E108)-1)/12)*$H108</f>
        <v>664.99564570543987</v>
      </c>
      <c r="J108" s="230">
        <f>(SUM('1.  LRAMVA Summary'!E$54:E$71)+SUM('1.  LRAMVA Summary'!E$72:E$73)*(MONTH($E108)-1)/12)*$H108</f>
        <v>126.16962461730708</v>
      </c>
      <c r="K108" s="230">
        <f>(SUM('1.  LRAMVA Summary'!F$54:F$71)+SUM('1.  LRAMVA Summary'!F$72:F$73)*(MONTH($E108)-1)/12)*$H108</f>
        <v>-291.13163203290856</v>
      </c>
      <c r="L108" s="230">
        <f>(SUM('1.  LRAMVA Summary'!G$54:G$71)+SUM('1.  LRAMVA Summary'!G$72:G$73)*(MONTH($E108)-1)/12)*$H108</f>
        <v>77.260004684813225</v>
      </c>
      <c r="M108" s="230">
        <f>(SUM('1.  LRAMVA Summary'!H$54:H$71)+SUM('1.  LRAMVA Summary'!H$72:H$73)*(MONTH($E108)-1)/12)*$H108</f>
        <v>120.31196479839586</v>
      </c>
      <c r="N108" s="230">
        <f>(SUM('1.  LRAMVA Summary'!I$54:I$71)+SUM('1.  LRAMVA Summary'!I$72:I$73)*(MONTH($E108)-1)/12)*$H108</f>
        <v>0</v>
      </c>
      <c r="O108" s="230">
        <f>(SUM('1.  LRAMVA Summary'!J$54:J$71)+SUM('1.  LRAMVA Summary'!J$72:J$73)*(MONTH($E108)-1)/12)*$H108</f>
        <v>11.276617782191666</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708.88222555523907</v>
      </c>
    </row>
    <row r="109" spans="2:23" s="9" customFormat="1">
      <c r="B109" s="66"/>
      <c r="E109" s="214">
        <v>42856</v>
      </c>
      <c r="F109" s="214" t="s">
        <v>184</v>
      </c>
      <c r="G109" s="215" t="s">
        <v>66</v>
      </c>
      <c r="H109" s="240">
        <f t="shared" ref="H109:H110" si="51">$C$40/12</f>
        <v>9.1666666666666665E-4</v>
      </c>
      <c r="I109" s="230">
        <f>(SUM('1.  LRAMVA Summary'!D$54:D$71)+SUM('1.  LRAMVA Summary'!D$72:D$73)*(MONTH($E109)-1)/12)*$H109</f>
        <v>664.99564570543987</v>
      </c>
      <c r="J109" s="230">
        <f>(SUM('1.  LRAMVA Summary'!E$54:E$71)+SUM('1.  LRAMVA Summary'!E$72:E$73)*(MONTH($E109)-1)/12)*$H109</f>
        <v>126.16962461730708</v>
      </c>
      <c r="K109" s="230">
        <f>(SUM('1.  LRAMVA Summary'!F$54:F$71)+SUM('1.  LRAMVA Summary'!F$72:F$73)*(MONTH($E109)-1)/12)*$H109</f>
        <v>-291.13163203290856</v>
      </c>
      <c r="L109" s="230">
        <f>(SUM('1.  LRAMVA Summary'!G$54:G$71)+SUM('1.  LRAMVA Summary'!G$72:G$73)*(MONTH($E109)-1)/12)*$H109</f>
        <v>77.260004684813225</v>
      </c>
      <c r="M109" s="230">
        <f>(SUM('1.  LRAMVA Summary'!H$54:H$71)+SUM('1.  LRAMVA Summary'!H$72:H$73)*(MONTH($E109)-1)/12)*$H109</f>
        <v>120.31196479839586</v>
      </c>
      <c r="N109" s="230">
        <f>(SUM('1.  LRAMVA Summary'!I$54:I$71)+SUM('1.  LRAMVA Summary'!I$72:I$73)*(MONTH($E109)-1)/12)*$H109</f>
        <v>0</v>
      </c>
      <c r="O109" s="230">
        <f>(SUM('1.  LRAMVA Summary'!J$54:J$71)+SUM('1.  LRAMVA Summary'!J$72:J$73)*(MONTH($E109)-1)/12)*$H109</f>
        <v>11.276617782191666</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708.88222555523907</v>
      </c>
    </row>
    <row r="110" spans="2:23" s="238" customFormat="1">
      <c r="B110" s="237"/>
      <c r="E110" s="214">
        <v>42887</v>
      </c>
      <c r="F110" s="214" t="s">
        <v>184</v>
      </c>
      <c r="G110" s="215" t="s">
        <v>66</v>
      </c>
      <c r="H110" s="240">
        <f t="shared" si="51"/>
        <v>9.1666666666666665E-4</v>
      </c>
      <c r="I110" s="230">
        <f>(SUM('1.  LRAMVA Summary'!D$54:D$71)+SUM('1.  LRAMVA Summary'!D$72:D$73)*(MONTH($E110)-1)/12)*$H110</f>
        <v>664.99564570543987</v>
      </c>
      <c r="J110" s="230">
        <f>(SUM('1.  LRAMVA Summary'!E$54:E$71)+SUM('1.  LRAMVA Summary'!E$72:E$73)*(MONTH($E110)-1)/12)*$H110</f>
        <v>126.16962461730708</v>
      </c>
      <c r="K110" s="230">
        <f>(SUM('1.  LRAMVA Summary'!F$54:F$71)+SUM('1.  LRAMVA Summary'!F$72:F$73)*(MONTH($E110)-1)/12)*$H110</f>
        <v>-291.13163203290856</v>
      </c>
      <c r="L110" s="230">
        <f>(SUM('1.  LRAMVA Summary'!G$54:G$71)+SUM('1.  LRAMVA Summary'!G$72:G$73)*(MONTH($E110)-1)/12)*$H110</f>
        <v>77.260004684813225</v>
      </c>
      <c r="M110" s="230">
        <f>(SUM('1.  LRAMVA Summary'!H$54:H$71)+SUM('1.  LRAMVA Summary'!H$72:H$73)*(MONTH($E110)-1)/12)*$H110</f>
        <v>120.31196479839586</v>
      </c>
      <c r="N110" s="230">
        <f>(SUM('1.  LRAMVA Summary'!I$54:I$71)+SUM('1.  LRAMVA Summary'!I$72:I$73)*(MONTH($E110)-1)/12)*$H110</f>
        <v>0</v>
      </c>
      <c r="O110" s="230">
        <f>(SUM('1.  LRAMVA Summary'!J$54:J$71)+SUM('1.  LRAMVA Summary'!J$72:J$73)*(MONTH($E110)-1)/12)*$H110</f>
        <v>11.276617782191666</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708.88222555523907</v>
      </c>
    </row>
    <row r="111" spans="2:23" s="9" customFormat="1">
      <c r="B111" s="66"/>
      <c r="E111" s="214">
        <v>42917</v>
      </c>
      <c r="F111" s="214" t="s">
        <v>184</v>
      </c>
      <c r="G111" s="215" t="s">
        <v>68</v>
      </c>
      <c r="H111" s="240">
        <f>$C$41/12</f>
        <v>9.1666666666666665E-4</v>
      </c>
      <c r="I111" s="230">
        <f>(SUM('1.  LRAMVA Summary'!D$54:D$71)+SUM('1.  LRAMVA Summary'!D$72:D$73)*(MONTH($E111)-1)/12)*$H111</f>
        <v>664.99564570543987</v>
      </c>
      <c r="J111" s="230">
        <f>(SUM('1.  LRAMVA Summary'!E$54:E$71)+SUM('1.  LRAMVA Summary'!E$72:E$73)*(MONTH($E111)-1)/12)*$H111</f>
        <v>126.16962461730708</v>
      </c>
      <c r="K111" s="230">
        <f>(SUM('1.  LRAMVA Summary'!F$54:F$71)+SUM('1.  LRAMVA Summary'!F$72:F$73)*(MONTH($E111)-1)/12)*$H111</f>
        <v>-291.13163203290856</v>
      </c>
      <c r="L111" s="230">
        <f>(SUM('1.  LRAMVA Summary'!G$54:G$71)+SUM('1.  LRAMVA Summary'!G$72:G$73)*(MONTH($E111)-1)/12)*$H111</f>
        <v>77.260004684813225</v>
      </c>
      <c r="M111" s="230">
        <f>(SUM('1.  LRAMVA Summary'!H$54:H$71)+SUM('1.  LRAMVA Summary'!H$72:H$73)*(MONTH($E111)-1)/12)*$H111</f>
        <v>120.31196479839586</v>
      </c>
      <c r="N111" s="230">
        <f>(SUM('1.  LRAMVA Summary'!I$54:I$71)+SUM('1.  LRAMVA Summary'!I$72:I$73)*(MONTH($E111)-1)/12)*$H111</f>
        <v>0</v>
      </c>
      <c r="O111" s="230">
        <f>(SUM('1.  LRAMVA Summary'!J$54:J$71)+SUM('1.  LRAMVA Summary'!J$72:J$73)*(MONTH($E111)-1)/12)*$H111</f>
        <v>11.276617782191666</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708.88222555523907</v>
      </c>
    </row>
    <row r="112" spans="2:23" s="9" customFormat="1">
      <c r="B112" s="66"/>
      <c r="E112" s="214">
        <v>42948</v>
      </c>
      <c r="F112" s="214" t="s">
        <v>184</v>
      </c>
      <c r="G112" s="215" t="s">
        <v>68</v>
      </c>
      <c r="H112" s="240">
        <f t="shared" ref="H112:H113" si="52">$C$41/12</f>
        <v>9.1666666666666665E-4</v>
      </c>
      <c r="I112" s="230">
        <f>(SUM('1.  LRAMVA Summary'!D$54:D$71)+SUM('1.  LRAMVA Summary'!D$72:D$73)*(MONTH($E112)-1)/12)*$H112</f>
        <v>664.99564570543987</v>
      </c>
      <c r="J112" s="230">
        <f>(SUM('1.  LRAMVA Summary'!E$54:E$71)+SUM('1.  LRAMVA Summary'!E$72:E$73)*(MONTH($E112)-1)/12)*$H112</f>
        <v>126.16962461730708</v>
      </c>
      <c r="K112" s="230">
        <f>(SUM('1.  LRAMVA Summary'!F$54:F$71)+SUM('1.  LRAMVA Summary'!F$72:F$73)*(MONTH($E112)-1)/12)*$H112</f>
        <v>-291.13163203290856</v>
      </c>
      <c r="L112" s="230">
        <f>(SUM('1.  LRAMVA Summary'!G$54:G$71)+SUM('1.  LRAMVA Summary'!G$72:G$73)*(MONTH($E112)-1)/12)*$H112</f>
        <v>77.260004684813225</v>
      </c>
      <c r="M112" s="230">
        <f>(SUM('1.  LRAMVA Summary'!H$54:H$71)+SUM('1.  LRAMVA Summary'!H$72:H$73)*(MONTH($E112)-1)/12)*$H112</f>
        <v>120.31196479839586</v>
      </c>
      <c r="N112" s="230">
        <f>(SUM('1.  LRAMVA Summary'!I$54:I$71)+SUM('1.  LRAMVA Summary'!I$72:I$73)*(MONTH($E112)-1)/12)*$H112</f>
        <v>0</v>
      </c>
      <c r="O112" s="230">
        <f>(SUM('1.  LRAMVA Summary'!J$54:J$71)+SUM('1.  LRAMVA Summary'!J$72:J$73)*(MONTH($E112)-1)/12)*$H112</f>
        <v>11.276617782191666</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708.88222555523907</v>
      </c>
    </row>
    <row r="113" spans="2:23" s="9" customFormat="1">
      <c r="B113" s="66"/>
      <c r="E113" s="214">
        <v>42979</v>
      </c>
      <c r="F113" s="214" t="s">
        <v>184</v>
      </c>
      <c r="G113" s="215" t="s">
        <v>68</v>
      </c>
      <c r="H113" s="240">
        <f t="shared" si="52"/>
        <v>9.1666666666666665E-4</v>
      </c>
      <c r="I113" s="230">
        <f>(SUM('1.  LRAMVA Summary'!D$54:D$71)+SUM('1.  LRAMVA Summary'!D$72:D$73)*(MONTH($E113)-1)/12)*$H113</f>
        <v>664.99564570543987</v>
      </c>
      <c r="J113" s="230">
        <f>(SUM('1.  LRAMVA Summary'!E$54:E$71)+SUM('1.  LRAMVA Summary'!E$72:E$73)*(MONTH($E113)-1)/12)*$H113</f>
        <v>126.16962461730708</v>
      </c>
      <c r="K113" s="230">
        <f>(SUM('1.  LRAMVA Summary'!F$54:F$71)+SUM('1.  LRAMVA Summary'!F$72:F$73)*(MONTH($E113)-1)/12)*$H113</f>
        <v>-291.13163203290856</v>
      </c>
      <c r="L113" s="230">
        <f>(SUM('1.  LRAMVA Summary'!G$54:G$71)+SUM('1.  LRAMVA Summary'!G$72:G$73)*(MONTH($E113)-1)/12)*$H113</f>
        <v>77.260004684813225</v>
      </c>
      <c r="M113" s="230">
        <f>(SUM('1.  LRAMVA Summary'!H$54:H$71)+SUM('1.  LRAMVA Summary'!H$72:H$73)*(MONTH($E113)-1)/12)*$H113</f>
        <v>120.31196479839586</v>
      </c>
      <c r="N113" s="230">
        <f>(SUM('1.  LRAMVA Summary'!I$54:I$71)+SUM('1.  LRAMVA Summary'!I$72:I$73)*(MONTH($E113)-1)/12)*$H113</f>
        <v>0</v>
      </c>
      <c r="O113" s="230">
        <f>(SUM('1.  LRAMVA Summary'!J$54:J$71)+SUM('1.  LRAMVA Summary'!J$72:J$73)*(MONTH($E113)-1)/12)*$H113</f>
        <v>11.276617782191666</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708.88222555523907</v>
      </c>
    </row>
    <row r="114" spans="2:23" s="9" customFormat="1">
      <c r="B114" s="66"/>
      <c r="E114" s="214">
        <v>43009</v>
      </c>
      <c r="F114" s="214" t="s">
        <v>184</v>
      </c>
      <c r="G114" s="215" t="s">
        <v>69</v>
      </c>
      <c r="H114" s="240">
        <f>$C$42/12</f>
        <v>1.25E-3</v>
      </c>
      <c r="I114" s="230">
        <f>(SUM('1.  LRAMVA Summary'!D$54:D$71)+SUM('1.  LRAMVA Summary'!D$72:D$73)*(MONTH($E114)-1)/12)*$H114</f>
        <v>906.81224414378175</v>
      </c>
      <c r="J114" s="230">
        <f>(SUM('1.  LRAMVA Summary'!E$54:E$71)+SUM('1.  LRAMVA Summary'!E$72:E$73)*(MONTH($E114)-1)/12)*$H114</f>
        <v>172.04948811450967</v>
      </c>
      <c r="K114" s="230">
        <f>(SUM('1.  LRAMVA Summary'!F$54:F$71)+SUM('1.  LRAMVA Summary'!F$72:F$73)*(MONTH($E114)-1)/12)*$H114</f>
        <v>-396.99768004487532</v>
      </c>
      <c r="L114" s="230">
        <f>(SUM('1.  LRAMVA Summary'!G$54:G$71)+SUM('1.  LRAMVA Summary'!G$72:G$73)*(MONTH($E114)-1)/12)*$H114</f>
        <v>105.35455184292712</v>
      </c>
      <c r="M114" s="230">
        <f>(SUM('1.  LRAMVA Summary'!H$54:H$71)+SUM('1.  LRAMVA Summary'!H$72:H$73)*(MONTH($E114)-1)/12)*$H114</f>
        <v>164.06177017963074</v>
      </c>
      <c r="N114" s="230">
        <f>(SUM('1.  LRAMVA Summary'!I$54:I$71)+SUM('1.  LRAMVA Summary'!I$72:I$73)*(MONTH($E114)-1)/12)*$H114</f>
        <v>0</v>
      </c>
      <c r="O114" s="230">
        <f>(SUM('1.  LRAMVA Summary'!J$54:J$71)+SUM('1.  LRAMVA Summary'!J$72:J$73)*(MONTH($E114)-1)/12)*$H114</f>
        <v>15.377206066625</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966.65758030259883</v>
      </c>
    </row>
    <row r="115" spans="2:23" s="9" customFormat="1">
      <c r="B115" s="66"/>
      <c r="E115" s="214">
        <v>43040</v>
      </c>
      <c r="F115" s="214" t="s">
        <v>184</v>
      </c>
      <c r="G115" s="215" t="s">
        <v>69</v>
      </c>
      <c r="H115" s="240">
        <f t="shared" ref="H115:H116" si="53">$C$42/12</f>
        <v>1.25E-3</v>
      </c>
      <c r="I115" s="230">
        <f>(SUM('1.  LRAMVA Summary'!D$54:D$71)+SUM('1.  LRAMVA Summary'!D$72:D$73)*(MONTH($E115)-1)/12)*$H115</f>
        <v>906.81224414378175</v>
      </c>
      <c r="J115" s="230">
        <f>(SUM('1.  LRAMVA Summary'!E$54:E$71)+SUM('1.  LRAMVA Summary'!E$72:E$73)*(MONTH($E115)-1)/12)*$H115</f>
        <v>172.04948811450967</v>
      </c>
      <c r="K115" s="230">
        <f>(SUM('1.  LRAMVA Summary'!F$54:F$71)+SUM('1.  LRAMVA Summary'!F$72:F$73)*(MONTH($E115)-1)/12)*$H115</f>
        <v>-396.99768004487532</v>
      </c>
      <c r="L115" s="230">
        <f>(SUM('1.  LRAMVA Summary'!G$54:G$71)+SUM('1.  LRAMVA Summary'!G$72:G$73)*(MONTH($E115)-1)/12)*$H115</f>
        <v>105.35455184292712</v>
      </c>
      <c r="M115" s="230">
        <f>(SUM('1.  LRAMVA Summary'!H$54:H$71)+SUM('1.  LRAMVA Summary'!H$72:H$73)*(MONTH($E115)-1)/12)*$H115</f>
        <v>164.06177017963074</v>
      </c>
      <c r="N115" s="230">
        <f>(SUM('1.  LRAMVA Summary'!I$54:I$71)+SUM('1.  LRAMVA Summary'!I$72:I$73)*(MONTH($E115)-1)/12)*$H115</f>
        <v>0</v>
      </c>
      <c r="O115" s="230">
        <f>(SUM('1.  LRAMVA Summary'!J$54:J$71)+SUM('1.  LRAMVA Summary'!J$72:J$73)*(MONTH($E115)-1)/12)*$H115</f>
        <v>15.377206066625</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966.65758030259883</v>
      </c>
    </row>
    <row r="116" spans="2:23" s="9" customFormat="1">
      <c r="B116" s="66"/>
      <c r="E116" s="214">
        <v>43070</v>
      </c>
      <c r="F116" s="214" t="s">
        <v>184</v>
      </c>
      <c r="G116" s="215" t="s">
        <v>69</v>
      </c>
      <c r="H116" s="240">
        <f t="shared" si="53"/>
        <v>1.25E-3</v>
      </c>
      <c r="I116" s="230">
        <f>(SUM('1.  LRAMVA Summary'!D$54:D$71)+SUM('1.  LRAMVA Summary'!D$72:D$73)*(MONTH($E116)-1)/12)*$H116</f>
        <v>906.81224414378175</v>
      </c>
      <c r="J116" s="230">
        <f>(SUM('1.  LRAMVA Summary'!E$54:E$71)+SUM('1.  LRAMVA Summary'!E$72:E$73)*(MONTH($E116)-1)/12)*$H116</f>
        <v>172.04948811450967</v>
      </c>
      <c r="K116" s="230">
        <f>(SUM('1.  LRAMVA Summary'!F$54:F$71)+SUM('1.  LRAMVA Summary'!F$72:F$73)*(MONTH($E116)-1)/12)*$H116</f>
        <v>-396.99768004487532</v>
      </c>
      <c r="L116" s="230">
        <f>(SUM('1.  LRAMVA Summary'!G$54:G$71)+SUM('1.  LRAMVA Summary'!G$72:G$73)*(MONTH($E116)-1)/12)*$H116</f>
        <v>105.35455184292712</v>
      </c>
      <c r="M116" s="230">
        <f>(SUM('1.  LRAMVA Summary'!H$54:H$71)+SUM('1.  LRAMVA Summary'!H$72:H$73)*(MONTH($E116)-1)/12)*$H116</f>
        <v>164.06177017963074</v>
      </c>
      <c r="N116" s="230">
        <f>(SUM('1.  LRAMVA Summary'!I$54:I$71)+SUM('1.  LRAMVA Summary'!I$72:I$73)*(MONTH($E116)-1)/12)*$H116</f>
        <v>0</v>
      </c>
      <c r="O116" s="230">
        <f>(SUM('1.  LRAMVA Summary'!J$54:J$71)+SUM('1.  LRAMVA Summary'!J$72:J$73)*(MONTH($E116)-1)/12)*$H116</f>
        <v>15.377206066625</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966.65758030259883</v>
      </c>
    </row>
    <row r="117" spans="2:23" s="9" customFormat="1" ht="15.75" thickBot="1">
      <c r="B117" s="66"/>
      <c r="E117" s="216" t="s">
        <v>466</v>
      </c>
      <c r="F117" s="216"/>
      <c r="G117" s="217"/>
      <c r="H117" s="218"/>
      <c r="I117" s="219">
        <f>SUM(I104:I116)</f>
        <v>12362.873595160221</v>
      </c>
      <c r="J117" s="219">
        <f>SUM(J104:J116)</f>
        <v>2345.6080212944821</v>
      </c>
      <c r="K117" s="219">
        <f t="shared" ref="K117:O117" si="54">SUM(K104:K116)</f>
        <v>-5412.4017046118006</v>
      </c>
      <c r="L117" s="219">
        <f t="shared" si="54"/>
        <v>1436.3337234585731</v>
      </c>
      <c r="M117" s="219">
        <f t="shared" si="54"/>
        <v>2236.7088001156321</v>
      </c>
      <c r="N117" s="219">
        <f t="shared" si="54"/>
        <v>0</v>
      </c>
      <c r="O117" s="219">
        <f t="shared" si="54"/>
        <v>209.64257604165417</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13178.765011458761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12362.873595160221</v>
      </c>
      <c r="J119" s="228">
        <f t="shared" ref="J119" si="56">J117+J118</f>
        <v>2345.6080212944821</v>
      </c>
      <c r="K119" s="228">
        <f t="shared" ref="K119" si="57">K117+K118</f>
        <v>-5412.4017046118006</v>
      </c>
      <c r="L119" s="228">
        <f t="shared" ref="L119" si="58">L117+L118</f>
        <v>1436.3337234585731</v>
      </c>
      <c r="M119" s="228">
        <f t="shared" ref="M119" si="59">M117+M118</f>
        <v>2236.7088001156321</v>
      </c>
      <c r="N119" s="228">
        <f t="shared" ref="N119" si="60">N117+N118</f>
        <v>0</v>
      </c>
      <c r="O119" s="228">
        <f t="shared" ref="O119:V119" si="61">O117+O118</f>
        <v>209.64257604165417</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13178.765011458761</v>
      </c>
    </row>
    <row r="120" spans="2:23" s="9" customFormat="1">
      <c r="B120" s="66"/>
      <c r="E120" s="214">
        <v>43101</v>
      </c>
      <c r="F120" s="214" t="s">
        <v>185</v>
      </c>
      <c r="G120" s="215" t="s">
        <v>65</v>
      </c>
      <c r="H120" s="240">
        <f>$C$43/12</f>
        <v>1.25E-3</v>
      </c>
      <c r="I120" s="230">
        <f>(SUM('1.  LRAMVA Summary'!D$54:D$74)+SUM('1.  LRAMVA Summary'!D$75:D$76)*(MONTH($E120)-1)/12)*$H120</f>
        <v>906.81224414378175</v>
      </c>
      <c r="J120" s="230">
        <f>(SUM('1.  LRAMVA Summary'!E$54:E$74)+SUM('1.  LRAMVA Summary'!E$75:E$76)*(MONTH($E120)-1)/12)*$H120</f>
        <v>172.04948811450967</v>
      </c>
      <c r="K120" s="230">
        <f>(SUM('1.  LRAMVA Summary'!F$54:F$74)+SUM('1.  LRAMVA Summary'!F$75:F$76)*(MONTH($E120)-1)/12)*$H120</f>
        <v>-396.99768004487532</v>
      </c>
      <c r="L120" s="230">
        <f>(SUM('1.  LRAMVA Summary'!G$54:G$74)+SUM('1.  LRAMVA Summary'!G$75:G$76)*(MONTH($E120)-1)/12)*$H120</f>
        <v>105.35455184292712</v>
      </c>
      <c r="M120" s="230">
        <f>(SUM('1.  LRAMVA Summary'!H$54:H$74)+SUM('1.  LRAMVA Summary'!H$75:H$76)*(MONTH($E120)-1)/12)*$H120</f>
        <v>164.06177017963074</v>
      </c>
      <c r="N120" s="230">
        <f>(SUM('1.  LRAMVA Summary'!I$54:I$74)+SUM('1.  LRAMVA Summary'!I$75:I$76)*(MONTH($E120)-1)/12)*$H120</f>
        <v>0</v>
      </c>
      <c r="O120" s="230">
        <f>(SUM('1.  LRAMVA Summary'!J$54:J$74)+SUM('1.  LRAMVA Summary'!J$75:J$76)*(MONTH($E120)-1)/12)*$H120</f>
        <v>15.377206066625</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966.65758030259883</v>
      </c>
    </row>
    <row r="121" spans="2:23" s="9" customFormat="1">
      <c r="B121" s="66"/>
      <c r="E121" s="214">
        <v>43132</v>
      </c>
      <c r="F121" s="214" t="s">
        <v>185</v>
      </c>
      <c r="G121" s="215" t="s">
        <v>65</v>
      </c>
      <c r="H121" s="240">
        <f t="shared" ref="H121:H122" si="63">$C$43/12</f>
        <v>1.25E-3</v>
      </c>
      <c r="I121" s="230">
        <f>(SUM('1.  LRAMVA Summary'!D$54:D$74)+SUM('1.  LRAMVA Summary'!D$75:D$76)*(MONTH($E121)-1)/12)*$H121</f>
        <v>906.81224414378175</v>
      </c>
      <c r="J121" s="230">
        <f>(SUM('1.  LRAMVA Summary'!E$54:E$74)+SUM('1.  LRAMVA Summary'!E$75:E$76)*(MONTH($E121)-1)/12)*$H121</f>
        <v>172.04948811450967</v>
      </c>
      <c r="K121" s="230">
        <f>(SUM('1.  LRAMVA Summary'!F$54:F$74)+SUM('1.  LRAMVA Summary'!F$75:F$76)*(MONTH($E121)-1)/12)*$H121</f>
        <v>-396.99768004487532</v>
      </c>
      <c r="L121" s="230">
        <f>(SUM('1.  LRAMVA Summary'!G$54:G$74)+SUM('1.  LRAMVA Summary'!G$75:G$76)*(MONTH($E121)-1)/12)*$H121</f>
        <v>105.35455184292712</v>
      </c>
      <c r="M121" s="230">
        <f>(SUM('1.  LRAMVA Summary'!H$54:H$74)+SUM('1.  LRAMVA Summary'!H$75:H$76)*(MONTH($E121)-1)/12)*$H121</f>
        <v>164.06177017963074</v>
      </c>
      <c r="N121" s="230">
        <f>(SUM('1.  LRAMVA Summary'!I$54:I$74)+SUM('1.  LRAMVA Summary'!I$75:I$76)*(MONTH($E121)-1)/12)*$H121</f>
        <v>0</v>
      </c>
      <c r="O121" s="230">
        <f>(SUM('1.  LRAMVA Summary'!J$54:J$74)+SUM('1.  LRAMVA Summary'!J$75:J$76)*(MONTH($E121)-1)/12)*$H121</f>
        <v>15.377206066625</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966.65758030259883</v>
      </c>
    </row>
    <row r="122" spans="2:23" s="9" customFormat="1">
      <c r="B122" s="66"/>
      <c r="E122" s="214">
        <v>43160</v>
      </c>
      <c r="F122" s="214" t="s">
        <v>185</v>
      </c>
      <c r="G122" s="215" t="s">
        <v>65</v>
      </c>
      <c r="H122" s="240">
        <f t="shared" si="63"/>
        <v>1.25E-3</v>
      </c>
      <c r="I122" s="230">
        <f>(SUM('1.  LRAMVA Summary'!D$54:D$74)+SUM('1.  LRAMVA Summary'!D$75:D$76)*(MONTH($E122)-1)/12)*$H122</f>
        <v>906.81224414378175</v>
      </c>
      <c r="J122" s="230">
        <f>(SUM('1.  LRAMVA Summary'!E$54:E$74)+SUM('1.  LRAMVA Summary'!E$75:E$76)*(MONTH($E122)-1)/12)*$H122</f>
        <v>172.04948811450967</v>
      </c>
      <c r="K122" s="230">
        <f>(SUM('1.  LRAMVA Summary'!F$54:F$74)+SUM('1.  LRAMVA Summary'!F$75:F$76)*(MONTH($E122)-1)/12)*$H122</f>
        <v>-396.99768004487532</v>
      </c>
      <c r="L122" s="230">
        <f>(SUM('1.  LRAMVA Summary'!G$54:G$74)+SUM('1.  LRAMVA Summary'!G$75:G$76)*(MONTH($E122)-1)/12)*$H122</f>
        <v>105.35455184292712</v>
      </c>
      <c r="M122" s="230">
        <f>(SUM('1.  LRAMVA Summary'!H$54:H$74)+SUM('1.  LRAMVA Summary'!H$75:H$76)*(MONTH($E122)-1)/12)*$H122</f>
        <v>164.06177017963074</v>
      </c>
      <c r="N122" s="230">
        <f>(SUM('1.  LRAMVA Summary'!I$54:I$74)+SUM('1.  LRAMVA Summary'!I$75:I$76)*(MONTH($E122)-1)/12)*$H122</f>
        <v>0</v>
      </c>
      <c r="O122" s="230">
        <f>(SUM('1.  LRAMVA Summary'!J$54:J$74)+SUM('1.  LRAMVA Summary'!J$75:J$76)*(MONTH($E122)-1)/12)*$H122</f>
        <v>15.377206066625</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966.65758030259883</v>
      </c>
    </row>
    <row r="123" spans="2:23" s="8" customFormat="1">
      <c r="B123" s="239"/>
      <c r="E123" s="214">
        <v>43191</v>
      </c>
      <c r="F123" s="214" t="s">
        <v>185</v>
      </c>
      <c r="G123" s="215" t="s">
        <v>66</v>
      </c>
      <c r="H123" s="240">
        <f>$C$44/12</f>
        <v>1.575E-3</v>
      </c>
      <c r="I123" s="230">
        <f>(SUM('1.  LRAMVA Summary'!D$54:D$74)+SUM('1.  LRAMVA Summary'!D$75:D$76)*(MONTH($E123)-1)/12)*$H123</f>
        <v>1142.5834276211649</v>
      </c>
      <c r="J123" s="230">
        <f>(SUM('1.  LRAMVA Summary'!E$54:E$74)+SUM('1.  LRAMVA Summary'!E$75:E$76)*(MONTH($E123)-1)/12)*$H123</f>
        <v>216.78235502428217</v>
      </c>
      <c r="K123" s="230">
        <f>(SUM('1.  LRAMVA Summary'!F$54:F$74)+SUM('1.  LRAMVA Summary'!F$75:F$76)*(MONTH($E123)-1)/12)*$H123</f>
        <v>-500.21707685654286</v>
      </c>
      <c r="L123" s="230">
        <f>(SUM('1.  LRAMVA Summary'!G$54:G$74)+SUM('1.  LRAMVA Summary'!G$75:G$76)*(MONTH($E123)-1)/12)*$H123</f>
        <v>132.74673532208817</v>
      </c>
      <c r="M123" s="230">
        <f>(SUM('1.  LRAMVA Summary'!H$54:H$74)+SUM('1.  LRAMVA Summary'!H$75:H$76)*(MONTH($E123)-1)/12)*$H123</f>
        <v>206.71783042633473</v>
      </c>
      <c r="N123" s="230">
        <f>(SUM('1.  LRAMVA Summary'!I$54:I$74)+SUM('1.  LRAMVA Summary'!I$75:I$76)*(MONTH($E123)-1)/12)*$H123</f>
        <v>0</v>
      </c>
      <c r="O123" s="230">
        <f>(SUM('1.  LRAMVA Summary'!J$54:J$74)+SUM('1.  LRAMVA Summary'!J$75:J$76)*(MONTH($E123)-1)/12)*$H123</f>
        <v>19.375279643947501</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1217.9885511812747</v>
      </c>
    </row>
    <row r="124" spans="2:23" s="9" customFormat="1">
      <c r="B124" s="66"/>
      <c r="E124" s="214">
        <v>43221</v>
      </c>
      <c r="F124" s="214" t="s">
        <v>185</v>
      </c>
      <c r="G124" s="215" t="s">
        <v>66</v>
      </c>
      <c r="H124" s="240">
        <f t="shared" ref="H124:H125" si="65">$C$44/12</f>
        <v>1.575E-3</v>
      </c>
      <c r="I124" s="230">
        <f>(SUM('1.  LRAMVA Summary'!D$54:D$74)+SUM('1.  LRAMVA Summary'!D$75:D$76)*(MONTH($E124)-1)/12)*$H124</f>
        <v>1142.5834276211649</v>
      </c>
      <c r="J124" s="230">
        <f>(SUM('1.  LRAMVA Summary'!E$54:E$74)+SUM('1.  LRAMVA Summary'!E$75:E$76)*(MONTH($E124)-1)/12)*$H124</f>
        <v>216.78235502428217</v>
      </c>
      <c r="K124" s="230">
        <f>(SUM('1.  LRAMVA Summary'!F$54:F$74)+SUM('1.  LRAMVA Summary'!F$75:F$76)*(MONTH($E124)-1)/12)*$H124</f>
        <v>-500.21707685654286</v>
      </c>
      <c r="L124" s="230">
        <f>(SUM('1.  LRAMVA Summary'!G$54:G$74)+SUM('1.  LRAMVA Summary'!G$75:G$76)*(MONTH($E124)-1)/12)*$H124</f>
        <v>132.74673532208817</v>
      </c>
      <c r="M124" s="230">
        <f>(SUM('1.  LRAMVA Summary'!H$54:H$74)+SUM('1.  LRAMVA Summary'!H$75:H$76)*(MONTH($E124)-1)/12)*$H124</f>
        <v>206.71783042633473</v>
      </c>
      <c r="N124" s="230">
        <f>(SUM('1.  LRAMVA Summary'!I$54:I$74)+SUM('1.  LRAMVA Summary'!I$75:I$76)*(MONTH($E124)-1)/12)*$H124</f>
        <v>0</v>
      </c>
      <c r="O124" s="230">
        <f>(SUM('1.  LRAMVA Summary'!J$54:J$74)+SUM('1.  LRAMVA Summary'!J$75:J$76)*(MONTH($E124)-1)/12)*$H124</f>
        <v>19.375279643947501</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1217.9885511812747</v>
      </c>
    </row>
    <row r="125" spans="2:23" s="238" customFormat="1">
      <c r="B125" s="237"/>
      <c r="E125" s="214">
        <v>43252</v>
      </c>
      <c r="F125" s="214" t="s">
        <v>185</v>
      </c>
      <c r="G125" s="215" t="s">
        <v>66</v>
      </c>
      <c r="H125" s="240">
        <f t="shared" si="65"/>
        <v>1.575E-3</v>
      </c>
      <c r="I125" s="230">
        <f>(SUM('1.  LRAMVA Summary'!D$54:D$74)+SUM('1.  LRAMVA Summary'!D$75:D$76)*(MONTH($E125)-1)/12)*$H125</f>
        <v>1142.5834276211649</v>
      </c>
      <c r="J125" s="230">
        <f>(SUM('1.  LRAMVA Summary'!E$54:E$74)+SUM('1.  LRAMVA Summary'!E$75:E$76)*(MONTH($E125)-1)/12)*$H125</f>
        <v>216.78235502428217</v>
      </c>
      <c r="K125" s="230">
        <f>(SUM('1.  LRAMVA Summary'!F$54:F$74)+SUM('1.  LRAMVA Summary'!F$75:F$76)*(MONTH($E125)-1)/12)*$H125</f>
        <v>-500.21707685654286</v>
      </c>
      <c r="L125" s="230">
        <f>(SUM('1.  LRAMVA Summary'!G$54:G$74)+SUM('1.  LRAMVA Summary'!G$75:G$76)*(MONTH($E125)-1)/12)*$H125</f>
        <v>132.74673532208817</v>
      </c>
      <c r="M125" s="230">
        <f>(SUM('1.  LRAMVA Summary'!H$54:H$74)+SUM('1.  LRAMVA Summary'!H$75:H$76)*(MONTH($E125)-1)/12)*$H125</f>
        <v>206.71783042633473</v>
      </c>
      <c r="N125" s="230">
        <f>(SUM('1.  LRAMVA Summary'!I$54:I$74)+SUM('1.  LRAMVA Summary'!I$75:I$76)*(MONTH($E125)-1)/12)*$H125</f>
        <v>0</v>
      </c>
      <c r="O125" s="230">
        <f>(SUM('1.  LRAMVA Summary'!J$54:J$74)+SUM('1.  LRAMVA Summary'!J$75:J$76)*(MONTH($E125)-1)/12)*$H125</f>
        <v>19.375279643947501</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1217.9885511812747</v>
      </c>
    </row>
    <row r="126" spans="2:23" s="9" customFormat="1">
      <c r="B126" s="66"/>
      <c r="E126" s="214">
        <v>43282</v>
      </c>
      <c r="F126" s="214" t="s">
        <v>185</v>
      </c>
      <c r="G126" s="215" t="s">
        <v>68</v>
      </c>
      <c r="H126" s="240">
        <f>$C$45/12</f>
        <v>1.575E-3</v>
      </c>
      <c r="I126" s="230">
        <f>(SUM('1.  LRAMVA Summary'!D$54:D$74)+SUM('1.  LRAMVA Summary'!D$75:D$76)*(MONTH($E126)-1)/12)*$H126</f>
        <v>1142.5834276211649</v>
      </c>
      <c r="J126" s="230">
        <f>(SUM('1.  LRAMVA Summary'!E$54:E$74)+SUM('1.  LRAMVA Summary'!E$75:E$76)*(MONTH($E126)-1)/12)*$H126</f>
        <v>216.78235502428217</v>
      </c>
      <c r="K126" s="230">
        <f>(SUM('1.  LRAMVA Summary'!F$54:F$74)+SUM('1.  LRAMVA Summary'!F$75:F$76)*(MONTH($E126)-1)/12)*$H126</f>
        <v>-500.21707685654286</v>
      </c>
      <c r="L126" s="230">
        <f>(SUM('1.  LRAMVA Summary'!G$54:G$74)+SUM('1.  LRAMVA Summary'!G$75:G$76)*(MONTH($E126)-1)/12)*$H126</f>
        <v>132.74673532208817</v>
      </c>
      <c r="M126" s="230">
        <f>(SUM('1.  LRAMVA Summary'!H$54:H$74)+SUM('1.  LRAMVA Summary'!H$75:H$76)*(MONTH($E126)-1)/12)*$H126</f>
        <v>206.71783042633473</v>
      </c>
      <c r="N126" s="230">
        <f>(SUM('1.  LRAMVA Summary'!I$54:I$74)+SUM('1.  LRAMVA Summary'!I$75:I$76)*(MONTH($E126)-1)/12)*$H126</f>
        <v>0</v>
      </c>
      <c r="O126" s="230">
        <f>(SUM('1.  LRAMVA Summary'!J$54:J$74)+SUM('1.  LRAMVA Summary'!J$75:J$76)*(MONTH($E126)-1)/12)*$H126</f>
        <v>19.375279643947501</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1217.9885511812747</v>
      </c>
    </row>
    <row r="127" spans="2:23" s="9" customFormat="1">
      <c r="B127" s="66"/>
      <c r="E127" s="214">
        <v>43313</v>
      </c>
      <c r="F127" s="214" t="s">
        <v>185</v>
      </c>
      <c r="G127" s="215" t="s">
        <v>68</v>
      </c>
      <c r="H127" s="240">
        <f t="shared" ref="H127:H128" si="66">$C$45/12</f>
        <v>1.575E-3</v>
      </c>
      <c r="I127" s="230">
        <f>(SUM('1.  LRAMVA Summary'!D$54:D$74)+SUM('1.  LRAMVA Summary'!D$75:D$76)*(MONTH($E127)-1)/12)*$H127</f>
        <v>1142.5834276211649</v>
      </c>
      <c r="J127" s="230">
        <f>(SUM('1.  LRAMVA Summary'!E$54:E$74)+SUM('1.  LRAMVA Summary'!E$75:E$76)*(MONTH($E127)-1)/12)*$H127</f>
        <v>216.78235502428217</v>
      </c>
      <c r="K127" s="230">
        <f>(SUM('1.  LRAMVA Summary'!F$54:F$74)+SUM('1.  LRAMVA Summary'!F$75:F$76)*(MONTH($E127)-1)/12)*$H127</f>
        <v>-500.21707685654286</v>
      </c>
      <c r="L127" s="230">
        <f>(SUM('1.  LRAMVA Summary'!G$54:G$74)+SUM('1.  LRAMVA Summary'!G$75:G$76)*(MONTH($E127)-1)/12)*$H127</f>
        <v>132.74673532208817</v>
      </c>
      <c r="M127" s="230">
        <f>(SUM('1.  LRAMVA Summary'!H$54:H$74)+SUM('1.  LRAMVA Summary'!H$75:H$76)*(MONTH($E127)-1)/12)*$H127</f>
        <v>206.71783042633473</v>
      </c>
      <c r="N127" s="230">
        <f>(SUM('1.  LRAMVA Summary'!I$54:I$74)+SUM('1.  LRAMVA Summary'!I$75:I$76)*(MONTH($E127)-1)/12)*$H127</f>
        <v>0</v>
      </c>
      <c r="O127" s="230">
        <f>(SUM('1.  LRAMVA Summary'!J$54:J$74)+SUM('1.  LRAMVA Summary'!J$75:J$76)*(MONTH($E127)-1)/12)*$H127</f>
        <v>19.375279643947501</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1217.9885511812747</v>
      </c>
    </row>
    <row r="128" spans="2:23" s="9" customFormat="1">
      <c r="B128" s="66"/>
      <c r="E128" s="214">
        <v>43344</v>
      </c>
      <c r="F128" s="214" t="s">
        <v>185</v>
      </c>
      <c r="G128" s="215" t="s">
        <v>68</v>
      </c>
      <c r="H128" s="240">
        <f t="shared" si="66"/>
        <v>1.575E-3</v>
      </c>
      <c r="I128" s="230">
        <f>(SUM('1.  LRAMVA Summary'!D$54:D$74)+SUM('1.  LRAMVA Summary'!D$75:D$76)*(MONTH($E128)-1)/12)*$H128</f>
        <v>1142.5834276211649</v>
      </c>
      <c r="J128" s="230">
        <f>(SUM('1.  LRAMVA Summary'!E$54:E$74)+SUM('1.  LRAMVA Summary'!E$75:E$76)*(MONTH($E128)-1)/12)*$H128</f>
        <v>216.78235502428217</v>
      </c>
      <c r="K128" s="230">
        <f>(SUM('1.  LRAMVA Summary'!F$54:F$74)+SUM('1.  LRAMVA Summary'!F$75:F$76)*(MONTH($E128)-1)/12)*$H128</f>
        <v>-500.21707685654286</v>
      </c>
      <c r="L128" s="230">
        <f>(SUM('1.  LRAMVA Summary'!G$54:G$74)+SUM('1.  LRAMVA Summary'!G$75:G$76)*(MONTH($E128)-1)/12)*$H128</f>
        <v>132.74673532208817</v>
      </c>
      <c r="M128" s="230">
        <f>(SUM('1.  LRAMVA Summary'!H$54:H$74)+SUM('1.  LRAMVA Summary'!H$75:H$76)*(MONTH($E128)-1)/12)*$H128</f>
        <v>206.71783042633473</v>
      </c>
      <c r="N128" s="230">
        <f>(SUM('1.  LRAMVA Summary'!I$54:I$74)+SUM('1.  LRAMVA Summary'!I$75:I$76)*(MONTH($E128)-1)/12)*$H128</f>
        <v>0</v>
      </c>
      <c r="O128" s="230">
        <f>(SUM('1.  LRAMVA Summary'!J$54:J$74)+SUM('1.  LRAMVA Summary'!J$75:J$76)*(MONTH($E128)-1)/12)*$H128</f>
        <v>19.375279643947501</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1217.9885511812747</v>
      </c>
    </row>
    <row r="129" spans="2:23" s="9" customFormat="1">
      <c r="B129" s="66"/>
      <c r="E129" s="214">
        <v>43374</v>
      </c>
      <c r="F129" s="214" t="s">
        <v>185</v>
      </c>
      <c r="G129" s="215" t="s">
        <v>69</v>
      </c>
      <c r="H129" s="240">
        <f>$C$46/12</f>
        <v>1.8083333333333335E-3</v>
      </c>
      <c r="I129" s="230">
        <f>(SUM('1.  LRAMVA Summary'!D$54:D$74)+SUM('1.  LRAMVA Summary'!D$75:D$76)*(MONTH($E129)-1)/12)*$H129</f>
        <v>1311.8550465280043</v>
      </c>
      <c r="J129" s="230">
        <f>(SUM('1.  LRAMVA Summary'!E$54:E$74)+SUM('1.  LRAMVA Summary'!E$75:E$76)*(MONTH($E129)-1)/12)*$H129</f>
        <v>248.89825947232399</v>
      </c>
      <c r="K129" s="230">
        <f>(SUM('1.  LRAMVA Summary'!F$54:F$74)+SUM('1.  LRAMVA Summary'!F$75:F$76)*(MONTH($E129)-1)/12)*$H129</f>
        <v>-574.3233104649197</v>
      </c>
      <c r="L129" s="230">
        <f>(SUM('1.  LRAMVA Summary'!G$54:G$74)+SUM('1.  LRAMVA Summary'!G$75:G$76)*(MONTH($E129)-1)/12)*$H129</f>
        <v>152.4129183327679</v>
      </c>
      <c r="M129" s="230">
        <f>(SUM('1.  LRAMVA Summary'!H$54:H$74)+SUM('1.  LRAMVA Summary'!H$75:H$76)*(MONTH($E129)-1)/12)*$H129</f>
        <v>237.34269419319915</v>
      </c>
      <c r="N129" s="230">
        <f>(SUM('1.  LRAMVA Summary'!I$54:I$74)+SUM('1.  LRAMVA Summary'!I$75:I$76)*(MONTH($E129)-1)/12)*$H129</f>
        <v>0</v>
      </c>
      <c r="O129" s="230">
        <f>(SUM('1.  LRAMVA Summary'!J$54:J$74)+SUM('1.  LRAMVA Summary'!J$75:J$76)*(MONTH($E129)-1)/12)*$H129</f>
        <v>22.245691443050834</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1398.4312995044265</v>
      </c>
    </row>
    <row r="130" spans="2:23" s="9" customFormat="1">
      <c r="B130" s="66"/>
      <c r="E130" s="214">
        <v>43405</v>
      </c>
      <c r="F130" s="214" t="s">
        <v>185</v>
      </c>
      <c r="G130" s="215" t="s">
        <v>69</v>
      </c>
      <c r="H130" s="240">
        <f t="shared" ref="H130:H131" si="67">$C$46/12</f>
        <v>1.8083333333333335E-3</v>
      </c>
      <c r="I130" s="230">
        <f>(SUM('1.  LRAMVA Summary'!D$54:D$74)+SUM('1.  LRAMVA Summary'!D$75:D$76)*(MONTH($E130)-1)/12)*$H130</f>
        <v>1311.8550465280043</v>
      </c>
      <c r="J130" s="230">
        <f>(SUM('1.  LRAMVA Summary'!E$54:E$74)+SUM('1.  LRAMVA Summary'!E$75:E$76)*(MONTH($E130)-1)/12)*$H130</f>
        <v>248.89825947232399</v>
      </c>
      <c r="K130" s="230">
        <f>(SUM('1.  LRAMVA Summary'!F$54:F$74)+SUM('1.  LRAMVA Summary'!F$75:F$76)*(MONTH($E130)-1)/12)*$H130</f>
        <v>-574.3233104649197</v>
      </c>
      <c r="L130" s="230">
        <f>(SUM('1.  LRAMVA Summary'!G$54:G$74)+SUM('1.  LRAMVA Summary'!G$75:G$76)*(MONTH($E130)-1)/12)*$H130</f>
        <v>152.4129183327679</v>
      </c>
      <c r="M130" s="230">
        <f>(SUM('1.  LRAMVA Summary'!H$54:H$74)+SUM('1.  LRAMVA Summary'!H$75:H$76)*(MONTH($E130)-1)/12)*$H130</f>
        <v>237.34269419319915</v>
      </c>
      <c r="N130" s="230">
        <f>(SUM('1.  LRAMVA Summary'!I$54:I$74)+SUM('1.  LRAMVA Summary'!I$75:I$76)*(MONTH($E130)-1)/12)*$H130</f>
        <v>0</v>
      </c>
      <c r="O130" s="230">
        <f>(SUM('1.  LRAMVA Summary'!J$54:J$74)+SUM('1.  LRAMVA Summary'!J$75:J$76)*(MONTH($E130)-1)/12)*$H130</f>
        <v>22.245691443050834</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1398.4312995044265</v>
      </c>
    </row>
    <row r="131" spans="2:23" s="9" customFormat="1">
      <c r="B131" s="66"/>
      <c r="E131" s="214">
        <v>43435</v>
      </c>
      <c r="F131" s="214" t="s">
        <v>185</v>
      </c>
      <c r="G131" s="215" t="s">
        <v>69</v>
      </c>
      <c r="H131" s="240">
        <f t="shared" si="67"/>
        <v>1.8083333333333335E-3</v>
      </c>
      <c r="I131" s="230">
        <f>(SUM('1.  LRAMVA Summary'!D$54:D$74)+SUM('1.  LRAMVA Summary'!D$75:D$76)*(MONTH($E131)-1)/12)*$H131</f>
        <v>1311.8550465280043</v>
      </c>
      <c r="J131" s="230">
        <f>(SUM('1.  LRAMVA Summary'!E$54:E$74)+SUM('1.  LRAMVA Summary'!E$75:E$76)*(MONTH($E131)-1)/12)*$H131</f>
        <v>248.89825947232399</v>
      </c>
      <c r="K131" s="230">
        <f>(SUM('1.  LRAMVA Summary'!F$54:F$74)+SUM('1.  LRAMVA Summary'!F$75:F$76)*(MONTH($E131)-1)/12)*$H131</f>
        <v>-574.3233104649197</v>
      </c>
      <c r="L131" s="230">
        <f>(SUM('1.  LRAMVA Summary'!G$54:G$74)+SUM('1.  LRAMVA Summary'!G$75:G$76)*(MONTH($E131)-1)/12)*$H131</f>
        <v>152.4129183327679</v>
      </c>
      <c r="M131" s="230">
        <f>(SUM('1.  LRAMVA Summary'!H$54:H$74)+SUM('1.  LRAMVA Summary'!H$75:H$76)*(MONTH($E131)-1)/12)*$H131</f>
        <v>237.34269419319915</v>
      </c>
      <c r="N131" s="230">
        <f>(SUM('1.  LRAMVA Summary'!I$54:I$74)+SUM('1.  LRAMVA Summary'!I$75:I$76)*(MONTH($E131)-1)/12)*$H131</f>
        <v>0</v>
      </c>
      <c r="O131" s="230">
        <f>(SUM('1.  LRAMVA Summary'!J$54:J$74)+SUM('1.  LRAMVA Summary'!J$75:J$76)*(MONTH($E131)-1)/12)*$H131</f>
        <v>22.245691443050834</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1398.4312995044265</v>
      </c>
    </row>
    <row r="132" spans="2:23" s="9" customFormat="1" ht="15.75" thickBot="1">
      <c r="B132" s="66"/>
      <c r="E132" s="216" t="s">
        <v>467</v>
      </c>
      <c r="F132" s="216"/>
      <c r="G132" s="217"/>
      <c r="H132" s="218"/>
      <c r="I132" s="219">
        <f>SUM(I119:I131)</f>
        <v>25874.376032902568</v>
      </c>
      <c r="J132" s="219">
        <f>SUM(J119:J131)</f>
        <v>4909.1453942006747</v>
      </c>
      <c r="K132" s="219">
        <f t="shared" ref="K132:O132" si="68">SUM(K119:K131)</f>
        <v>-11327.667137280439</v>
      </c>
      <c r="L132" s="219">
        <f t="shared" si="68"/>
        <v>3006.1165459181866</v>
      </c>
      <c r="M132" s="219">
        <f t="shared" si="68"/>
        <v>4681.2291757921312</v>
      </c>
      <c r="N132" s="219">
        <f t="shared" si="68"/>
        <v>0</v>
      </c>
      <c r="O132" s="219">
        <f t="shared" si="68"/>
        <v>438.76294643436677</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27581.962957967491</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25874.376032902568</v>
      </c>
      <c r="J134" s="228">
        <f t="shared" ref="J134" si="70">J132+J133</f>
        <v>4909.1453942006747</v>
      </c>
      <c r="K134" s="228">
        <f t="shared" ref="K134" si="71">K132+K133</f>
        <v>-11327.667137280439</v>
      </c>
      <c r="L134" s="228">
        <f t="shared" ref="L134" si="72">L132+L133</f>
        <v>3006.1165459181866</v>
      </c>
      <c r="M134" s="228">
        <f t="shared" ref="M134" si="73">M132+M133</f>
        <v>4681.2291757921312</v>
      </c>
      <c r="N134" s="228">
        <f t="shared" ref="N134" si="74">N132+N133</f>
        <v>0</v>
      </c>
      <c r="O134" s="228">
        <f t="shared" ref="O134:V134" si="75">O132+O133</f>
        <v>438.76294643436677</v>
      </c>
      <c r="P134" s="228">
        <f t="shared" si="75"/>
        <v>0</v>
      </c>
      <c r="Q134" s="228">
        <f t="shared" si="75"/>
        <v>0</v>
      </c>
      <c r="R134" s="228">
        <f t="shared" si="75"/>
        <v>0</v>
      </c>
      <c r="S134" s="228">
        <f t="shared" si="75"/>
        <v>0</v>
      </c>
      <c r="T134" s="228">
        <f t="shared" si="75"/>
        <v>0</v>
      </c>
      <c r="U134" s="228">
        <f t="shared" si="75"/>
        <v>0</v>
      </c>
      <c r="V134" s="228">
        <f t="shared" si="75"/>
        <v>0</v>
      </c>
      <c r="W134" s="228">
        <f>W132+W133</f>
        <v>27581.962957967491</v>
      </c>
    </row>
    <row r="135" spans="2:23" s="9" customFormat="1">
      <c r="B135" s="66"/>
      <c r="E135" s="214">
        <v>43466</v>
      </c>
      <c r="F135" s="214" t="s">
        <v>186</v>
      </c>
      <c r="G135" s="215" t="s">
        <v>65</v>
      </c>
      <c r="H135" s="240">
        <f>$C$47/12</f>
        <v>2.0416666666666669E-3</v>
      </c>
      <c r="I135" s="230">
        <f>(SUM('1.  LRAMVA Summary'!D$54:D$77)+SUM('1.  LRAMVA Summary'!D$78:D$79)*(MONTH($E135)-1)/12)*$H135</f>
        <v>1481.1266654348437</v>
      </c>
      <c r="J135" s="230">
        <f>(SUM('1.  LRAMVA Summary'!E$54:E$77)+SUM('1.  LRAMVA Summary'!E$78:E$79)*(MONTH($E135)-1)/12)*$H135</f>
        <v>281.01416392036583</v>
      </c>
      <c r="K135" s="230">
        <f>(SUM('1.  LRAMVA Summary'!F$54:F$77)+SUM('1.  LRAMVA Summary'!F$78:F$79)*(MONTH($E135)-1)/12)*$H135</f>
        <v>-648.42954407329637</v>
      </c>
      <c r="L135" s="230">
        <f>(SUM('1.  LRAMVA Summary'!G$54:G$77)+SUM('1.  LRAMVA Summary'!G$78:G$79)*(MONTH($E135)-1)/12)*$H135</f>
        <v>172.07910134344766</v>
      </c>
      <c r="M135" s="230">
        <f>(SUM('1.  LRAMVA Summary'!H$54:H$77)+SUM('1.  LRAMVA Summary'!H$78:H$79)*(MONTH($E135)-1)/12)*$H135</f>
        <v>267.96755796006357</v>
      </c>
      <c r="N135" s="230">
        <f>(SUM('1.  LRAMVA Summary'!I$54:I$77)+SUM('1.  LRAMVA Summary'!I$78:I$79)*(MONTH($E135)-1)/12)*$H135</f>
        <v>0</v>
      </c>
      <c r="O135" s="230">
        <f>(SUM('1.  LRAMVA Summary'!J$54:J$77)+SUM('1.  LRAMVA Summary'!J$78:J$79)*(MONTH($E135)-1)/12)*$H135</f>
        <v>25.116103242154168</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1578.8740478275786</v>
      </c>
    </row>
    <row r="136" spans="2:23" s="9" customFormat="1">
      <c r="B136" s="66"/>
      <c r="E136" s="214">
        <v>43497</v>
      </c>
      <c r="F136" s="214" t="s">
        <v>186</v>
      </c>
      <c r="G136" s="215" t="s">
        <v>65</v>
      </c>
      <c r="H136" s="240">
        <f t="shared" ref="H136:H137" si="76">$C$47/12</f>
        <v>2.0416666666666669E-3</v>
      </c>
      <c r="I136" s="230">
        <f>(SUM('1.  LRAMVA Summary'!D$54:D$77)+SUM('1.  LRAMVA Summary'!D$78:D$79)*(MONTH($E136)-1)/12)*$H136</f>
        <v>1481.1266654348437</v>
      </c>
      <c r="J136" s="230">
        <f>(SUM('1.  LRAMVA Summary'!E$54:E$77)+SUM('1.  LRAMVA Summary'!E$78:E$79)*(MONTH($E136)-1)/12)*$H136</f>
        <v>281.01416392036583</v>
      </c>
      <c r="K136" s="230">
        <f>(SUM('1.  LRAMVA Summary'!F$54:F$77)+SUM('1.  LRAMVA Summary'!F$78:F$79)*(MONTH($E136)-1)/12)*$H136</f>
        <v>-648.42954407329637</v>
      </c>
      <c r="L136" s="230">
        <f>(SUM('1.  LRAMVA Summary'!G$54:G$77)+SUM('1.  LRAMVA Summary'!G$78:G$79)*(MONTH($E136)-1)/12)*$H136</f>
        <v>172.07910134344766</v>
      </c>
      <c r="M136" s="230">
        <f>(SUM('1.  LRAMVA Summary'!H$54:H$77)+SUM('1.  LRAMVA Summary'!H$78:H$79)*(MONTH($E136)-1)/12)*$H136</f>
        <v>267.96755796006357</v>
      </c>
      <c r="N136" s="230">
        <f>(SUM('1.  LRAMVA Summary'!I$54:I$77)+SUM('1.  LRAMVA Summary'!I$78:I$79)*(MONTH($E136)-1)/12)*$H136</f>
        <v>0</v>
      </c>
      <c r="O136" s="230">
        <f>(SUM('1.  LRAMVA Summary'!J$54:J$77)+SUM('1.  LRAMVA Summary'!J$78:J$79)*(MONTH($E136)-1)/12)*$H136</f>
        <v>25.116103242154168</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1578.8740478275786</v>
      </c>
    </row>
    <row r="137" spans="2:23" s="9" customFormat="1">
      <c r="B137" s="66"/>
      <c r="E137" s="214">
        <v>43525</v>
      </c>
      <c r="F137" s="214" t="s">
        <v>186</v>
      </c>
      <c r="G137" s="215" t="s">
        <v>65</v>
      </c>
      <c r="H137" s="240">
        <f t="shared" si="76"/>
        <v>2.0416666666666669E-3</v>
      </c>
      <c r="I137" s="230">
        <f>(SUM('1.  LRAMVA Summary'!D$54:D$77)+SUM('1.  LRAMVA Summary'!D$78:D$79)*(MONTH($E137)-1)/12)*$H137</f>
        <v>1481.1266654348437</v>
      </c>
      <c r="J137" s="230">
        <f>(SUM('1.  LRAMVA Summary'!E$54:E$77)+SUM('1.  LRAMVA Summary'!E$78:E$79)*(MONTH($E137)-1)/12)*$H137</f>
        <v>281.01416392036583</v>
      </c>
      <c r="K137" s="230">
        <f>(SUM('1.  LRAMVA Summary'!F$54:F$77)+SUM('1.  LRAMVA Summary'!F$78:F$79)*(MONTH($E137)-1)/12)*$H137</f>
        <v>-648.42954407329637</v>
      </c>
      <c r="L137" s="230">
        <f>(SUM('1.  LRAMVA Summary'!G$54:G$77)+SUM('1.  LRAMVA Summary'!G$78:G$79)*(MONTH($E137)-1)/12)*$H137</f>
        <v>172.07910134344766</v>
      </c>
      <c r="M137" s="230">
        <f>(SUM('1.  LRAMVA Summary'!H$54:H$77)+SUM('1.  LRAMVA Summary'!H$78:H$79)*(MONTH($E137)-1)/12)*$H137</f>
        <v>267.96755796006357</v>
      </c>
      <c r="N137" s="230">
        <f>(SUM('1.  LRAMVA Summary'!I$54:I$77)+SUM('1.  LRAMVA Summary'!I$78:I$79)*(MONTH($E137)-1)/12)*$H137</f>
        <v>0</v>
      </c>
      <c r="O137" s="230">
        <f>(SUM('1.  LRAMVA Summary'!J$54:J$77)+SUM('1.  LRAMVA Summary'!J$78:J$79)*(MONTH($E137)-1)/12)*$H137</f>
        <v>25.116103242154168</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1578.8740478275786</v>
      </c>
    </row>
    <row r="138" spans="2:23" s="8" customFormat="1">
      <c r="B138" s="239"/>
      <c r="E138" s="214">
        <v>43556</v>
      </c>
      <c r="F138" s="214" t="s">
        <v>186</v>
      </c>
      <c r="G138" s="215" t="s">
        <v>66</v>
      </c>
      <c r="H138" s="240">
        <f>$C$48/12</f>
        <v>1.8166666666666667E-3</v>
      </c>
      <c r="I138" s="230">
        <f>(SUM('1.  LRAMVA Summary'!D$54:D$77)+SUM('1.  LRAMVA Summary'!D$78:D$79)*(MONTH($E138)-1)/12)*$H138</f>
        <v>1317.9004614889627</v>
      </c>
      <c r="J138" s="230">
        <f>(SUM('1.  LRAMVA Summary'!E$54:E$77)+SUM('1.  LRAMVA Summary'!E$78:E$79)*(MONTH($E138)-1)/12)*$H138</f>
        <v>250.04525605975405</v>
      </c>
      <c r="K138" s="230">
        <f>(SUM('1.  LRAMVA Summary'!F$54:F$77)+SUM('1.  LRAMVA Summary'!F$78:F$79)*(MONTH($E138)-1)/12)*$H138</f>
        <v>-576.96996166521876</v>
      </c>
      <c r="L138" s="230">
        <f>(SUM('1.  LRAMVA Summary'!G$54:G$77)+SUM('1.  LRAMVA Summary'!G$78:G$79)*(MONTH($E138)-1)/12)*$H138</f>
        <v>153.11528201172075</v>
      </c>
      <c r="M138" s="230">
        <f>(SUM('1.  LRAMVA Summary'!H$54:H$77)+SUM('1.  LRAMVA Summary'!H$78:H$79)*(MONTH($E138)-1)/12)*$H138</f>
        <v>238.43643932773</v>
      </c>
      <c r="N138" s="230">
        <f>(SUM('1.  LRAMVA Summary'!I$54:I$77)+SUM('1.  LRAMVA Summary'!I$78:I$79)*(MONTH($E138)-1)/12)*$H138</f>
        <v>0</v>
      </c>
      <c r="O138" s="230">
        <f>(SUM('1.  LRAMVA Summary'!J$54:J$77)+SUM('1.  LRAMVA Summary'!J$78:J$79)*(MONTH($E138)-1)/12)*$H138</f>
        <v>22.348206150161666</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1404.8756833731106</v>
      </c>
    </row>
    <row r="139" spans="2:23" s="9" customFormat="1">
      <c r="B139" s="66"/>
      <c r="E139" s="214">
        <v>43586</v>
      </c>
      <c r="F139" s="214" t="s">
        <v>186</v>
      </c>
      <c r="G139" s="215" t="s">
        <v>66</v>
      </c>
      <c r="H139" s="240">
        <f>$C$48/12</f>
        <v>1.8166666666666667E-3</v>
      </c>
      <c r="I139" s="230">
        <f>(SUM('1.  LRAMVA Summary'!D$54:D$77)+SUM('1.  LRAMVA Summary'!D$78:D$79)*(MONTH($E139)-1)/12)*$H139</f>
        <v>1317.9004614889627</v>
      </c>
      <c r="J139" s="230">
        <f>(SUM('1.  LRAMVA Summary'!E$54:E$77)+SUM('1.  LRAMVA Summary'!E$78:E$79)*(MONTH($E139)-1)/12)*$H139</f>
        <v>250.04525605975405</v>
      </c>
      <c r="K139" s="230">
        <f>(SUM('1.  LRAMVA Summary'!F$54:F$77)+SUM('1.  LRAMVA Summary'!F$78:F$79)*(MONTH($E139)-1)/12)*$H139</f>
        <v>-576.96996166521876</v>
      </c>
      <c r="L139" s="230">
        <f>(SUM('1.  LRAMVA Summary'!G$54:G$77)+SUM('1.  LRAMVA Summary'!G$78:G$79)*(MONTH($E139)-1)/12)*$H139</f>
        <v>153.11528201172075</v>
      </c>
      <c r="M139" s="230">
        <f>(SUM('1.  LRAMVA Summary'!H$54:H$77)+SUM('1.  LRAMVA Summary'!H$78:H$79)*(MONTH($E139)-1)/12)*$H139</f>
        <v>238.43643932773</v>
      </c>
      <c r="N139" s="230">
        <f>(SUM('1.  LRAMVA Summary'!I$54:I$77)+SUM('1.  LRAMVA Summary'!I$78:I$79)*(MONTH($E139)-1)/12)*$H139</f>
        <v>0</v>
      </c>
      <c r="O139" s="230">
        <f>(SUM('1.  LRAMVA Summary'!J$54:J$77)+SUM('1.  LRAMVA Summary'!J$78:J$79)*(MONTH($E139)-1)/12)*$H139</f>
        <v>22.348206150161666</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1404.8756833731106</v>
      </c>
    </row>
    <row r="140" spans="2:23" s="9" customFormat="1">
      <c r="B140" s="66"/>
      <c r="E140" s="214">
        <v>43617</v>
      </c>
      <c r="F140" s="214" t="s">
        <v>186</v>
      </c>
      <c r="G140" s="215" t="s">
        <v>66</v>
      </c>
      <c r="H140" s="240">
        <f t="shared" ref="H140" si="78">$C$48/12</f>
        <v>1.8166666666666667E-3</v>
      </c>
      <c r="I140" s="230">
        <f>(SUM('1.  LRAMVA Summary'!D$54:D$77)+SUM('1.  LRAMVA Summary'!D$78:D$79)*(MONTH($E140)-1)/12)*$H140</f>
        <v>1317.9004614889627</v>
      </c>
      <c r="J140" s="230">
        <f>(SUM('1.  LRAMVA Summary'!E$54:E$77)+SUM('1.  LRAMVA Summary'!E$78:E$79)*(MONTH($E140)-1)/12)*$H140</f>
        <v>250.04525605975405</v>
      </c>
      <c r="K140" s="230">
        <f>(SUM('1.  LRAMVA Summary'!F$54:F$77)+SUM('1.  LRAMVA Summary'!F$78:F$79)*(MONTH($E140)-1)/12)*$H140</f>
        <v>-576.96996166521876</v>
      </c>
      <c r="L140" s="230">
        <f>(SUM('1.  LRAMVA Summary'!G$54:G$77)+SUM('1.  LRAMVA Summary'!G$78:G$79)*(MONTH($E140)-1)/12)*$H140</f>
        <v>153.11528201172075</v>
      </c>
      <c r="M140" s="230">
        <f>(SUM('1.  LRAMVA Summary'!H$54:H$77)+SUM('1.  LRAMVA Summary'!H$78:H$79)*(MONTH($E140)-1)/12)*$H140</f>
        <v>238.43643932773</v>
      </c>
      <c r="N140" s="230">
        <f>(SUM('1.  LRAMVA Summary'!I$54:I$77)+SUM('1.  LRAMVA Summary'!I$78:I$79)*(MONTH($E140)-1)/12)*$H140</f>
        <v>0</v>
      </c>
      <c r="O140" s="230">
        <f>(SUM('1.  LRAMVA Summary'!J$54:J$77)+SUM('1.  LRAMVA Summary'!J$78:J$79)*(MONTH($E140)-1)/12)*$H140</f>
        <v>22.348206150161666</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1404.8756833731106</v>
      </c>
    </row>
    <row r="141" spans="2:23" s="9" customFormat="1">
      <c r="B141" s="66"/>
      <c r="E141" s="214">
        <v>43647</v>
      </c>
      <c r="F141" s="214" t="s">
        <v>186</v>
      </c>
      <c r="G141" s="215" t="s">
        <v>68</v>
      </c>
      <c r="H141" s="240">
        <f>$C$49/12</f>
        <v>1.8166666666666667E-3</v>
      </c>
      <c r="I141" s="230">
        <f>(SUM('1.  LRAMVA Summary'!D$54:D$77)+SUM('1.  LRAMVA Summary'!D$78:D$79)*(MONTH($E141)-1)/12)*$H141</f>
        <v>1317.9004614889627</v>
      </c>
      <c r="J141" s="230">
        <f>(SUM('1.  LRAMVA Summary'!E$54:E$77)+SUM('1.  LRAMVA Summary'!E$78:E$79)*(MONTH($E141)-1)/12)*$H141</f>
        <v>250.04525605975405</v>
      </c>
      <c r="K141" s="230">
        <f>(SUM('1.  LRAMVA Summary'!F$54:F$77)+SUM('1.  LRAMVA Summary'!F$78:F$79)*(MONTH($E141)-1)/12)*$H141</f>
        <v>-576.96996166521876</v>
      </c>
      <c r="L141" s="230">
        <f>(SUM('1.  LRAMVA Summary'!G$54:G$77)+SUM('1.  LRAMVA Summary'!G$78:G$79)*(MONTH($E141)-1)/12)*$H141</f>
        <v>153.11528201172075</v>
      </c>
      <c r="M141" s="230">
        <f>(SUM('1.  LRAMVA Summary'!H$54:H$77)+SUM('1.  LRAMVA Summary'!H$78:H$79)*(MONTH($E141)-1)/12)*$H141</f>
        <v>238.43643932773</v>
      </c>
      <c r="N141" s="230">
        <f>(SUM('1.  LRAMVA Summary'!I$54:I$77)+SUM('1.  LRAMVA Summary'!I$78:I$79)*(MONTH($E141)-1)/12)*$H141</f>
        <v>0</v>
      </c>
      <c r="O141" s="230">
        <f>(SUM('1.  LRAMVA Summary'!J$54:J$77)+SUM('1.  LRAMVA Summary'!J$78:J$79)*(MONTH($E141)-1)/12)*$H141</f>
        <v>22.348206150161666</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1404.8756833731106</v>
      </c>
    </row>
    <row r="142" spans="2:23" s="9" customFormat="1">
      <c r="B142" s="66"/>
      <c r="E142" s="214">
        <v>43678</v>
      </c>
      <c r="F142" s="214" t="s">
        <v>186</v>
      </c>
      <c r="G142" s="215" t="s">
        <v>68</v>
      </c>
      <c r="H142" s="240">
        <f t="shared" ref="H142" si="79">$C$49/12</f>
        <v>1.8166666666666667E-3</v>
      </c>
      <c r="I142" s="230">
        <f>(SUM('1.  LRAMVA Summary'!D$54:D$77)+SUM('1.  LRAMVA Summary'!D$78:D$79)*(MONTH($E142)-1)/12)*$H142</f>
        <v>1317.9004614889627</v>
      </c>
      <c r="J142" s="230">
        <f>(SUM('1.  LRAMVA Summary'!E$54:E$77)+SUM('1.  LRAMVA Summary'!E$78:E$79)*(MONTH($E142)-1)/12)*$H142</f>
        <v>250.04525605975405</v>
      </c>
      <c r="K142" s="230">
        <f>(SUM('1.  LRAMVA Summary'!F$54:F$77)+SUM('1.  LRAMVA Summary'!F$78:F$79)*(MONTH($E142)-1)/12)*$H142</f>
        <v>-576.96996166521876</v>
      </c>
      <c r="L142" s="230">
        <f>(SUM('1.  LRAMVA Summary'!G$54:G$77)+SUM('1.  LRAMVA Summary'!G$78:G$79)*(MONTH($E142)-1)/12)*$H142</f>
        <v>153.11528201172075</v>
      </c>
      <c r="M142" s="230">
        <f>(SUM('1.  LRAMVA Summary'!H$54:H$77)+SUM('1.  LRAMVA Summary'!H$78:H$79)*(MONTH($E142)-1)/12)*$H142</f>
        <v>238.43643932773</v>
      </c>
      <c r="N142" s="230">
        <f>(SUM('1.  LRAMVA Summary'!I$54:I$77)+SUM('1.  LRAMVA Summary'!I$78:I$79)*(MONTH($E142)-1)/12)*$H142</f>
        <v>0</v>
      </c>
      <c r="O142" s="230">
        <f>(SUM('1.  LRAMVA Summary'!J$54:J$77)+SUM('1.  LRAMVA Summary'!J$78:J$79)*(MONTH($E142)-1)/12)*$H142</f>
        <v>22.348206150161666</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1404.8756833731106</v>
      </c>
    </row>
    <row r="143" spans="2:23" s="9" customFormat="1">
      <c r="B143" s="66"/>
      <c r="E143" s="214">
        <v>43709</v>
      </c>
      <c r="F143" s="214" t="s">
        <v>186</v>
      </c>
      <c r="G143" s="215" t="s">
        <v>68</v>
      </c>
      <c r="H143" s="240">
        <f>$C$49/12</f>
        <v>1.8166666666666667E-3</v>
      </c>
      <c r="I143" s="230">
        <f>(SUM('1.  LRAMVA Summary'!D$54:D$77)+SUM('1.  LRAMVA Summary'!D$78:D$79)*(MONTH($E143)-1)/12)*$H143</f>
        <v>1317.9004614889627</v>
      </c>
      <c r="J143" s="230">
        <f>(SUM('1.  LRAMVA Summary'!E$54:E$77)+SUM('1.  LRAMVA Summary'!E$78:E$79)*(MONTH($E143)-1)/12)*$H143</f>
        <v>250.04525605975405</v>
      </c>
      <c r="K143" s="230">
        <f>(SUM('1.  LRAMVA Summary'!F$54:F$77)+SUM('1.  LRAMVA Summary'!F$78:F$79)*(MONTH($E143)-1)/12)*$H143</f>
        <v>-576.96996166521876</v>
      </c>
      <c r="L143" s="230">
        <f>(SUM('1.  LRAMVA Summary'!G$54:G$77)+SUM('1.  LRAMVA Summary'!G$78:G$79)*(MONTH($E143)-1)/12)*$H143</f>
        <v>153.11528201172075</v>
      </c>
      <c r="M143" s="230">
        <f>(SUM('1.  LRAMVA Summary'!H$54:H$77)+SUM('1.  LRAMVA Summary'!H$78:H$79)*(MONTH($E143)-1)/12)*$H143</f>
        <v>238.43643932773</v>
      </c>
      <c r="N143" s="230">
        <f>(SUM('1.  LRAMVA Summary'!I$54:I$77)+SUM('1.  LRAMVA Summary'!I$78:I$79)*(MONTH($E143)-1)/12)*$H143</f>
        <v>0</v>
      </c>
      <c r="O143" s="230">
        <f>(SUM('1.  LRAMVA Summary'!J$54:J$77)+SUM('1.  LRAMVA Summary'!J$78:J$79)*(MONTH($E143)-1)/12)*$H143</f>
        <v>22.348206150161666</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1404.8756833731106</v>
      </c>
    </row>
    <row r="144" spans="2:23" s="9" customFormat="1">
      <c r="B144" s="66"/>
      <c r="E144" s="214">
        <v>43739</v>
      </c>
      <c r="F144" s="214" t="s">
        <v>186</v>
      </c>
      <c r="G144" s="215" t="s">
        <v>69</v>
      </c>
      <c r="H144" s="240">
        <f>$C$50/12</f>
        <v>1.8166666666666667E-3</v>
      </c>
      <c r="I144" s="230">
        <f>(SUM('1.  LRAMVA Summary'!D$54:D$77)+SUM('1.  LRAMVA Summary'!D$78:D$79)*(MONTH($E144)-1)/12)*$H144</f>
        <v>1317.9004614889627</v>
      </c>
      <c r="J144" s="230">
        <f>(SUM('1.  LRAMVA Summary'!E$54:E$77)+SUM('1.  LRAMVA Summary'!E$78:E$79)*(MONTH($E144)-1)/12)*$H144</f>
        <v>250.04525605975405</v>
      </c>
      <c r="K144" s="230">
        <f>(SUM('1.  LRAMVA Summary'!F$54:F$77)+SUM('1.  LRAMVA Summary'!F$78:F$79)*(MONTH($E144)-1)/12)*$H144</f>
        <v>-576.96996166521876</v>
      </c>
      <c r="L144" s="230">
        <f>(SUM('1.  LRAMVA Summary'!G$54:G$77)+SUM('1.  LRAMVA Summary'!G$78:G$79)*(MONTH($E144)-1)/12)*$H144</f>
        <v>153.11528201172075</v>
      </c>
      <c r="M144" s="230">
        <f>(SUM('1.  LRAMVA Summary'!H$54:H$77)+SUM('1.  LRAMVA Summary'!H$78:H$79)*(MONTH($E144)-1)/12)*$H144</f>
        <v>238.43643932773</v>
      </c>
      <c r="N144" s="230">
        <f>(SUM('1.  LRAMVA Summary'!I$54:I$77)+SUM('1.  LRAMVA Summary'!I$78:I$79)*(MONTH($E144)-1)/12)*$H144</f>
        <v>0</v>
      </c>
      <c r="O144" s="230">
        <f>(SUM('1.  LRAMVA Summary'!J$54:J$77)+SUM('1.  LRAMVA Summary'!J$78:J$79)*(MONTH($E144)-1)/12)*$H144</f>
        <v>22.348206150161666</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1404.8756833731106</v>
      </c>
    </row>
    <row r="145" spans="2:23" s="9" customFormat="1">
      <c r="B145" s="66"/>
      <c r="E145" s="214">
        <v>43770</v>
      </c>
      <c r="F145" s="214" t="s">
        <v>186</v>
      </c>
      <c r="G145" s="215" t="s">
        <v>69</v>
      </c>
      <c r="H145" s="240">
        <f t="shared" ref="H145:H146" si="80">$C$50/12</f>
        <v>1.8166666666666667E-3</v>
      </c>
      <c r="I145" s="230">
        <f>(SUM('1.  LRAMVA Summary'!D$54:D$77)+SUM('1.  LRAMVA Summary'!D$78:D$79)*(MONTH($E145)-1)/12)*$H145</f>
        <v>1317.9004614889627</v>
      </c>
      <c r="J145" s="230">
        <f>(SUM('1.  LRAMVA Summary'!E$54:E$77)+SUM('1.  LRAMVA Summary'!E$78:E$79)*(MONTH($E145)-1)/12)*$H145</f>
        <v>250.04525605975405</v>
      </c>
      <c r="K145" s="230">
        <f>(SUM('1.  LRAMVA Summary'!F$54:F$77)+SUM('1.  LRAMVA Summary'!F$78:F$79)*(MONTH($E145)-1)/12)*$H145</f>
        <v>-576.96996166521876</v>
      </c>
      <c r="L145" s="230">
        <f>(SUM('1.  LRAMVA Summary'!G$54:G$77)+SUM('1.  LRAMVA Summary'!G$78:G$79)*(MONTH($E145)-1)/12)*$H145</f>
        <v>153.11528201172075</v>
      </c>
      <c r="M145" s="230">
        <f>(SUM('1.  LRAMVA Summary'!H$54:H$77)+SUM('1.  LRAMVA Summary'!H$78:H$79)*(MONTH($E145)-1)/12)*$H145</f>
        <v>238.43643932773</v>
      </c>
      <c r="N145" s="230">
        <f>(SUM('1.  LRAMVA Summary'!I$54:I$77)+SUM('1.  LRAMVA Summary'!I$78:I$79)*(MONTH($E145)-1)/12)*$H145</f>
        <v>0</v>
      </c>
      <c r="O145" s="230">
        <f>(SUM('1.  LRAMVA Summary'!J$54:J$77)+SUM('1.  LRAMVA Summary'!J$78:J$79)*(MONTH($E145)-1)/12)*$H145</f>
        <v>22.348206150161666</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1404.8756833731106</v>
      </c>
    </row>
    <row r="146" spans="2:23" s="9" customFormat="1">
      <c r="B146" s="66"/>
      <c r="E146" s="214">
        <v>43800</v>
      </c>
      <c r="F146" s="214" t="s">
        <v>186</v>
      </c>
      <c r="G146" s="215" t="s">
        <v>69</v>
      </c>
      <c r="H146" s="240">
        <f t="shared" si="80"/>
        <v>1.8166666666666667E-3</v>
      </c>
      <c r="I146" s="230">
        <f>(SUM('1.  LRAMVA Summary'!D$54:D$77)+SUM('1.  LRAMVA Summary'!D$78:D$79)*(MONTH($E146)-1)/12)*$H146</f>
        <v>1317.9004614889627</v>
      </c>
      <c r="J146" s="230">
        <f>(SUM('1.  LRAMVA Summary'!E$54:E$77)+SUM('1.  LRAMVA Summary'!E$78:E$79)*(MONTH($E146)-1)/12)*$H146</f>
        <v>250.04525605975405</v>
      </c>
      <c r="K146" s="230">
        <f>(SUM('1.  LRAMVA Summary'!F$54:F$77)+SUM('1.  LRAMVA Summary'!F$78:F$79)*(MONTH($E146)-1)/12)*$H146</f>
        <v>-576.96996166521876</v>
      </c>
      <c r="L146" s="230">
        <f>(SUM('1.  LRAMVA Summary'!G$54:G$77)+SUM('1.  LRAMVA Summary'!G$78:G$79)*(MONTH($E146)-1)/12)*$H146</f>
        <v>153.11528201172075</v>
      </c>
      <c r="M146" s="230">
        <f>(SUM('1.  LRAMVA Summary'!H$54:H$77)+SUM('1.  LRAMVA Summary'!H$78:H$79)*(MONTH($E146)-1)/12)*$H146</f>
        <v>238.43643932773</v>
      </c>
      <c r="N146" s="230">
        <f>(SUM('1.  LRAMVA Summary'!I$54:I$77)+SUM('1.  LRAMVA Summary'!I$78:I$79)*(MONTH($E146)-1)/12)*$H146</f>
        <v>0</v>
      </c>
      <c r="O146" s="230">
        <f>(SUM('1.  LRAMVA Summary'!J$54:J$77)+SUM('1.  LRAMVA Summary'!J$78:J$79)*(MONTH($E146)-1)/12)*$H146</f>
        <v>22.348206150161666</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1404.8756833731106</v>
      </c>
    </row>
    <row r="147" spans="2:23" s="9" customFormat="1" ht="15.75" thickBot="1">
      <c r="B147" s="66"/>
      <c r="E147" s="216" t="s">
        <v>468</v>
      </c>
      <c r="F147" s="216"/>
      <c r="G147" s="217"/>
      <c r="H147" s="218"/>
      <c r="I147" s="219">
        <f>SUM(I134:I146)</f>
        <v>42178.860182607772</v>
      </c>
      <c r="J147" s="219">
        <f>SUM(J134:J146)</f>
        <v>8002.5951904995591</v>
      </c>
      <c r="K147" s="219">
        <f t="shared" ref="K147:O147" si="81">SUM(K134:K146)</f>
        <v>-18465.685424487292</v>
      </c>
      <c r="L147" s="219">
        <f t="shared" si="81"/>
        <v>4900.3913880540149</v>
      </c>
      <c r="M147" s="219">
        <f t="shared" si="81"/>
        <v>7631.0598036218926</v>
      </c>
      <c r="N147" s="219">
        <f t="shared" si="81"/>
        <v>0</v>
      </c>
      <c r="O147" s="219">
        <f t="shared" si="81"/>
        <v>715.24511151228432</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44962.466251808219</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42178.860182607772</v>
      </c>
      <c r="J149" s="228">
        <f t="shared" ref="J149" si="83">J147+J148</f>
        <v>8002.5951904995591</v>
      </c>
      <c r="K149" s="228">
        <f t="shared" ref="K149" si="84">K147+K148</f>
        <v>-18465.685424487292</v>
      </c>
      <c r="L149" s="228">
        <f t="shared" ref="L149" si="85">L147+L148</f>
        <v>4900.3913880540149</v>
      </c>
      <c r="M149" s="228">
        <f t="shared" ref="M149" si="86">M147+M148</f>
        <v>7631.0598036218926</v>
      </c>
      <c r="N149" s="228">
        <f t="shared" ref="N149" si="87">N147+N148</f>
        <v>0</v>
      </c>
      <c r="O149" s="228">
        <f t="shared" ref="O149:V149" si="88">O147+O148</f>
        <v>715.24511151228432</v>
      </c>
      <c r="P149" s="228">
        <f t="shared" si="88"/>
        <v>0</v>
      </c>
      <c r="Q149" s="228">
        <f t="shared" si="88"/>
        <v>0</v>
      </c>
      <c r="R149" s="228">
        <f t="shared" si="88"/>
        <v>0</v>
      </c>
      <c r="S149" s="228">
        <f t="shared" si="88"/>
        <v>0</v>
      </c>
      <c r="T149" s="228">
        <f t="shared" si="88"/>
        <v>0</v>
      </c>
      <c r="U149" s="228">
        <f t="shared" si="88"/>
        <v>0</v>
      </c>
      <c r="V149" s="228">
        <f t="shared" si="88"/>
        <v>0</v>
      </c>
      <c r="W149" s="228">
        <f>W147+W148</f>
        <v>44962.466251808219</v>
      </c>
    </row>
    <row r="150" spans="2:23" s="9" customFormat="1">
      <c r="B150" s="66"/>
      <c r="E150" s="214">
        <v>43831</v>
      </c>
      <c r="F150" s="214" t="s">
        <v>187</v>
      </c>
      <c r="G150" s="215" t="s">
        <v>65</v>
      </c>
      <c r="H150" s="240">
        <f>$C$51/12</f>
        <v>1.8166666666666667E-3</v>
      </c>
      <c r="I150" s="230">
        <f>(SUM('1.  LRAMVA Summary'!D$54:D$80)+SUM('1.  LRAMVA Summary'!D$81:D$82)*(MONTH($E150)-1)/12)*$H150</f>
        <v>1317.9004614889627</v>
      </c>
      <c r="J150" s="230">
        <f>(SUM('1.  LRAMVA Summary'!E$54:E$80)+SUM('1.  LRAMVA Summary'!E$81:E$82)*(MONTH($E150)-1)/12)*$H150</f>
        <v>250.04525605975405</v>
      </c>
      <c r="K150" s="230">
        <f>(SUM('1.  LRAMVA Summary'!F$54:F$80)+SUM('1.  LRAMVA Summary'!F$81:F$82)*(MONTH($E150)-1)/12)*$H150</f>
        <v>-576.96996166521876</v>
      </c>
      <c r="L150" s="230">
        <f>(SUM('1.  LRAMVA Summary'!G$54:G$80)+SUM('1.  LRAMVA Summary'!G$81:G$82)*(MONTH($E150)-1)/12)*$H150</f>
        <v>153.11528201172075</v>
      </c>
      <c r="M150" s="230">
        <f>(SUM('1.  LRAMVA Summary'!H$54:H$80)+SUM('1.  LRAMVA Summary'!H$81:H$82)*(MONTH($E150)-1)/12)*$H150</f>
        <v>238.43643932773</v>
      </c>
      <c r="N150" s="230">
        <f>(SUM('1.  LRAMVA Summary'!I$54:I$80)+SUM('1.  LRAMVA Summary'!I$81:I$82)*(MONTH($E150)-1)/12)*$H150</f>
        <v>0</v>
      </c>
      <c r="O150" s="230">
        <f>(SUM('1.  LRAMVA Summary'!J$54:J$80)+SUM('1.  LRAMVA Summary'!J$81:J$82)*(MONTH($E150)-1)/12)*$H150</f>
        <v>22.348206150161666</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1404.8756833731106</v>
      </c>
    </row>
    <row r="151" spans="2:23" s="9" customFormat="1">
      <c r="B151" s="66"/>
      <c r="E151" s="214">
        <v>43862</v>
      </c>
      <c r="F151" s="214" t="s">
        <v>187</v>
      </c>
      <c r="G151" s="215" t="s">
        <v>65</v>
      </c>
      <c r="H151" s="240">
        <f t="shared" ref="H151:H152" si="89">$C$51/12</f>
        <v>1.8166666666666667E-3</v>
      </c>
      <c r="I151" s="230">
        <f>(SUM('1.  LRAMVA Summary'!D$54:D$80)+SUM('1.  LRAMVA Summary'!D$81:D$82)*(MONTH($E151)-1)/12)*$H151</f>
        <v>1317.9004614889627</v>
      </c>
      <c r="J151" s="230">
        <f>(SUM('1.  LRAMVA Summary'!E$54:E$80)+SUM('1.  LRAMVA Summary'!E$81:E$82)*(MONTH($E151)-1)/12)*$H151</f>
        <v>250.04525605975405</v>
      </c>
      <c r="K151" s="230">
        <f>(SUM('1.  LRAMVA Summary'!F$54:F$80)+SUM('1.  LRAMVA Summary'!F$81:F$82)*(MONTH($E151)-1)/12)*$H151</f>
        <v>-576.96996166521876</v>
      </c>
      <c r="L151" s="230">
        <f>(SUM('1.  LRAMVA Summary'!G$54:G$80)+SUM('1.  LRAMVA Summary'!G$81:G$82)*(MONTH($E151)-1)/12)*$H151</f>
        <v>153.11528201172075</v>
      </c>
      <c r="M151" s="230">
        <f>(SUM('1.  LRAMVA Summary'!H$54:H$80)+SUM('1.  LRAMVA Summary'!H$81:H$82)*(MONTH($E151)-1)/12)*$H151</f>
        <v>238.43643932773</v>
      </c>
      <c r="N151" s="230">
        <f>(SUM('1.  LRAMVA Summary'!I$54:I$80)+SUM('1.  LRAMVA Summary'!I$81:I$82)*(MONTH($E151)-1)/12)*$H151</f>
        <v>0</v>
      </c>
      <c r="O151" s="230">
        <f>(SUM('1.  LRAMVA Summary'!J$54:J$80)+SUM('1.  LRAMVA Summary'!J$81:J$82)*(MONTH($E151)-1)/12)*$H151</f>
        <v>22.348206150161666</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1404.8756833731106</v>
      </c>
    </row>
    <row r="152" spans="2:23" s="9" customFormat="1">
      <c r="B152" s="66"/>
      <c r="E152" s="214">
        <v>43891</v>
      </c>
      <c r="F152" s="214" t="s">
        <v>187</v>
      </c>
      <c r="G152" s="215" t="s">
        <v>65</v>
      </c>
      <c r="H152" s="240">
        <f t="shared" si="89"/>
        <v>1.8166666666666667E-3</v>
      </c>
      <c r="I152" s="230">
        <f>(SUM('1.  LRAMVA Summary'!D$54:D$80)+SUM('1.  LRAMVA Summary'!D$81:D$82)*(MONTH($E152)-1)/12)*$H152</f>
        <v>1317.9004614889627</v>
      </c>
      <c r="J152" s="230">
        <f>(SUM('1.  LRAMVA Summary'!E$54:E$80)+SUM('1.  LRAMVA Summary'!E$81:E$82)*(MONTH($E152)-1)/12)*$H152</f>
        <v>250.04525605975405</v>
      </c>
      <c r="K152" s="230">
        <f>(SUM('1.  LRAMVA Summary'!F$54:F$80)+SUM('1.  LRAMVA Summary'!F$81:F$82)*(MONTH($E152)-1)/12)*$H152</f>
        <v>-576.96996166521876</v>
      </c>
      <c r="L152" s="230">
        <f>(SUM('1.  LRAMVA Summary'!G$54:G$80)+SUM('1.  LRAMVA Summary'!G$81:G$82)*(MONTH($E152)-1)/12)*$H152</f>
        <v>153.11528201172075</v>
      </c>
      <c r="M152" s="230">
        <f>(SUM('1.  LRAMVA Summary'!H$54:H$80)+SUM('1.  LRAMVA Summary'!H$81:H$82)*(MONTH($E152)-1)/12)*$H152</f>
        <v>238.43643932773</v>
      </c>
      <c r="N152" s="230">
        <f>(SUM('1.  LRAMVA Summary'!I$54:I$80)+SUM('1.  LRAMVA Summary'!I$81:I$82)*(MONTH($E152)-1)/12)*$H152</f>
        <v>0</v>
      </c>
      <c r="O152" s="230">
        <f>(SUM('1.  LRAMVA Summary'!J$54:J$80)+SUM('1.  LRAMVA Summary'!J$81:J$82)*(MONTH($E152)-1)/12)*$H152</f>
        <v>22.348206150161666</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1404.8756833731106</v>
      </c>
    </row>
    <row r="153" spans="2:23" s="9" customFormat="1">
      <c r="B153" s="66"/>
      <c r="E153" s="214">
        <v>43922</v>
      </c>
      <c r="F153" s="214" t="s">
        <v>187</v>
      </c>
      <c r="G153" s="215" t="s">
        <v>66</v>
      </c>
      <c r="H153" s="240">
        <f>$C$52/12</f>
        <v>1.8166666666666667E-3</v>
      </c>
      <c r="I153" s="230">
        <f>(SUM('1.  LRAMVA Summary'!D$54:D$80)+SUM('1.  LRAMVA Summary'!D$81:D$82)*(MONTH($E153)-1)/12)*$H153</f>
        <v>1317.9004614889627</v>
      </c>
      <c r="J153" s="230">
        <f>(SUM('1.  LRAMVA Summary'!E$54:E$80)+SUM('1.  LRAMVA Summary'!E$81:E$82)*(MONTH($E153)-1)/12)*$H153</f>
        <v>250.04525605975405</v>
      </c>
      <c r="K153" s="230">
        <f>(SUM('1.  LRAMVA Summary'!F$54:F$80)+SUM('1.  LRAMVA Summary'!F$81:F$82)*(MONTH($E153)-1)/12)*$H153</f>
        <v>-576.96996166521876</v>
      </c>
      <c r="L153" s="230">
        <f>(SUM('1.  LRAMVA Summary'!G$54:G$80)+SUM('1.  LRAMVA Summary'!G$81:G$82)*(MONTH($E153)-1)/12)*$H153</f>
        <v>153.11528201172075</v>
      </c>
      <c r="M153" s="230">
        <f>(SUM('1.  LRAMVA Summary'!H$54:H$80)+SUM('1.  LRAMVA Summary'!H$81:H$82)*(MONTH($E153)-1)/12)*$H153</f>
        <v>238.43643932773</v>
      </c>
      <c r="N153" s="230">
        <f>(SUM('1.  LRAMVA Summary'!I$54:I$80)+SUM('1.  LRAMVA Summary'!I$81:I$82)*(MONTH($E153)-1)/12)*$H153</f>
        <v>0</v>
      </c>
      <c r="O153" s="230">
        <f>(SUM('1.  LRAMVA Summary'!J$54:J$80)+SUM('1.  LRAMVA Summary'!J$81:J$82)*(MONTH($E153)-1)/12)*$H153</f>
        <v>22.348206150161666</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1404.8756833731106</v>
      </c>
    </row>
    <row r="154" spans="2:23" s="9" customFormat="1">
      <c r="B154" s="66"/>
      <c r="E154" s="214">
        <v>43952</v>
      </c>
      <c r="F154" s="214" t="s">
        <v>187</v>
      </c>
      <c r="G154" s="215" t="s">
        <v>66</v>
      </c>
      <c r="H154" s="240">
        <f t="shared" ref="H154:H155" si="91">$C$52/12</f>
        <v>1.8166666666666667E-3</v>
      </c>
      <c r="I154" s="230">
        <f>(SUM('1.  LRAMVA Summary'!D$54:D$80)+SUM('1.  LRAMVA Summary'!D$81:D$82)*(MONTH($E154)-1)/12)*$H154</f>
        <v>1317.9004614889627</v>
      </c>
      <c r="J154" s="230">
        <f>(SUM('1.  LRAMVA Summary'!E$54:E$80)+SUM('1.  LRAMVA Summary'!E$81:E$82)*(MONTH($E154)-1)/12)*$H154</f>
        <v>250.04525605975405</v>
      </c>
      <c r="K154" s="230">
        <f>(SUM('1.  LRAMVA Summary'!F$54:F$80)+SUM('1.  LRAMVA Summary'!F$81:F$82)*(MONTH($E154)-1)/12)*$H154</f>
        <v>-576.96996166521876</v>
      </c>
      <c r="L154" s="230">
        <f>(SUM('1.  LRAMVA Summary'!G$54:G$80)+SUM('1.  LRAMVA Summary'!G$81:G$82)*(MONTH($E154)-1)/12)*$H154</f>
        <v>153.11528201172075</v>
      </c>
      <c r="M154" s="230">
        <f>(SUM('1.  LRAMVA Summary'!H$54:H$80)+SUM('1.  LRAMVA Summary'!H$81:H$82)*(MONTH($E154)-1)/12)*$H154</f>
        <v>238.43643932773</v>
      </c>
      <c r="N154" s="230">
        <f>(SUM('1.  LRAMVA Summary'!I$54:I$80)+SUM('1.  LRAMVA Summary'!I$81:I$82)*(MONTH($E154)-1)/12)*$H154</f>
        <v>0</v>
      </c>
      <c r="O154" s="230">
        <f>(SUM('1.  LRAMVA Summary'!J$54:J$80)+SUM('1.  LRAMVA Summary'!J$81:J$82)*(MONTH($E154)-1)/12)*$H154</f>
        <v>22.348206150161666</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1404.8756833731106</v>
      </c>
    </row>
    <row r="155" spans="2:23" s="9" customFormat="1">
      <c r="B155" s="66"/>
      <c r="E155" s="214">
        <v>43983</v>
      </c>
      <c r="F155" s="214" t="s">
        <v>187</v>
      </c>
      <c r="G155" s="215" t="s">
        <v>66</v>
      </c>
      <c r="H155" s="240">
        <f t="shared" si="91"/>
        <v>1.8166666666666667E-3</v>
      </c>
      <c r="I155" s="230">
        <f>(SUM('1.  LRAMVA Summary'!D$54:D$80)+SUM('1.  LRAMVA Summary'!D$81:D$82)*(MONTH($E155)-1)/12)*$H155</f>
        <v>1317.9004614889627</v>
      </c>
      <c r="J155" s="230">
        <f>(SUM('1.  LRAMVA Summary'!E$54:E$80)+SUM('1.  LRAMVA Summary'!E$81:E$82)*(MONTH($E155)-1)/12)*$H155</f>
        <v>250.04525605975405</v>
      </c>
      <c r="K155" s="230">
        <f>(SUM('1.  LRAMVA Summary'!F$54:F$80)+SUM('1.  LRAMVA Summary'!F$81:F$82)*(MONTH($E155)-1)/12)*$H155</f>
        <v>-576.96996166521876</v>
      </c>
      <c r="L155" s="230">
        <f>(SUM('1.  LRAMVA Summary'!G$54:G$80)+SUM('1.  LRAMVA Summary'!G$81:G$82)*(MONTH($E155)-1)/12)*$H155</f>
        <v>153.11528201172075</v>
      </c>
      <c r="M155" s="230">
        <f>(SUM('1.  LRAMVA Summary'!H$54:H$80)+SUM('1.  LRAMVA Summary'!H$81:H$82)*(MONTH($E155)-1)/12)*$H155</f>
        <v>238.43643932773</v>
      </c>
      <c r="N155" s="230">
        <f>(SUM('1.  LRAMVA Summary'!I$54:I$80)+SUM('1.  LRAMVA Summary'!I$81:I$82)*(MONTH($E155)-1)/12)*$H155</f>
        <v>0</v>
      </c>
      <c r="O155" s="230">
        <f>(SUM('1.  LRAMVA Summary'!J$54:J$80)+SUM('1.  LRAMVA Summary'!J$81:J$82)*(MONTH($E155)-1)/12)*$H155</f>
        <v>22.348206150161666</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1404.8756833731106</v>
      </c>
    </row>
    <row r="156" spans="2:23" s="9" customFormat="1">
      <c r="B156" s="66"/>
      <c r="E156" s="214">
        <v>44013</v>
      </c>
      <c r="F156" s="214" t="s">
        <v>187</v>
      </c>
      <c r="G156" s="215" t="s">
        <v>68</v>
      </c>
      <c r="H156" s="240">
        <f>$C$53/12</f>
        <v>1.8166666666666667E-3</v>
      </c>
      <c r="I156" s="230">
        <f>(SUM('1.  LRAMVA Summary'!D$54:D$80)+SUM('1.  LRAMVA Summary'!D$81:D$82)*(MONTH($E156)-1)/12)*$H156</f>
        <v>1317.9004614889627</v>
      </c>
      <c r="J156" s="230">
        <f>(SUM('1.  LRAMVA Summary'!E$54:E$80)+SUM('1.  LRAMVA Summary'!E$81:E$82)*(MONTH($E156)-1)/12)*$H156</f>
        <v>250.04525605975405</v>
      </c>
      <c r="K156" s="230">
        <f>(SUM('1.  LRAMVA Summary'!F$54:F$80)+SUM('1.  LRAMVA Summary'!F$81:F$82)*(MONTH($E156)-1)/12)*$H156</f>
        <v>-576.96996166521876</v>
      </c>
      <c r="L156" s="230">
        <f>(SUM('1.  LRAMVA Summary'!G$54:G$80)+SUM('1.  LRAMVA Summary'!G$81:G$82)*(MONTH($E156)-1)/12)*$H156</f>
        <v>153.11528201172075</v>
      </c>
      <c r="M156" s="230">
        <f>(SUM('1.  LRAMVA Summary'!H$54:H$80)+SUM('1.  LRAMVA Summary'!H$81:H$82)*(MONTH($E156)-1)/12)*$H156</f>
        <v>238.43643932773</v>
      </c>
      <c r="N156" s="230">
        <f>(SUM('1.  LRAMVA Summary'!I$54:I$80)+SUM('1.  LRAMVA Summary'!I$81:I$82)*(MONTH($E156)-1)/12)*$H156</f>
        <v>0</v>
      </c>
      <c r="O156" s="230">
        <f>(SUM('1.  LRAMVA Summary'!J$54:J$80)+SUM('1.  LRAMVA Summary'!J$81:J$82)*(MONTH($E156)-1)/12)*$H156</f>
        <v>22.348206150161666</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1404.8756833731106</v>
      </c>
    </row>
    <row r="157" spans="2:23" s="9" customFormat="1">
      <c r="B157" s="66"/>
      <c r="E157" s="214">
        <v>44044</v>
      </c>
      <c r="F157" s="214" t="s">
        <v>187</v>
      </c>
      <c r="G157" s="215" t="s">
        <v>68</v>
      </c>
      <c r="H157" s="240">
        <f t="shared" ref="H157:H158" si="92">$C$53/12</f>
        <v>1.8166666666666667E-3</v>
      </c>
      <c r="I157" s="230">
        <f>(SUM('1.  LRAMVA Summary'!D$54:D$80)+SUM('1.  LRAMVA Summary'!D$81:D$82)*(MONTH($E157)-1)/12)*$H157</f>
        <v>1317.9004614889627</v>
      </c>
      <c r="J157" s="230">
        <f>(SUM('1.  LRAMVA Summary'!E$54:E$80)+SUM('1.  LRAMVA Summary'!E$81:E$82)*(MONTH($E157)-1)/12)*$H157</f>
        <v>250.04525605975405</v>
      </c>
      <c r="K157" s="230">
        <f>(SUM('1.  LRAMVA Summary'!F$54:F$80)+SUM('1.  LRAMVA Summary'!F$81:F$82)*(MONTH($E157)-1)/12)*$H157</f>
        <v>-576.96996166521876</v>
      </c>
      <c r="L157" s="230">
        <f>(SUM('1.  LRAMVA Summary'!G$54:G$80)+SUM('1.  LRAMVA Summary'!G$81:G$82)*(MONTH($E157)-1)/12)*$H157</f>
        <v>153.11528201172075</v>
      </c>
      <c r="M157" s="230">
        <f>(SUM('1.  LRAMVA Summary'!H$54:H$80)+SUM('1.  LRAMVA Summary'!H$81:H$82)*(MONTH($E157)-1)/12)*$H157</f>
        <v>238.43643932773</v>
      </c>
      <c r="N157" s="230">
        <f>(SUM('1.  LRAMVA Summary'!I$54:I$80)+SUM('1.  LRAMVA Summary'!I$81:I$82)*(MONTH($E157)-1)/12)*$H157</f>
        <v>0</v>
      </c>
      <c r="O157" s="230">
        <f>(SUM('1.  LRAMVA Summary'!J$54:J$80)+SUM('1.  LRAMVA Summary'!J$81:J$82)*(MONTH($E157)-1)/12)*$H157</f>
        <v>22.348206150161666</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1404.8756833731106</v>
      </c>
    </row>
    <row r="158" spans="2:23" s="9" customFormat="1">
      <c r="B158" s="66"/>
      <c r="E158" s="214">
        <v>44075</v>
      </c>
      <c r="F158" s="214" t="s">
        <v>187</v>
      </c>
      <c r="G158" s="215" t="s">
        <v>68</v>
      </c>
      <c r="H158" s="240">
        <f t="shared" si="92"/>
        <v>1.8166666666666667E-3</v>
      </c>
      <c r="I158" s="230">
        <f>(SUM('1.  LRAMVA Summary'!D$54:D$80)+SUM('1.  LRAMVA Summary'!D$81:D$82)*(MONTH($E158)-1)/12)*$H158</f>
        <v>1317.9004614889627</v>
      </c>
      <c r="J158" s="230">
        <f>(SUM('1.  LRAMVA Summary'!E$54:E$80)+SUM('1.  LRAMVA Summary'!E$81:E$82)*(MONTH($E158)-1)/12)*$H158</f>
        <v>250.04525605975405</v>
      </c>
      <c r="K158" s="230">
        <f>(SUM('1.  LRAMVA Summary'!F$54:F$80)+SUM('1.  LRAMVA Summary'!F$81:F$82)*(MONTH($E158)-1)/12)*$H158</f>
        <v>-576.96996166521876</v>
      </c>
      <c r="L158" s="230">
        <f>(SUM('1.  LRAMVA Summary'!G$54:G$80)+SUM('1.  LRAMVA Summary'!G$81:G$82)*(MONTH($E158)-1)/12)*$H158</f>
        <v>153.11528201172075</v>
      </c>
      <c r="M158" s="230">
        <f>(SUM('1.  LRAMVA Summary'!H$54:H$80)+SUM('1.  LRAMVA Summary'!H$81:H$82)*(MONTH($E158)-1)/12)*$H158</f>
        <v>238.43643932773</v>
      </c>
      <c r="N158" s="230">
        <f>(SUM('1.  LRAMVA Summary'!I$54:I$80)+SUM('1.  LRAMVA Summary'!I$81:I$82)*(MONTH($E158)-1)/12)*$H158</f>
        <v>0</v>
      </c>
      <c r="O158" s="230">
        <f>(SUM('1.  LRAMVA Summary'!J$54:J$80)+SUM('1.  LRAMVA Summary'!J$81:J$82)*(MONTH($E158)-1)/12)*$H158</f>
        <v>22.348206150161666</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1404.8756833731106</v>
      </c>
    </row>
    <row r="159" spans="2:23" s="9" customFormat="1">
      <c r="B159" s="66"/>
      <c r="E159" s="214">
        <v>44105</v>
      </c>
      <c r="F159" s="214" t="s">
        <v>187</v>
      </c>
      <c r="G159" s="215" t="s">
        <v>69</v>
      </c>
      <c r="H159" s="240">
        <f>$C$54/12</f>
        <v>1.8166666666666667E-3</v>
      </c>
      <c r="I159" s="230">
        <f>(SUM('1.  LRAMVA Summary'!D$54:D$80)+SUM('1.  LRAMVA Summary'!D$81:D$82)*(MONTH($E159)-1)/12)*$H159</f>
        <v>1317.9004614889627</v>
      </c>
      <c r="J159" s="230">
        <f>(SUM('1.  LRAMVA Summary'!E$54:E$80)+SUM('1.  LRAMVA Summary'!E$81:E$82)*(MONTH($E159)-1)/12)*$H159</f>
        <v>250.04525605975405</v>
      </c>
      <c r="K159" s="230">
        <f>(SUM('1.  LRAMVA Summary'!F$54:F$80)+SUM('1.  LRAMVA Summary'!F$81:F$82)*(MONTH($E159)-1)/12)*$H159</f>
        <v>-576.96996166521876</v>
      </c>
      <c r="L159" s="230">
        <f>(SUM('1.  LRAMVA Summary'!G$54:G$80)+SUM('1.  LRAMVA Summary'!G$81:G$82)*(MONTH($E159)-1)/12)*$H159</f>
        <v>153.11528201172075</v>
      </c>
      <c r="M159" s="230">
        <f>(SUM('1.  LRAMVA Summary'!H$54:H$80)+SUM('1.  LRAMVA Summary'!H$81:H$82)*(MONTH($E159)-1)/12)*$H159</f>
        <v>238.43643932773</v>
      </c>
      <c r="N159" s="230">
        <f>(SUM('1.  LRAMVA Summary'!I$54:I$80)+SUM('1.  LRAMVA Summary'!I$81:I$82)*(MONTH($E159)-1)/12)*$H159</f>
        <v>0</v>
      </c>
      <c r="O159" s="230">
        <f>(SUM('1.  LRAMVA Summary'!J$54:J$80)+SUM('1.  LRAMVA Summary'!J$81:J$82)*(MONTH($E159)-1)/12)*$H159</f>
        <v>22.348206150161666</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1404.8756833731106</v>
      </c>
    </row>
    <row r="160" spans="2:23" s="9" customFormat="1">
      <c r="B160" s="66"/>
      <c r="E160" s="214">
        <v>44136</v>
      </c>
      <c r="F160" s="214" t="s">
        <v>187</v>
      </c>
      <c r="G160" s="215" t="s">
        <v>69</v>
      </c>
      <c r="H160" s="240">
        <f t="shared" ref="H160:H161" si="93">$C$54/12</f>
        <v>1.8166666666666667E-3</v>
      </c>
      <c r="I160" s="230">
        <f>(SUM('1.  LRAMVA Summary'!D$54:D$80)+SUM('1.  LRAMVA Summary'!D$81:D$82)*(MONTH($E160)-1)/12)*$H160</f>
        <v>1317.9004614889627</v>
      </c>
      <c r="J160" s="230">
        <f>(SUM('1.  LRAMVA Summary'!E$54:E$80)+SUM('1.  LRAMVA Summary'!E$81:E$82)*(MONTH($E160)-1)/12)*$H160</f>
        <v>250.04525605975405</v>
      </c>
      <c r="K160" s="230">
        <f>(SUM('1.  LRAMVA Summary'!F$54:F$80)+SUM('1.  LRAMVA Summary'!F$81:F$82)*(MONTH($E160)-1)/12)*$H160</f>
        <v>-576.96996166521876</v>
      </c>
      <c r="L160" s="230">
        <f>(SUM('1.  LRAMVA Summary'!G$54:G$80)+SUM('1.  LRAMVA Summary'!G$81:G$82)*(MONTH($E160)-1)/12)*$H160</f>
        <v>153.11528201172075</v>
      </c>
      <c r="M160" s="230">
        <f>(SUM('1.  LRAMVA Summary'!H$54:H$80)+SUM('1.  LRAMVA Summary'!H$81:H$82)*(MONTH($E160)-1)/12)*$H160</f>
        <v>238.43643932773</v>
      </c>
      <c r="N160" s="230">
        <f>(SUM('1.  LRAMVA Summary'!I$54:I$80)+SUM('1.  LRAMVA Summary'!I$81:I$82)*(MONTH($E160)-1)/12)*$H160</f>
        <v>0</v>
      </c>
      <c r="O160" s="230">
        <f>(SUM('1.  LRAMVA Summary'!J$54:J$80)+SUM('1.  LRAMVA Summary'!J$81:J$82)*(MONTH($E160)-1)/12)*$H160</f>
        <v>22.348206150161666</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1404.8756833731106</v>
      </c>
    </row>
    <row r="161" spans="2:23" s="9" customFormat="1">
      <c r="B161" s="66"/>
      <c r="E161" s="214">
        <v>44166</v>
      </c>
      <c r="F161" s="214" t="s">
        <v>187</v>
      </c>
      <c r="G161" s="215" t="s">
        <v>69</v>
      </c>
      <c r="H161" s="240">
        <f t="shared" si="93"/>
        <v>1.8166666666666667E-3</v>
      </c>
      <c r="I161" s="230">
        <f>(SUM('1.  LRAMVA Summary'!D$54:D$80)+SUM('1.  LRAMVA Summary'!D$81:D$82)*(MONTH($E161)-1)/12)*$H161</f>
        <v>1317.9004614889627</v>
      </c>
      <c r="J161" s="230">
        <f>(SUM('1.  LRAMVA Summary'!E$54:E$80)+SUM('1.  LRAMVA Summary'!E$81:E$82)*(MONTH($E161)-1)/12)*$H161</f>
        <v>250.04525605975405</v>
      </c>
      <c r="K161" s="230">
        <f>(SUM('1.  LRAMVA Summary'!F$54:F$80)+SUM('1.  LRAMVA Summary'!F$81:F$82)*(MONTH($E161)-1)/12)*$H161</f>
        <v>-576.96996166521876</v>
      </c>
      <c r="L161" s="230">
        <f>(SUM('1.  LRAMVA Summary'!G$54:G$80)+SUM('1.  LRAMVA Summary'!G$81:G$82)*(MONTH($E161)-1)/12)*$H161</f>
        <v>153.11528201172075</v>
      </c>
      <c r="M161" s="230">
        <f>(SUM('1.  LRAMVA Summary'!H$54:H$80)+SUM('1.  LRAMVA Summary'!H$81:H$82)*(MONTH($E161)-1)/12)*$H161</f>
        <v>238.43643932773</v>
      </c>
      <c r="N161" s="230">
        <f>(SUM('1.  LRAMVA Summary'!I$54:I$80)+SUM('1.  LRAMVA Summary'!I$81:I$82)*(MONTH($E161)-1)/12)*$H161</f>
        <v>0</v>
      </c>
      <c r="O161" s="230">
        <f>(SUM('1.  LRAMVA Summary'!J$54:J$80)+SUM('1.  LRAMVA Summary'!J$81:J$82)*(MONTH($E161)-1)/12)*$H161</f>
        <v>22.348206150161666</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1404.8756833731106</v>
      </c>
    </row>
    <row r="162" spans="2:23" s="9" customFormat="1" ht="15.75" thickBot="1">
      <c r="B162" s="66"/>
      <c r="E162" s="216" t="s">
        <v>469</v>
      </c>
      <c r="F162" s="216"/>
      <c r="G162" s="217"/>
      <c r="H162" s="218"/>
      <c r="I162" s="219">
        <f>SUM(I149:I161)</f>
        <v>57993.665720475336</v>
      </c>
      <c r="J162" s="219">
        <f>SUM(J149:J161)</f>
        <v>11003.138263216599</v>
      </c>
      <c r="K162" s="219">
        <f t="shared" ref="K162:O162" si="94">SUM(K149:K161)</f>
        <v>-25389.324964469906</v>
      </c>
      <c r="L162" s="219">
        <f t="shared" si="94"/>
        <v>6737.7747721946598</v>
      </c>
      <c r="M162" s="219">
        <f t="shared" si="94"/>
        <v>10492.297075554654</v>
      </c>
      <c r="N162" s="219">
        <f t="shared" si="94"/>
        <v>0</v>
      </c>
      <c r="O162" s="219">
        <f t="shared" si="94"/>
        <v>983.4235853142244</v>
      </c>
      <c r="P162" s="219">
        <f t="shared" ref="P162:V162" si="95">SUM(P149:P161)</f>
        <v>0</v>
      </c>
      <c r="Q162" s="219">
        <f t="shared" si="95"/>
        <v>0</v>
      </c>
      <c r="R162" s="219">
        <f t="shared" si="95"/>
        <v>0</v>
      </c>
      <c r="S162" s="219">
        <f t="shared" si="95"/>
        <v>0</v>
      </c>
      <c r="T162" s="219">
        <f t="shared" si="95"/>
        <v>0</v>
      </c>
      <c r="U162" s="219">
        <f t="shared" si="95"/>
        <v>0</v>
      </c>
      <c r="V162" s="219">
        <f t="shared" si="95"/>
        <v>0</v>
      </c>
      <c r="W162" s="219">
        <f>SUM(W149:W161)</f>
        <v>61820.974452285533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525</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22"/>
  <sheetViews>
    <sheetView topLeftCell="A17" zoomScaleNormal="100" workbookViewId="0">
      <selection activeCell="D90" sqref="D9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619</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613</v>
      </c>
      <c r="C17" s="90"/>
      <c r="D17" s="611" t="s">
        <v>591</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626</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625</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627</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637</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596</v>
      </c>
      <c r="H23" s="10"/>
      <c r="I23" s="10"/>
      <c r="J23" s="10"/>
    </row>
    <row r="24" spans="2:73" s="670" customFormat="1" ht="21" customHeight="1">
      <c r="B24" s="702" t="s">
        <v>600</v>
      </c>
      <c r="C24" s="869" t="s">
        <v>601</v>
      </c>
      <c r="D24" s="869"/>
      <c r="E24" s="869"/>
      <c r="F24" s="869"/>
      <c r="G24" s="869"/>
      <c r="H24" s="678" t="s">
        <v>598</v>
      </c>
      <c r="I24" s="678" t="s">
        <v>597</v>
      </c>
      <c r="J24" s="678" t="s">
        <v>599</v>
      </c>
      <c r="K24" s="669"/>
      <c r="L24" s="670" t="s">
        <v>601</v>
      </c>
      <c r="AQ24" s="670" t="s">
        <v>601</v>
      </c>
      <c r="BU24" s="669"/>
    </row>
    <row r="25" spans="2:73" s="250" customFormat="1" ht="49.5" customHeight="1">
      <c r="B25" s="245" t="s">
        <v>472</v>
      </c>
      <c r="C25" s="245" t="s">
        <v>211</v>
      </c>
      <c r="D25" s="628" t="s">
        <v>473</v>
      </c>
      <c r="E25" s="245" t="s">
        <v>208</v>
      </c>
      <c r="F25" s="245" t="s">
        <v>474</v>
      </c>
      <c r="G25" s="245" t="s">
        <v>475</v>
      </c>
      <c r="H25" s="628" t="s">
        <v>476</v>
      </c>
      <c r="I25" s="636" t="s">
        <v>589</v>
      </c>
      <c r="J25" s="643" t="s">
        <v>590</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v>7</v>
      </c>
      <c r="D27" s="692" t="s">
        <v>118</v>
      </c>
      <c r="E27" s="692" t="s">
        <v>718</v>
      </c>
      <c r="F27" s="692"/>
      <c r="G27" s="692"/>
      <c r="H27" s="692">
        <v>2015</v>
      </c>
      <c r="I27" s="644" t="s">
        <v>581</v>
      </c>
      <c r="J27" s="644" t="s">
        <v>595</v>
      </c>
      <c r="K27" s="633"/>
      <c r="L27" s="696"/>
      <c r="M27" s="697"/>
      <c r="N27" s="697"/>
      <c r="O27" s="697"/>
      <c r="P27" s="697">
        <v>190</v>
      </c>
      <c r="Q27" s="697">
        <v>190</v>
      </c>
      <c r="R27" s="697">
        <v>185</v>
      </c>
      <c r="S27" s="697">
        <v>185</v>
      </c>
      <c r="T27" s="697">
        <v>185</v>
      </c>
      <c r="U27" s="697">
        <v>184</v>
      </c>
      <c r="V27" s="697">
        <v>175</v>
      </c>
      <c r="W27" s="697">
        <v>175</v>
      </c>
      <c r="X27" s="697">
        <v>173</v>
      </c>
      <c r="Y27" s="697">
        <v>142</v>
      </c>
      <c r="Z27" s="697">
        <v>63</v>
      </c>
      <c r="AA27" s="697">
        <v>63</v>
      </c>
      <c r="AB27" s="697">
        <v>54</v>
      </c>
      <c r="AC27" s="697">
        <v>53</v>
      </c>
      <c r="AD27" s="697">
        <v>53</v>
      </c>
      <c r="AE27" s="697">
        <v>42</v>
      </c>
      <c r="AF27" s="697">
        <v>30</v>
      </c>
      <c r="AG27" s="697">
        <v>30</v>
      </c>
      <c r="AH27" s="697">
        <v>30</v>
      </c>
      <c r="AI27" s="697">
        <v>30</v>
      </c>
      <c r="AJ27" s="697">
        <v>0</v>
      </c>
      <c r="AK27" s="697">
        <v>0</v>
      </c>
      <c r="AL27" s="697">
        <v>0</v>
      </c>
      <c r="AM27" s="697">
        <v>0</v>
      </c>
      <c r="AN27" s="697">
        <v>0</v>
      </c>
      <c r="AO27" s="698">
        <v>0</v>
      </c>
      <c r="AP27" s="633"/>
      <c r="AQ27" s="696"/>
      <c r="AR27" s="697"/>
      <c r="AS27" s="697"/>
      <c r="AT27" s="697"/>
      <c r="AU27" s="697">
        <v>1541118</v>
      </c>
      <c r="AV27" s="697">
        <v>1541118</v>
      </c>
      <c r="AW27" s="697">
        <v>1524334</v>
      </c>
      <c r="AX27" s="697">
        <v>1524334</v>
      </c>
      <c r="AY27" s="697">
        <v>1524334</v>
      </c>
      <c r="AZ27" s="697">
        <v>1523822</v>
      </c>
      <c r="BA27" s="697">
        <v>1464713</v>
      </c>
      <c r="BB27" s="697">
        <v>1464713</v>
      </c>
      <c r="BC27" s="697">
        <v>1449370</v>
      </c>
      <c r="BD27" s="697">
        <v>1252271</v>
      </c>
      <c r="BE27" s="697">
        <v>720567</v>
      </c>
      <c r="BF27" s="697">
        <v>689654</v>
      </c>
      <c r="BG27" s="697">
        <v>296111</v>
      </c>
      <c r="BH27" s="697">
        <v>293800</v>
      </c>
      <c r="BI27" s="697">
        <v>293800</v>
      </c>
      <c r="BJ27" s="697">
        <v>214238</v>
      </c>
      <c r="BK27" s="697">
        <v>71739</v>
      </c>
      <c r="BL27" s="697">
        <v>71739</v>
      </c>
      <c r="BM27" s="697">
        <v>71739</v>
      </c>
      <c r="BN27" s="697">
        <v>71739</v>
      </c>
      <c r="BO27" s="697">
        <v>0</v>
      </c>
      <c r="BP27" s="697">
        <v>0</v>
      </c>
      <c r="BQ27" s="697">
        <v>0</v>
      </c>
      <c r="BR27" s="697">
        <v>0</v>
      </c>
      <c r="BS27" s="697">
        <v>0</v>
      </c>
      <c r="BT27" s="698">
        <v>0</v>
      </c>
      <c r="BU27" s="16"/>
    </row>
    <row r="28" spans="2:73" s="17" customFormat="1" ht="15.75">
      <c r="B28" s="692"/>
      <c r="C28" s="692">
        <v>62</v>
      </c>
      <c r="D28" s="692" t="s">
        <v>109</v>
      </c>
      <c r="E28" s="692" t="s">
        <v>718</v>
      </c>
      <c r="F28" s="692"/>
      <c r="G28" s="692"/>
      <c r="H28" s="692">
        <v>2015</v>
      </c>
      <c r="I28" s="644" t="s">
        <v>581</v>
      </c>
      <c r="J28" s="644" t="s">
        <v>595</v>
      </c>
      <c r="K28" s="633"/>
      <c r="L28" s="696"/>
      <c r="M28" s="697"/>
      <c r="N28" s="697"/>
      <c r="O28" s="697"/>
      <c r="P28" s="697">
        <v>89</v>
      </c>
      <c r="Q28" s="697">
        <v>89</v>
      </c>
      <c r="R28" s="697">
        <v>89</v>
      </c>
      <c r="S28" s="697">
        <v>89</v>
      </c>
      <c r="T28" s="697">
        <v>89</v>
      </c>
      <c r="U28" s="697">
        <v>89</v>
      </c>
      <c r="V28" s="697">
        <v>89</v>
      </c>
      <c r="W28" s="697">
        <v>89</v>
      </c>
      <c r="X28" s="697">
        <v>89</v>
      </c>
      <c r="Y28" s="697">
        <v>89</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8">
        <v>0</v>
      </c>
      <c r="AP28" s="633"/>
      <c r="AQ28" s="696"/>
      <c r="AR28" s="697"/>
      <c r="AS28" s="697"/>
      <c r="AT28" s="697"/>
      <c r="AU28" s="697">
        <v>1137198</v>
      </c>
      <c r="AV28" s="697">
        <v>1137198</v>
      </c>
      <c r="AW28" s="697">
        <v>1137198</v>
      </c>
      <c r="AX28" s="697">
        <v>1137198</v>
      </c>
      <c r="AY28" s="697">
        <v>1137198</v>
      </c>
      <c r="AZ28" s="697">
        <v>1137198</v>
      </c>
      <c r="BA28" s="697">
        <v>1137198</v>
      </c>
      <c r="BB28" s="697">
        <v>1137198</v>
      </c>
      <c r="BC28" s="697">
        <v>1137198</v>
      </c>
      <c r="BD28" s="697">
        <v>1137198</v>
      </c>
      <c r="BE28" s="697">
        <v>0</v>
      </c>
      <c r="BF28" s="697">
        <v>0</v>
      </c>
      <c r="BG28" s="697">
        <v>0</v>
      </c>
      <c r="BH28" s="697">
        <v>0</v>
      </c>
      <c r="BI28" s="697">
        <v>0</v>
      </c>
      <c r="BJ28" s="697">
        <v>0</v>
      </c>
      <c r="BK28" s="697">
        <v>0</v>
      </c>
      <c r="BL28" s="697">
        <v>0</v>
      </c>
      <c r="BM28" s="697">
        <v>0</v>
      </c>
      <c r="BN28" s="697">
        <v>0</v>
      </c>
      <c r="BO28" s="697">
        <v>0</v>
      </c>
      <c r="BP28" s="697">
        <v>0</v>
      </c>
      <c r="BQ28" s="697">
        <v>0</v>
      </c>
      <c r="BR28" s="697">
        <v>0</v>
      </c>
      <c r="BS28" s="697">
        <v>0</v>
      </c>
      <c r="BT28" s="698">
        <v>0</v>
      </c>
      <c r="BU28" s="16"/>
    </row>
    <row r="29" spans="2:73" s="17" customFormat="1" ht="16.5" customHeight="1">
      <c r="B29" s="692"/>
      <c r="C29" s="692">
        <v>67</v>
      </c>
      <c r="D29" s="692" t="s">
        <v>97</v>
      </c>
      <c r="E29" s="692" t="s">
        <v>718</v>
      </c>
      <c r="F29" s="692"/>
      <c r="G29" s="692"/>
      <c r="H29" s="692">
        <v>2015</v>
      </c>
      <c r="I29" s="644" t="s">
        <v>581</v>
      </c>
      <c r="J29" s="644" t="s">
        <v>595</v>
      </c>
      <c r="K29" s="633"/>
      <c r="L29" s="696"/>
      <c r="M29" s="697"/>
      <c r="N29" s="697"/>
      <c r="O29" s="697"/>
      <c r="P29" s="697">
        <v>57</v>
      </c>
      <c r="Q29" s="697">
        <v>57</v>
      </c>
      <c r="R29" s="697">
        <v>57</v>
      </c>
      <c r="S29" s="697">
        <v>56</v>
      </c>
      <c r="T29" s="697">
        <v>32</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8">
        <v>0</v>
      </c>
      <c r="AP29" s="633"/>
      <c r="AQ29" s="696"/>
      <c r="AR29" s="697"/>
      <c r="AS29" s="697"/>
      <c r="AT29" s="697"/>
      <c r="AU29" s="697">
        <v>373322</v>
      </c>
      <c r="AV29" s="697">
        <v>373322</v>
      </c>
      <c r="AW29" s="697">
        <v>373322</v>
      </c>
      <c r="AX29" s="697">
        <v>372278</v>
      </c>
      <c r="AY29" s="697">
        <v>220987</v>
      </c>
      <c r="AZ29" s="697">
        <v>0</v>
      </c>
      <c r="BA29" s="697">
        <v>0</v>
      </c>
      <c r="BB29" s="697">
        <v>0</v>
      </c>
      <c r="BC29" s="697">
        <v>0</v>
      </c>
      <c r="BD29" s="697">
        <v>0</v>
      </c>
      <c r="BE29" s="697">
        <v>0</v>
      </c>
      <c r="BF29" s="697">
        <v>0</v>
      </c>
      <c r="BG29" s="697">
        <v>0</v>
      </c>
      <c r="BH29" s="697">
        <v>0</v>
      </c>
      <c r="BI29" s="697">
        <v>0</v>
      </c>
      <c r="BJ29" s="697">
        <v>0</v>
      </c>
      <c r="BK29" s="697">
        <v>0</v>
      </c>
      <c r="BL29" s="697">
        <v>0</v>
      </c>
      <c r="BM29" s="697">
        <v>0</v>
      </c>
      <c r="BN29" s="697">
        <v>0</v>
      </c>
      <c r="BO29" s="697">
        <v>0</v>
      </c>
      <c r="BP29" s="697">
        <v>0</v>
      </c>
      <c r="BQ29" s="697">
        <v>0</v>
      </c>
      <c r="BR29" s="697">
        <v>0</v>
      </c>
      <c r="BS29" s="697">
        <v>0</v>
      </c>
      <c r="BT29" s="698">
        <v>0</v>
      </c>
      <c r="BU29" s="16"/>
    </row>
    <row r="30" spans="2:73" s="17" customFormat="1" ht="15.75">
      <c r="B30" s="692"/>
      <c r="C30" s="692">
        <v>68</v>
      </c>
      <c r="D30" s="692" t="s">
        <v>95</v>
      </c>
      <c r="E30" s="692" t="s">
        <v>718</v>
      </c>
      <c r="F30" s="692"/>
      <c r="G30" s="692"/>
      <c r="H30" s="692">
        <v>2015</v>
      </c>
      <c r="I30" s="644" t="s">
        <v>581</v>
      </c>
      <c r="J30" s="644" t="s">
        <v>595</v>
      </c>
      <c r="K30" s="633"/>
      <c r="L30" s="696"/>
      <c r="M30" s="697"/>
      <c r="N30" s="697"/>
      <c r="O30" s="697"/>
      <c r="P30" s="697">
        <v>303</v>
      </c>
      <c r="Q30" s="697">
        <v>301</v>
      </c>
      <c r="R30" s="697">
        <v>301</v>
      </c>
      <c r="S30" s="697">
        <v>301</v>
      </c>
      <c r="T30" s="697">
        <v>301</v>
      </c>
      <c r="U30" s="697">
        <v>301</v>
      </c>
      <c r="V30" s="697">
        <v>301</v>
      </c>
      <c r="W30" s="697">
        <v>301</v>
      </c>
      <c r="X30" s="697">
        <v>301</v>
      </c>
      <c r="Y30" s="697">
        <v>301</v>
      </c>
      <c r="Z30" s="697">
        <v>277</v>
      </c>
      <c r="AA30" s="697">
        <v>277</v>
      </c>
      <c r="AB30" s="697">
        <v>277</v>
      </c>
      <c r="AC30" s="697">
        <v>277</v>
      </c>
      <c r="AD30" s="697">
        <v>277</v>
      </c>
      <c r="AE30" s="697">
        <v>277</v>
      </c>
      <c r="AF30" s="697">
        <v>99</v>
      </c>
      <c r="AG30" s="697">
        <v>99</v>
      </c>
      <c r="AH30" s="697">
        <v>99</v>
      </c>
      <c r="AI30" s="697">
        <v>99</v>
      </c>
      <c r="AJ30" s="697">
        <v>0</v>
      </c>
      <c r="AK30" s="697">
        <v>0</v>
      </c>
      <c r="AL30" s="697">
        <v>0</v>
      </c>
      <c r="AM30" s="697">
        <v>0</v>
      </c>
      <c r="AN30" s="697">
        <v>0</v>
      </c>
      <c r="AO30" s="698">
        <v>0</v>
      </c>
      <c r="AP30" s="633"/>
      <c r="AQ30" s="696"/>
      <c r="AR30" s="697"/>
      <c r="AS30" s="697"/>
      <c r="AT30" s="697"/>
      <c r="AU30" s="697">
        <v>4706527</v>
      </c>
      <c r="AV30" s="697">
        <v>4669408</v>
      </c>
      <c r="AW30" s="697">
        <v>4669408</v>
      </c>
      <c r="AX30" s="697">
        <v>4669408</v>
      </c>
      <c r="AY30" s="697">
        <v>4669408</v>
      </c>
      <c r="AZ30" s="697">
        <v>4669408</v>
      </c>
      <c r="BA30" s="697">
        <v>4669408</v>
      </c>
      <c r="BB30" s="697">
        <v>4667743</v>
      </c>
      <c r="BC30" s="697">
        <v>4667743</v>
      </c>
      <c r="BD30" s="697">
        <v>4667743</v>
      </c>
      <c r="BE30" s="697">
        <v>4439997</v>
      </c>
      <c r="BF30" s="697">
        <v>4417776</v>
      </c>
      <c r="BG30" s="697">
        <v>4417776</v>
      </c>
      <c r="BH30" s="697">
        <v>4406947</v>
      </c>
      <c r="BI30" s="697">
        <v>4406947</v>
      </c>
      <c r="BJ30" s="697">
        <v>4405397</v>
      </c>
      <c r="BK30" s="697">
        <v>1572528</v>
      </c>
      <c r="BL30" s="697">
        <v>1572528</v>
      </c>
      <c r="BM30" s="697">
        <v>1572528</v>
      </c>
      <c r="BN30" s="697">
        <v>1572528</v>
      </c>
      <c r="BO30" s="697">
        <v>0</v>
      </c>
      <c r="BP30" s="697">
        <v>0</v>
      </c>
      <c r="BQ30" s="697">
        <v>0</v>
      </c>
      <c r="BR30" s="697">
        <v>0</v>
      </c>
      <c r="BS30" s="697">
        <v>0</v>
      </c>
      <c r="BT30" s="698">
        <v>0</v>
      </c>
      <c r="BU30" s="16"/>
    </row>
    <row r="31" spans="2:73" s="17" customFormat="1" ht="15.75">
      <c r="B31" s="692"/>
      <c r="C31" s="692">
        <v>69</v>
      </c>
      <c r="D31" s="692" t="s">
        <v>96</v>
      </c>
      <c r="E31" s="692" t="s">
        <v>718</v>
      </c>
      <c r="F31" s="692"/>
      <c r="G31" s="692"/>
      <c r="H31" s="692">
        <v>2015</v>
      </c>
      <c r="I31" s="644" t="s">
        <v>581</v>
      </c>
      <c r="J31" s="644" t="s">
        <v>595</v>
      </c>
      <c r="K31" s="633"/>
      <c r="L31" s="696"/>
      <c r="M31" s="697"/>
      <c r="N31" s="697"/>
      <c r="O31" s="697"/>
      <c r="P31" s="697">
        <v>338</v>
      </c>
      <c r="Q31" s="697">
        <v>332</v>
      </c>
      <c r="R31" s="697">
        <v>332</v>
      </c>
      <c r="S31" s="697">
        <v>332</v>
      </c>
      <c r="T31" s="697">
        <v>332</v>
      </c>
      <c r="U31" s="697">
        <v>332</v>
      </c>
      <c r="V31" s="697">
        <v>332</v>
      </c>
      <c r="W31" s="697">
        <v>332</v>
      </c>
      <c r="X31" s="697">
        <v>332</v>
      </c>
      <c r="Y31" s="697">
        <v>332</v>
      </c>
      <c r="Z31" s="697">
        <v>280</v>
      </c>
      <c r="AA31" s="697">
        <v>266</v>
      </c>
      <c r="AB31" s="697">
        <v>266</v>
      </c>
      <c r="AC31" s="697">
        <v>264</v>
      </c>
      <c r="AD31" s="697">
        <v>264</v>
      </c>
      <c r="AE31" s="697">
        <v>263</v>
      </c>
      <c r="AF31" s="697">
        <v>98</v>
      </c>
      <c r="AG31" s="697">
        <v>98</v>
      </c>
      <c r="AH31" s="697">
        <v>98</v>
      </c>
      <c r="AI31" s="697">
        <v>98</v>
      </c>
      <c r="AJ31" s="697">
        <v>0</v>
      </c>
      <c r="AK31" s="697">
        <v>0</v>
      </c>
      <c r="AL31" s="697">
        <v>0</v>
      </c>
      <c r="AM31" s="697">
        <v>0</v>
      </c>
      <c r="AN31" s="697">
        <v>0</v>
      </c>
      <c r="AO31" s="698">
        <v>0</v>
      </c>
      <c r="AP31" s="633"/>
      <c r="AQ31" s="696"/>
      <c r="AR31" s="697"/>
      <c r="AS31" s="697"/>
      <c r="AT31" s="697"/>
      <c r="AU31" s="697">
        <v>5004917</v>
      </c>
      <c r="AV31" s="697">
        <v>4915968</v>
      </c>
      <c r="AW31" s="697">
        <v>4915968</v>
      </c>
      <c r="AX31" s="697">
        <v>4915968</v>
      </c>
      <c r="AY31" s="697">
        <v>4915968</v>
      </c>
      <c r="AZ31" s="697">
        <v>4915968</v>
      </c>
      <c r="BA31" s="697">
        <v>4915968</v>
      </c>
      <c r="BB31" s="697">
        <v>4913394</v>
      </c>
      <c r="BC31" s="697">
        <v>4913394</v>
      </c>
      <c r="BD31" s="697">
        <v>4913394</v>
      </c>
      <c r="BE31" s="697">
        <v>4530855</v>
      </c>
      <c r="BF31" s="697">
        <v>4297562</v>
      </c>
      <c r="BG31" s="697">
        <v>4297562</v>
      </c>
      <c r="BH31" s="697">
        <v>4205125</v>
      </c>
      <c r="BI31" s="697">
        <v>4205125</v>
      </c>
      <c r="BJ31" s="697">
        <v>4195321</v>
      </c>
      <c r="BK31" s="697">
        <v>1554212</v>
      </c>
      <c r="BL31" s="697">
        <v>1554212</v>
      </c>
      <c r="BM31" s="697">
        <v>1554212</v>
      </c>
      <c r="BN31" s="697">
        <v>1554212</v>
      </c>
      <c r="BO31" s="697">
        <v>0</v>
      </c>
      <c r="BP31" s="697">
        <v>0</v>
      </c>
      <c r="BQ31" s="697">
        <v>0</v>
      </c>
      <c r="BR31" s="697">
        <v>0</v>
      </c>
      <c r="BS31" s="697">
        <v>0</v>
      </c>
      <c r="BT31" s="698">
        <v>0</v>
      </c>
      <c r="BU31" s="16"/>
    </row>
    <row r="32" spans="2:73" s="17" customFormat="1" ht="15.75">
      <c r="B32" s="692"/>
      <c r="C32" s="692">
        <v>70</v>
      </c>
      <c r="D32" s="692" t="s">
        <v>682</v>
      </c>
      <c r="E32" s="692" t="s">
        <v>718</v>
      </c>
      <c r="F32" s="692"/>
      <c r="G32" s="692"/>
      <c r="H32" s="692">
        <v>2015</v>
      </c>
      <c r="I32" s="644" t="s">
        <v>581</v>
      </c>
      <c r="J32" s="644" t="s">
        <v>595</v>
      </c>
      <c r="K32" s="633"/>
      <c r="L32" s="696"/>
      <c r="M32" s="697"/>
      <c r="N32" s="697"/>
      <c r="O32" s="697"/>
      <c r="P32" s="697">
        <v>2261</v>
      </c>
      <c r="Q32" s="697">
        <v>2261</v>
      </c>
      <c r="R32" s="697">
        <v>2261</v>
      </c>
      <c r="S32" s="697">
        <v>2261</v>
      </c>
      <c r="T32" s="697">
        <v>2261</v>
      </c>
      <c r="U32" s="697">
        <v>2261</v>
      </c>
      <c r="V32" s="697">
        <v>2261</v>
      </c>
      <c r="W32" s="697">
        <v>2261</v>
      </c>
      <c r="X32" s="697">
        <v>2261</v>
      </c>
      <c r="Y32" s="697">
        <v>2261</v>
      </c>
      <c r="Z32" s="697">
        <v>2261</v>
      </c>
      <c r="AA32" s="697">
        <v>2261</v>
      </c>
      <c r="AB32" s="697">
        <v>2261</v>
      </c>
      <c r="AC32" s="697">
        <v>2261</v>
      </c>
      <c r="AD32" s="697">
        <v>2261</v>
      </c>
      <c r="AE32" s="697">
        <v>2261</v>
      </c>
      <c r="AF32" s="697">
        <v>2261</v>
      </c>
      <c r="AG32" s="697">
        <v>2261</v>
      </c>
      <c r="AH32" s="697">
        <v>2087</v>
      </c>
      <c r="AI32" s="697">
        <v>0</v>
      </c>
      <c r="AJ32" s="697">
        <v>0</v>
      </c>
      <c r="AK32" s="697">
        <v>0</v>
      </c>
      <c r="AL32" s="697">
        <v>0</v>
      </c>
      <c r="AM32" s="697">
        <v>0</v>
      </c>
      <c r="AN32" s="697">
        <v>0</v>
      </c>
      <c r="AO32" s="698">
        <v>0</v>
      </c>
      <c r="AP32" s="633"/>
      <c r="AQ32" s="696"/>
      <c r="AR32" s="697"/>
      <c r="AS32" s="697"/>
      <c r="AT32" s="697"/>
      <c r="AU32" s="697">
        <v>4351035</v>
      </c>
      <c r="AV32" s="697">
        <v>4351035</v>
      </c>
      <c r="AW32" s="697">
        <v>4351035</v>
      </c>
      <c r="AX32" s="697">
        <v>4351035</v>
      </c>
      <c r="AY32" s="697">
        <v>4351035</v>
      </c>
      <c r="AZ32" s="697">
        <v>4351035</v>
      </c>
      <c r="BA32" s="697">
        <v>4351035</v>
      </c>
      <c r="BB32" s="697">
        <v>4351035</v>
      </c>
      <c r="BC32" s="697">
        <v>4351035</v>
      </c>
      <c r="BD32" s="697">
        <v>4351035</v>
      </c>
      <c r="BE32" s="697">
        <v>4351035</v>
      </c>
      <c r="BF32" s="697">
        <v>4351035</v>
      </c>
      <c r="BG32" s="697">
        <v>4351035</v>
      </c>
      <c r="BH32" s="697">
        <v>4351035</v>
      </c>
      <c r="BI32" s="697">
        <v>4351035</v>
      </c>
      <c r="BJ32" s="697">
        <v>4351035</v>
      </c>
      <c r="BK32" s="697">
        <v>4351035</v>
      </c>
      <c r="BL32" s="697">
        <v>4351035</v>
      </c>
      <c r="BM32" s="697">
        <v>4195043</v>
      </c>
      <c r="BN32" s="697">
        <v>0</v>
      </c>
      <c r="BO32" s="697">
        <v>0</v>
      </c>
      <c r="BP32" s="697">
        <v>0</v>
      </c>
      <c r="BQ32" s="697">
        <v>0</v>
      </c>
      <c r="BR32" s="697">
        <v>0</v>
      </c>
      <c r="BS32" s="697">
        <v>0</v>
      </c>
      <c r="BT32" s="698">
        <v>0</v>
      </c>
      <c r="BU32" s="16"/>
    </row>
    <row r="33" spans="2:73" s="17" customFormat="1" ht="15.75">
      <c r="B33" s="692"/>
      <c r="C33" s="692">
        <v>71</v>
      </c>
      <c r="D33" s="692" t="s">
        <v>98</v>
      </c>
      <c r="E33" s="692" t="s">
        <v>718</v>
      </c>
      <c r="F33" s="692"/>
      <c r="G33" s="692"/>
      <c r="H33" s="692">
        <v>2015</v>
      </c>
      <c r="I33" s="644" t="s">
        <v>581</v>
      </c>
      <c r="J33" s="644" t="s">
        <v>595</v>
      </c>
      <c r="K33" s="633"/>
      <c r="L33" s="696"/>
      <c r="M33" s="697"/>
      <c r="N33" s="697"/>
      <c r="O33" s="697"/>
      <c r="P33" s="697">
        <v>123</v>
      </c>
      <c r="Q33" s="697">
        <v>123</v>
      </c>
      <c r="R33" s="697">
        <v>123</v>
      </c>
      <c r="S33" s="697">
        <v>123</v>
      </c>
      <c r="T33" s="697">
        <v>123</v>
      </c>
      <c r="U33" s="697">
        <v>123</v>
      </c>
      <c r="V33" s="697">
        <v>123</v>
      </c>
      <c r="W33" s="697">
        <v>123</v>
      </c>
      <c r="X33" s="697">
        <v>123</v>
      </c>
      <c r="Y33" s="697">
        <v>123</v>
      </c>
      <c r="Z33" s="697">
        <v>123</v>
      </c>
      <c r="AA33" s="697">
        <v>123</v>
      </c>
      <c r="AB33" s="697">
        <v>123</v>
      </c>
      <c r="AC33" s="697">
        <v>123</v>
      </c>
      <c r="AD33" s="697">
        <v>123</v>
      </c>
      <c r="AE33" s="697">
        <v>123</v>
      </c>
      <c r="AF33" s="697">
        <v>123</v>
      </c>
      <c r="AG33" s="697">
        <v>123</v>
      </c>
      <c r="AH33" s="697">
        <v>122</v>
      </c>
      <c r="AI33" s="697">
        <v>122</v>
      </c>
      <c r="AJ33" s="697">
        <v>95</v>
      </c>
      <c r="AK33" s="697">
        <v>95</v>
      </c>
      <c r="AL33" s="697">
        <v>95</v>
      </c>
      <c r="AM33" s="697">
        <v>0</v>
      </c>
      <c r="AN33" s="697">
        <v>0</v>
      </c>
      <c r="AO33" s="698">
        <v>0</v>
      </c>
      <c r="AP33" s="633"/>
      <c r="AQ33" s="696"/>
      <c r="AR33" s="697"/>
      <c r="AS33" s="697"/>
      <c r="AT33" s="697"/>
      <c r="AU33" s="697">
        <v>656805</v>
      </c>
      <c r="AV33" s="697">
        <v>656805</v>
      </c>
      <c r="AW33" s="697">
        <v>656805</v>
      </c>
      <c r="AX33" s="697">
        <v>656805</v>
      </c>
      <c r="AY33" s="697">
        <v>656805</v>
      </c>
      <c r="AZ33" s="697">
        <v>656805</v>
      </c>
      <c r="BA33" s="697">
        <v>656805</v>
      </c>
      <c r="BB33" s="697">
        <v>656805</v>
      </c>
      <c r="BC33" s="697">
        <v>656805</v>
      </c>
      <c r="BD33" s="697">
        <v>656805</v>
      </c>
      <c r="BE33" s="697">
        <v>654830</v>
      </c>
      <c r="BF33" s="697">
        <v>654830</v>
      </c>
      <c r="BG33" s="697">
        <v>654830</v>
      </c>
      <c r="BH33" s="697">
        <v>654830</v>
      </c>
      <c r="BI33" s="697">
        <v>654830</v>
      </c>
      <c r="BJ33" s="697">
        <v>654830</v>
      </c>
      <c r="BK33" s="697">
        <v>654830</v>
      </c>
      <c r="BL33" s="697">
        <v>654830</v>
      </c>
      <c r="BM33" s="697">
        <v>654230</v>
      </c>
      <c r="BN33" s="697">
        <v>654230</v>
      </c>
      <c r="BO33" s="697">
        <v>243528</v>
      </c>
      <c r="BP33" s="697">
        <v>243528</v>
      </c>
      <c r="BQ33" s="697">
        <v>243528</v>
      </c>
      <c r="BR33" s="697">
        <v>0</v>
      </c>
      <c r="BS33" s="697">
        <v>0</v>
      </c>
      <c r="BT33" s="698">
        <v>0</v>
      </c>
      <c r="BU33" s="16"/>
    </row>
    <row r="34" spans="2:73" s="17" customFormat="1" ht="15.75">
      <c r="B34" s="692"/>
      <c r="C34" s="692">
        <v>72</v>
      </c>
      <c r="D34" s="692" t="s">
        <v>99</v>
      </c>
      <c r="E34" s="692" t="s">
        <v>718</v>
      </c>
      <c r="F34" s="692"/>
      <c r="G34" s="692"/>
      <c r="H34" s="692">
        <v>2015</v>
      </c>
      <c r="I34" s="644" t="s">
        <v>581</v>
      </c>
      <c r="J34" s="644" t="s">
        <v>595</v>
      </c>
      <c r="K34" s="633"/>
      <c r="L34" s="696"/>
      <c r="M34" s="697"/>
      <c r="N34" s="697"/>
      <c r="O34" s="697"/>
      <c r="P34" s="697">
        <v>736</v>
      </c>
      <c r="Q34" s="697">
        <v>736</v>
      </c>
      <c r="R34" s="697">
        <v>736</v>
      </c>
      <c r="S34" s="697">
        <v>736</v>
      </c>
      <c r="T34" s="697">
        <v>0</v>
      </c>
      <c r="U34" s="697">
        <v>0</v>
      </c>
      <c r="V34" s="697">
        <v>0</v>
      </c>
      <c r="W34" s="697">
        <v>0</v>
      </c>
      <c r="X34" s="697">
        <v>0</v>
      </c>
      <c r="Y34" s="697">
        <v>0</v>
      </c>
      <c r="Z34" s="697">
        <v>0</v>
      </c>
      <c r="AA34" s="697">
        <v>0</v>
      </c>
      <c r="AB34" s="697">
        <v>0</v>
      </c>
      <c r="AC34" s="697">
        <v>0</v>
      </c>
      <c r="AD34" s="697">
        <v>0</v>
      </c>
      <c r="AE34" s="697">
        <v>0</v>
      </c>
      <c r="AF34" s="697">
        <v>0</v>
      </c>
      <c r="AG34" s="697">
        <v>0</v>
      </c>
      <c r="AH34" s="697">
        <v>0</v>
      </c>
      <c r="AI34" s="697">
        <v>0</v>
      </c>
      <c r="AJ34" s="697">
        <v>0</v>
      </c>
      <c r="AK34" s="697">
        <v>0</v>
      </c>
      <c r="AL34" s="697">
        <v>0</v>
      </c>
      <c r="AM34" s="697">
        <v>0</v>
      </c>
      <c r="AN34" s="697">
        <v>0</v>
      </c>
      <c r="AO34" s="698">
        <v>0</v>
      </c>
      <c r="AP34" s="633"/>
      <c r="AQ34" s="696"/>
      <c r="AR34" s="697"/>
      <c r="AS34" s="697"/>
      <c r="AT34" s="697"/>
      <c r="AU34" s="697">
        <v>3452201</v>
      </c>
      <c r="AV34" s="697">
        <v>3452201</v>
      </c>
      <c r="AW34" s="697">
        <v>3452201</v>
      </c>
      <c r="AX34" s="697">
        <v>3452201</v>
      </c>
      <c r="AY34" s="697">
        <v>0</v>
      </c>
      <c r="AZ34" s="697">
        <v>0</v>
      </c>
      <c r="BA34" s="697">
        <v>0</v>
      </c>
      <c r="BB34" s="697">
        <v>0</v>
      </c>
      <c r="BC34" s="697">
        <v>0</v>
      </c>
      <c r="BD34" s="697">
        <v>0</v>
      </c>
      <c r="BE34" s="697">
        <v>0</v>
      </c>
      <c r="BF34" s="697">
        <v>0</v>
      </c>
      <c r="BG34" s="697">
        <v>0</v>
      </c>
      <c r="BH34" s="697">
        <v>0</v>
      </c>
      <c r="BI34" s="697">
        <v>0</v>
      </c>
      <c r="BJ34" s="697">
        <v>0</v>
      </c>
      <c r="BK34" s="697">
        <v>0</v>
      </c>
      <c r="BL34" s="697">
        <v>0</v>
      </c>
      <c r="BM34" s="697">
        <v>0</v>
      </c>
      <c r="BN34" s="697">
        <v>0</v>
      </c>
      <c r="BO34" s="697">
        <v>0</v>
      </c>
      <c r="BP34" s="697">
        <v>0</v>
      </c>
      <c r="BQ34" s="697">
        <v>0</v>
      </c>
      <c r="BR34" s="697">
        <v>0</v>
      </c>
      <c r="BS34" s="697">
        <v>0</v>
      </c>
      <c r="BT34" s="698">
        <v>0</v>
      </c>
      <c r="BU34" s="16"/>
    </row>
    <row r="35" spans="2:73" s="17" customFormat="1" ht="15.75">
      <c r="B35" s="692"/>
      <c r="C35" s="692">
        <v>73</v>
      </c>
      <c r="D35" s="692" t="s">
        <v>100</v>
      </c>
      <c r="E35" s="692" t="s">
        <v>718</v>
      </c>
      <c r="F35" s="692"/>
      <c r="G35" s="692"/>
      <c r="H35" s="692">
        <v>2015</v>
      </c>
      <c r="I35" s="644" t="s">
        <v>581</v>
      </c>
      <c r="J35" s="644" t="s">
        <v>595</v>
      </c>
      <c r="K35" s="633"/>
      <c r="L35" s="696"/>
      <c r="M35" s="697"/>
      <c r="N35" s="697"/>
      <c r="O35" s="697"/>
      <c r="P35" s="697">
        <v>4824</v>
      </c>
      <c r="Q35" s="697">
        <v>4824</v>
      </c>
      <c r="R35" s="697">
        <v>4619</v>
      </c>
      <c r="S35" s="697">
        <v>4619</v>
      </c>
      <c r="T35" s="697">
        <v>4619</v>
      </c>
      <c r="U35" s="697">
        <v>4618</v>
      </c>
      <c r="V35" s="697">
        <v>4507</v>
      </c>
      <c r="W35" s="697">
        <v>4507</v>
      </c>
      <c r="X35" s="697">
        <v>4307</v>
      </c>
      <c r="Y35" s="697">
        <v>3942</v>
      </c>
      <c r="Z35" s="697">
        <v>2958</v>
      </c>
      <c r="AA35" s="697">
        <v>2881</v>
      </c>
      <c r="AB35" s="697">
        <v>2529</v>
      </c>
      <c r="AC35" s="697">
        <v>2327</v>
      </c>
      <c r="AD35" s="697">
        <v>2327</v>
      </c>
      <c r="AE35" s="697">
        <v>1710</v>
      </c>
      <c r="AF35" s="697">
        <v>419</v>
      </c>
      <c r="AG35" s="697">
        <v>419</v>
      </c>
      <c r="AH35" s="697">
        <v>419</v>
      </c>
      <c r="AI35" s="697">
        <v>419</v>
      </c>
      <c r="AJ35" s="697">
        <v>0</v>
      </c>
      <c r="AK35" s="697">
        <v>0</v>
      </c>
      <c r="AL35" s="697">
        <v>0</v>
      </c>
      <c r="AM35" s="697">
        <v>0</v>
      </c>
      <c r="AN35" s="697">
        <v>0</v>
      </c>
      <c r="AO35" s="698">
        <v>0</v>
      </c>
      <c r="AP35" s="633"/>
      <c r="AQ35" s="696"/>
      <c r="AR35" s="697"/>
      <c r="AS35" s="697"/>
      <c r="AT35" s="697"/>
      <c r="AU35" s="697">
        <v>30836699</v>
      </c>
      <c r="AV35" s="697">
        <v>30836699</v>
      </c>
      <c r="AW35" s="697">
        <v>30156595</v>
      </c>
      <c r="AX35" s="697">
        <v>30156595</v>
      </c>
      <c r="AY35" s="697">
        <v>30156595</v>
      </c>
      <c r="AZ35" s="697">
        <v>30154348</v>
      </c>
      <c r="BA35" s="697">
        <v>29373060</v>
      </c>
      <c r="BB35" s="697">
        <v>29373060</v>
      </c>
      <c r="BC35" s="697">
        <v>28560818</v>
      </c>
      <c r="BD35" s="697">
        <v>25918135</v>
      </c>
      <c r="BE35" s="697">
        <v>18838218</v>
      </c>
      <c r="BF35" s="697">
        <v>18168440</v>
      </c>
      <c r="BG35" s="697">
        <v>13130890</v>
      </c>
      <c r="BH35" s="697">
        <v>12445775</v>
      </c>
      <c r="BI35" s="697">
        <v>12445775</v>
      </c>
      <c r="BJ35" s="697">
        <v>8828529</v>
      </c>
      <c r="BK35" s="697">
        <v>1243116</v>
      </c>
      <c r="BL35" s="697">
        <v>1243116</v>
      </c>
      <c r="BM35" s="697">
        <v>1243116</v>
      </c>
      <c r="BN35" s="697">
        <v>1243116</v>
      </c>
      <c r="BO35" s="697">
        <v>0</v>
      </c>
      <c r="BP35" s="697">
        <v>0</v>
      </c>
      <c r="BQ35" s="697">
        <v>0</v>
      </c>
      <c r="BR35" s="697">
        <v>0</v>
      </c>
      <c r="BS35" s="697">
        <v>0</v>
      </c>
      <c r="BT35" s="698">
        <v>0</v>
      </c>
      <c r="BU35" s="16"/>
    </row>
    <row r="36" spans="2:73" s="17" customFormat="1" ht="15.75">
      <c r="B36" s="692"/>
      <c r="C36" s="692">
        <v>74</v>
      </c>
      <c r="D36" s="692" t="s">
        <v>101</v>
      </c>
      <c r="E36" s="692" t="s">
        <v>718</v>
      </c>
      <c r="F36" s="692"/>
      <c r="G36" s="692"/>
      <c r="H36" s="692">
        <v>2015</v>
      </c>
      <c r="I36" s="644" t="s">
        <v>581</v>
      </c>
      <c r="J36" s="644" t="s">
        <v>595</v>
      </c>
      <c r="K36" s="633"/>
      <c r="L36" s="696"/>
      <c r="M36" s="697"/>
      <c r="N36" s="697"/>
      <c r="O36" s="697"/>
      <c r="P36" s="697">
        <v>1169</v>
      </c>
      <c r="Q36" s="697">
        <v>853</v>
      </c>
      <c r="R36" s="697">
        <v>630</v>
      </c>
      <c r="S36" s="697">
        <v>629</v>
      </c>
      <c r="T36" s="697">
        <v>629</v>
      </c>
      <c r="U36" s="697">
        <v>629</v>
      </c>
      <c r="V36" s="697">
        <v>629</v>
      </c>
      <c r="W36" s="697">
        <v>629</v>
      </c>
      <c r="X36" s="697">
        <v>629</v>
      </c>
      <c r="Y36" s="697">
        <v>629</v>
      </c>
      <c r="Z36" s="697">
        <v>623</v>
      </c>
      <c r="AA36" s="697">
        <v>98</v>
      </c>
      <c r="AB36" s="697">
        <v>0</v>
      </c>
      <c r="AC36" s="697">
        <v>0</v>
      </c>
      <c r="AD36" s="697">
        <v>0</v>
      </c>
      <c r="AE36" s="697">
        <v>0</v>
      </c>
      <c r="AF36" s="697">
        <v>0</v>
      </c>
      <c r="AG36" s="697">
        <v>0</v>
      </c>
      <c r="AH36" s="697">
        <v>0</v>
      </c>
      <c r="AI36" s="697">
        <v>0</v>
      </c>
      <c r="AJ36" s="697">
        <v>0</v>
      </c>
      <c r="AK36" s="697">
        <v>0</v>
      </c>
      <c r="AL36" s="697">
        <v>0</v>
      </c>
      <c r="AM36" s="697">
        <v>0</v>
      </c>
      <c r="AN36" s="697">
        <v>0</v>
      </c>
      <c r="AO36" s="698">
        <v>0</v>
      </c>
      <c r="AP36" s="633"/>
      <c r="AQ36" s="696"/>
      <c r="AR36" s="697"/>
      <c r="AS36" s="697"/>
      <c r="AT36" s="697"/>
      <c r="AU36" s="697">
        <v>5000195</v>
      </c>
      <c r="AV36" s="697">
        <v>3617310</v>
      </c>
      <c r="AW36" s="697">
        <v>2777250</v>
      </c>
      <c r="AX36" s="697">
        <v>2775365</v>
      </c>
      <c r="AY36" s="697">
        <v>2775365</v>
      </c>
      <c r="AZ36" s="697">
        <v>2775365</v>
      </c>
      <c r="BA36" s="697">
        <v>2775365</v>
      </c>
      <c r="BB36" s="697">
        <v>2775214</v>
      </c>
      <c r="BC36" s="697">
        <v>2775214</v>
      </c>
      <c r="BD36" s="697">
        <v>2775214</v>
      </c>
      <c r="BE36" s="697">
        <v>2705723</v>
      </c>
      <c r="BF36" s="697">
        <v>378594</v>
      </c>
      <c r="BG36" s="697">
        <v>0</v>
      </c>
      <c r="BH36" s="697">
        <v>0</v>
      </c>
      <c r="BI36" s="697">
        <v>0</v>
      </c>
      <c r="BJ36" s="697">
        <v>0</v>
      </c>
      <c r="BK36" s="697">
        <v>0</v>
      </c>
      <c r="BL36" s="697">
        <v>0</v>
      </c>
      <c r="BM36" s="697">
        <v>0</v>
      </c>
      <c r="BN36" s="697">
        <v>0</v>
      </c>
      <c r="BO36" s="697">
        <v>0</v>
      </c>
      <c r="BP36" s="697">
        <v>0</v>
      </c>
      <c r="BQ36" s="697">
        <v>0</v>
      </c>
      <c r="BR36" s="697">
        <v>0</v>
      </c>
      <c r="BS36" s="697">
        <v>0</v>
      </c>
      <c r="BT36" s="698">
        <v>0</v>
      </c>
      <c r="BU36" s="16"/>
    </row>
    <row r="37" spans="2:73" s="17" customFormat="1" ht="15.75">
      <c r="B37" s="692"/>
      <c r="C37" s="692">
        <v>75</v>
      </c>
      <c r="D37" s="692" t="s">
        <v>102</v>
      </c>
      <c r="E37" s="692" t="s">
        <v>718</v>
      </c>
      <c r="F37" s="692"/>
      <c r="G37" s="692"/>
      <c r="H37" s="692">
        <v>2015</v>
      </c>
      <c r="I37" s="644" t="s">
        <v>581</v>
      </c>
      <c r="J37" s="644" t="s">
        <v>595</v>
      </c>
      <c r="K37" s="633"/>
      <c r="L37" s="696"/>
      <c r="M37" s="697"/>
      <c r="N37" s="697"/>
      <c r="O37" s="697"/>
      <c r="P37" s="697">
        <v>52</v>
      </c>
      <c r="Q37" s="697">
        <v>52</v>
      </c>
      <c r="R37" s="697">
        <v>52</v>
      </c>
      <c r="S37" s="697">
        <v>52</v>
      </c>
      <c r="T37" s="697">
        <v>52</v>
      </c>
      <c r="U37" s="697">
        <v>52</v>
      </c>
      <c r="V37" s="697">
        <v>52</v>
      </c>
      <c r="W37" s="697">
        <v>52</v>
      </c>
      <c r="X37" s="697">
        <v>42</v>
      </c>
      <c r="Y37" s="697">
        <v>42</v>
      </c>
      <c r="Z37" s="697">
        <v>31</v>
      </c>
      <c r="AA37" s="697">
        <v>31</v>
      </c>
      <c r="AB37" s="697">
        <v>2</v>
      </c>
      <c r="AC37" s="697">
        <v>2</v>
      </c>
      <c r="AD37" s="697">
        <v>1</v>
      </c>
      <c r="AE37" s="697">
        <v>0</v>
      </c>
      <c r="AF37" s="697">
        <v>0</v>
      </c>
      <c r="AG37" s="697">
        <v>0</v>
      </c>
      <c r="AH37" s="697">
        <v>0</v>
      </c>
      <c r="AI37" s="697">
        <v>0</v>
      </c>
      <c r="AJ37" s="697">
        <v>0</v>
      </c>
      <c r="AK37" s="697">
        <v>0</v>
      </c>
      <c r="AL37" s="697">
        <v>0</v>
      </c>
      <c r="AM37" s="697">
        <v>0</v>
      </c>
      <c r="AN37" s="697">
        <v>0</v>
      </c>
      <c r="AO37" s="698">
        <v>0</v>
      </c>
      <c r="AP37" s="633"/>
      <c r="AQ37" s="696"/>
      <c r="AR37" s="697"/>
      <c r="AS37" s="697"/>
      <c r="AT37" s="697"/>
      <c r="AU37" s="697">
        <v>328413</v>
      </c>
      <c r="AV37" s="697">
        <v>328413</v>
      </c>
      <c r="AW37" s="697">
        <v>328413</v>
      </c>
      <c r="AX37" s="697">
        <v>328413</v>
      </c>
      <c r="AY37" s="697">
        <v>328413</v>
      </c>
      <c r="AZ37" s="697">
        <v>328413</v>
      </c>
      <c r="BA37" s="697">
        <v>328413</v>
      </c>
      <c r="BB37" s="697">
        <v>328413</v>
      </c>
      <c r="BC37" s="697">
        <v>293369</v>
      </c>
      <c r="BD37" s="697">
        <v>293369</v>
      </c>
      <c r="BE37" s="697">
        <v>226089</v>
      </c>
      <c r="BF37" s="697">
        <v>226089</v>
      </c>
      <c r="BG37" s="697">
        <v>19150</v>
      </c>
      <c r="BH37" s="697">
        <v>19150</v>
      </c>
      <c r="BI37" s="697">
        <v>2979</v>
      </c>
      <c r="BJ37" s="697">
        <v>0</v>
      </c>
      <c r="BK37" s="697">
        <v>0</v>
      </c>
      <c r="BL37" s="697">
        <v>0</v>
      </c>
      <c r="BM37" s="697">
        <v>0</v>
      </c>
      <c r="BN37" s="697">
        <v>0</v>
      </c>
      <c r="BO37" s="697">
        <v>0</v>
      </c>
      <c r="BP37" s="697">
        <v>0</v>
      </c>
      <c r="BQ37" s="697">
        <v>0</v>
      </c>
      <c r="BR37" s="697">
        <v>0</v>
      </c>
      <c r="BS37" s="697">
        <v>0</v>
      </c>
      <c r="BT37" s="698">
        <v>0</v>
      </c>
      <c r="BU37" s="16"/>
    </row>
    <row r="38" spans="2:73" s="17" customFormat="1" ht="15.75">
      <c r="B38" s="692"/>
      <c r="C38" s="692">
        <v>78</v>
      </c>
      <c r="D38" s="692" t="s">
        <v>106</v>
      </c>
      <c r="E38" s="692" t="s">
        <v>718</v>
      </c>
      <c r="F38" s="692"/>
      <c r="G38" s="692"/>
      <c r="H38" s="692">
        <v>2015</v>
      </c>
      <c r="I38" s="644" t="s">
        <v>581</v>
      </c>
      <c r="J38" s="644" t="s">
        <v>595</v>
      </c>
      <c r="K38" s="633"/>
      <c r="L38" s="696"/>
      <c r="M38" s="697"/>
      <c r="N38" s="697"/>
      <c r="O38" s="697"/>
      <c r="P38" s="697">
        <v>434</v>
      </c>
      <c r="Q38" s="697">
        <v>433</v>
      </c>
      <c r="R38" s="697">
        <v>433</v>
      </c>
      <c r="S38" s="697">
        <v>433</v>
      </c>
      <c r="T38" s="697">
        <v>433</v>
      </c>
      <c r="U38" s="697">
        <v>433</v>
      </c>
      <c r="V38" s="697">
        <v>433</v>
      </c>
      <c r="W38" s="697">
        <v>433</v>
      </c>
      <c r="X38" s="697">
        <v>325</v>
      </c>
      <c r="Y38" s="697">
        <v>316</v>
      </c>
      <c r="Z38" s="697">
        <v>224</v>
      </c>
      <c r="AA38" s="697">
        <v>224</v>
      </c>
      <c r="AB38" s="697">
        <v>201</v>
      </c>
      <c r="AC38" s="697">
        <v>13</v>
      </c>
      <c r="AD38" s="697">
        <v>13</v>
      </c>
      <c r="AE38" s="697">
        <v>11</v>
      </c>
      <c r="AF38" s="697">
        <v>11</v>
      </c>
      <c r="AG38" s="697">
        <v>0</v>
      </c>
      <c r="AH38" s="697">
        <v>0</v>
      </c>
      <c r="AI38" s="697">
        <v>0</v>
      </c>
      <c r="AJ38" s="697">
        <v>0</v>
      </c>
      <c r="AK38" s="697">
        <v>0</v>
      </c>
      <c r="AL38" s="697">
        <v>0</v>
      </c>
      <c r="AM38" s="697">
        <v>0</v>
      </c>
      <c r="AN38" s="697">
        <v>0</v>
      </c>
      <c r="AO38" s="698">
        <v>0</v>
      </c>
      <c r="AP38" s="633"/>
      <c r="AQ38" s="696"/>
      <c r="AR38" s="697"/>
      <c r="AS38" s="697"/>
      <c r="AT38" s="697"/>
      <c r="AU38" s="697">
        <v>3527753</v>
      </c>
      <c r="AV38" s="697">
        <v>3477653</v>
      </c>
      <c r="AW38" s="697">
        <v>3477653</v>
      </c>
      <c r="AX38" s="697">
        <v>3477653</v>
      </c>
      <c r="AY38" s="697">
        <v>3477653</v>
      </c>
      <c r="AZ38" s="697">
        <v>3477653</v>
      </c>
      <c r="BA38" s="697">
        <v>3477653</v>
      </c>
      <c r="BB38" s="697">
        <v>3477653</v>
      </c>
      <c r="BC38" s="697">
        <v>2951442</v>
      </c>
      <c r="BD38" s="697">
        <v>2914969</v>
      </c>
      <c r="BE38" s="697">
        <v>2377254</v>
      </c>
      <c r="BF38" s="697">
        <v>2377254</v>
      </c>
      <c r="BG38" s="697">
        <v>2271166</v>
      </c>
      <c r="BH38" s="697">
        <v>1153966</v>
      </c>
      <c r="BI38" s="697">
        <v>137096</v>
      </c>
      <c r="BJ38" s="697">
        <v>125304</v>
      </c>
      <c r="BK38" s="697">
        <v>125304</v>
      </c>
      <c r="BL38" s="697">
        <v>0</v>
      </c>
      <c r="BM38" s="697">
        <v>0</v>
      </c>
      <c r="BN38" s="697">
        <v>0</v>
      </c>
      <c r="BO38" s="697">
        <v>0</v>
      </c>
      <c r="BP38" s="697">
        <v>0</v>
      </c>
      <c r="BQ38" s="697">
        <v>0</v>
      </c>
      <c r="BR38" s="697">
        <v>0</v>
      </c>
      <c r="BS38" s="697">
        <v>0</v>
      </c>
      <c r="BT38" s="698">
        <v>0</v>
      </c>
      <c r="BU38" s="16"/>
    </row>
    <row r="39" spans="2:73" s="17" customFormat="1" ht="15.75">
      <c r="B39" s="692"/>
      <c r="C39" s="692">
        <v>80</v>
      </c>
      <c r="D39" s="692" t="s">
        <v>108</v>
      </c>
      <c r="E39" s="692" t="s">
        <v>718</v>
      </c>
      <c r="F39" s="692"/>
      <c r="G39" s="692"/>
      <c r="H39" s="692">
        <v>2015</v>
      </c>
      <c r="I39" s="644" t="s">
        <v>581</v>
      </c>
      <c r="J39" s="644" t="s">
        <v>595</v>
      </c>
      <c r="K39" s="633"/>
      <c r="L39" s="696"/>
      <c r="M39" s="697"/>
      <c r="N39" s="697"/>
      <c r="O39" s="697"/>
      <c r="P39" s="697">
        <v>1039</v>
      </c>
      <c r="Q39" s="697">
        <v>1030</v>
      </c>
      <c r="R39" s="697">
        <v>1029</v>
      </c>
      <c r="S39" s="697">
        <v>1028</v>
      </c>
      <c r="T39" s="697">
        <v>1028</v>
      </c>
      <c r="U39" s="697">
        <v>1028</v>
      </c>
      <c r="V39" s="697">
        <v>1027</v>
      </c>
      <c r="W39" s="697">
        <v>1027</v>
      </c>
      <c r="X39" s="697">
        <v>1014</v>
      </c>
      <c r="Y39" s="697">
        <v>1013</v>
      </c>
      <c r="Z39" s="697">
        <v>1008</v>
      </c>
      <c r="AA39" s="697">
        <v>1008</v>
      </c>
      <c r="AB39" s="697">
        <v>1008</v>
      </c>
      <c r="AC39" s="697">
        <v>1008</v>
      </c>
      <c r="AD39" s="697">
        <v>963</v>
      </c>
      <c r="AE39" s="697">
        <v>958</v>
      </c>
      <c r="AF39" s="697">
        <v>958</v>
      </c>
      <c r="AG39" s="697">
        <v>958</v>
      </c>
      <c r="AH39" s="697">
        <v>958</v>
      </c>
      <c r="AI39" s="697">
        <v>958</v>
      </c>
      <c r="AJ39" s="697">
        <v>4</v>
      </c>
      <c r="AK39" s="697">
        <v>0</v>
      </c>
      <c r="AL39" s="697">
        <v>0</v>
      </c>
      <c r="AM39" s="697">
        <v>0</v>
      </c>
      <c r="AN39" s="697">
        <v>0</v>
      </c>
      <c r="AO39" s="698">
        <v>0</v>
      </c>
      <c r="AP39" s="633"/>
      <c r="AQ39" s="696"/>
      <c r="AR39" s="697"/>
      <c r="AS39" s="697"/>
      <c r="AT39" s="697"/>
      <c r="AU39" s="697">
        <v>3472200</v>
      </c>
      <c r="AV39" s="697">
        <v>3310504</v>
      </c>
      <c r="AW39" s="697">
        <v>3283038</v>
      </c>
      <c r="AX39" s="697">
        <v>3258041</v>
      </c>
      <c r="AY39" s="697">
        <v>3257821</v>
      </c>
      <c r="AZ39" s="697">
        <v>3257821</v>
      </c>
      <c r="BA39" s="697">
        <v>3238550</v>
      </c>
      <c r="BB39" s="697">
        <v>3237814</v>
      </c>
      <c r="BC39" s="697">
        <v>2997737</v>
      </c>
      <c r="BD39" s="697">
        <v>2996626</v>
      </c>
      <c r="BE39" s="697">
        <v>2923700</v>
      </c>
      <c r="BF39" s="697">
        <v>2835372</v>
      </c>
      <c r="BG39" s="697">
        <v>2834474</v>
      </c>
      <c r="BH39" s="697">
        <v>2834474</v>
      </c>
      <c r="BI39" s="697">
        <v>2488111</v>
      </c>
      <c r="BJ39" s="697">
        <v>2443702</v>
      </c>
      <c r="BK39" s="697">
        <v>2443702</v>
      </c>
      <c r="BL39" s="697">
        <v>2443702</v>
      </c>
      <c r="BM39" s="697">
        <v>2443702</v>
      </c>
      <c r="BN39" s="697">
        <v>2443702</v>
      </c>
      <c r="BO39" s="697">
        <v>29373</v>
      </c>
      <c r="BP39" s="697">
        <v>0</v>
      </c>
      <c r="BQ39" s="697">
        <v>0</v>
      </c>
      <c r="BR39" s="697">
        <v>0</v>
      </c>
      <c r="BS39" s="697">
        <v>0</v>
      </c>
      <c r="BT39" s="698">
        <v>0</v>
      </c>
      <c r="BU39" s="16"/>
    </row>
    <row r="40" spans="2:73" s="17" customFormat="1" ht="15.75">
      <c r="B40" s="692"/>
      <c r="C40" s="692">
        <v>89</v>
      </c>
      <c r="D40" s="692" t="s">
        <v>118</v>
      </c>
      <c r="E40" s="692" t="s">
        <v>718</v>
      </c>
      <c r="F40" s="692"/>
      <c r="G40" s="692"/>
      <c r="H40" s="692">
        <v>2015</v>
      </c>
      <c r="I40" s="644" t="s">
        <v>582</v>
      </c>
      <c r="J40" s="644" t="s">
        <v>588</v>
      </c>
      <c r="K40" s="633"/>
      <c r="L40" s="696"/>
      <c r="M40" s="697"/>
      <c r="N40" s="697"/>
      <c r="O40" s="697"/>
      <c r="P40" s="697">
        <v>879</v>
      </c>
      <c r="Q40" s="697">
        <v>850</v>
      </c>
      <c r="R40" s="697">
        <v>839</v>
      </c>
      <c r="S40" s="697">
        <v>777</v>
      </c>
      <c r="T40" s="697">
        <v>777</v>
      </c>
      <c r="U40" s="697">
        <v>777</v>
      </c>
      <c r="V40" s="697">
        <v>757</v>
      </c>
      <c r="W40" s="697">
        <v>757</v>
      </c>
      <c r="X40" s="697">
        <v>721</v>
      </c>
      <c r="Y40" s="697">
        <v>656</v>
      </c>
      <c r="Z40" s="697">
        <v>484</v>
      </c>
      <c r="AA40" s="697">
        <v>381</v>
      </c>
      <c r="AB40" s="697">
        <v>329</v>
      </c>
      <c r="AC40" s="697">
        <v>329</v>
      </c>
      <c r="AD40" s="697">
        <v>329</v>
      </c>
      <c r="AE40" s="697">
        <v>231</v>
      </c>
      <c r="AF40" s="697">
        <v>21</v>
      </c>
      <c r="AG40" s="697">
        <v>21</v>
      </c>
      <c r="AH40" s="697">
        <v>21</v>
      </c>
      <c r="AI40" s="697">
        <v>21</v>
      </c>
      <c r="AJ40" s="697">
        <v>0</v>
      </c>
      <c r="AK40" s="697">
        <v>0</v>
      </c>
      <c r="AL40" s="697">
        <v>0</v>
      </c>
      <c r="AM40" s="697">
        <v>0</v>
      </c>
      <c r="AN40" s="697">
        <v>0</v>
      </c>
      <c r="AO40" s="698">
        <v>0</v>
      </c>
      <c r="AP40" s="633"/>
      <c r="AQ40" s="696"/>
      <c r="AR40" s="697"/>
      <c r="AS40" s="697"/>
      <c r="AT40" s="697"/>
      <c r="AU40" s="697">
        <v>6812419</v>
      </c>
      <c r="AV40" s="697">
        <v>6707915</v>
      </c>
      <c r="AW40" s="697">
        <v>6670838</v>
      </c>
      <c r="AX40" s="697">
        <v>6449212</v>
      </c>
      <c r="AY40" s="697">
        <v>6449212</v>
      </c>
      <c r="AZ40" s="697">
        <v>6449212</v>
      </c>
      <c r="BA40" s="697">
        <v>6342204</v>
      </c>
      <c r="BB40" s="697">
        <v>6342204</v>
      </c>
      <c r="BC40" s="697">
        <v>6220940</v>
      </c>
      <c r="BD40" s="697">
        <v>5879839</v>
      </c>
      <c r="BE40" s="697">
        <v>4897588</v>
      </c>
      <c r="BF40" s="697">
        <v>4470307</v>
      </c>
      <c r="BG40" s="697">
        <v>3610007</v>
      </c>
      <c r="BH40" s="697">
        <v>3610007</v>
      </c>
      <c r="BI40" s="697">
        <v>3610007</v>
      </c>
      <c r="BJ40" s="697">
        <v>2485523</v>
      </c>
      <c r="BK40" s="697">
        <v>16982</v>
      </c>
      <c r="BL40" s="697">
        <v>16982</v>
      </c>
      <c r="BM40" s="697">
        <v>16982</v>
      </c>
      <c r="BN40" s="697">
        <v>16982</v>
      </c>
      <c r="BO40" s="697">
        <v>0</v>
      </c>
      <c r="BP40" s="697">
        <v>0</v>
      </c>
      <c r="BQ40" s="697">
        <v>0</v>
      </c>
      <c r="BR40" s="697">
        <v>0</v>
      </c>
      <c r="BS40" s="697">
        <v>0</v>
      </c>
      <c r="BT40" s="698">
        <v>0</v>
      </c>
      <c r="BU40" s="16"/>
    </row>
    <row r="41" spans="2:73" s="17" customFormat="1" ht="15.75">
      <c r="B41" s="692"/>
      <c r="C41" s="692">
        <v>150</v>
      </c>
      <c r="D41" s="692" t="s">
        <v>95</v>
      </c>
      <c r="E41" s="692" t="s">
        <v>718</v>
      </c>
      <c r="F41" s="692"/>
      <c r="G41" s="692"/>
      <c r="H41" s="692">
        <v>2015</v>
      </c>
      <c r="I41" s="644" t="s">
        <v>582</v>
      </c>
      <c r="J41" s="644" t="s">
        <v>588</v>
      </c>
      <c r="K41" s="633"/>
      <c r="L41" s="696"/>
      <c r="M41" s="697"/>
      <c r="N41" s="697"/>
      <c r="O41" s="697"/>
      <c r="P41" s="697">
        <v>49</v>
      </c>
      <c r="Q41" s="697">
        <v>49</v>
      </c>
      <c r="R41" s="697">
        <v>49</v>
      </c>
      <c r="S41" s="697">
        <v>49</v>
      </c>
      <c r="T41" s="697">
        <v>49</v>
      </c>
      <c r="U41" s="697">
        <v>49</v>
      </c>
      <c r="V41" s="697">
        <v>49</v>
      </c>
      <c r="W41" s="697">
        <v>48</v>
      </c>
      <c r="X41" s="697">
        <v>48</v>
      </c>
      <c r="Y41" s="697">
        <v>48</v>
      </c>
      <c r="Z41" s="697">
        <v>47</v>
      </c>
      <c r="AA41" s="697">
        <v>47</v>
      </c>
      <c r="AB41" s="697">
        <v>47</v>
      </c>
      <c r="AC41" s="697">
        <v>47</v>
      </c>
      <c r="AD41" s="697">
        <v>47</v>
      </c>
      <c r="AE41" s="697">
        <v>46</v>
      </c>
      <c r="AF41" s="697">
        <v>20</v>
      </c>
      <c r="AG41" s="697">
        <v>20</v>
      </c>
      <c r="AH41" s="697">
        <v>20</v>
      </c>
      <c r="AI41" s="697">
        <v>20</v>
      </c>
      <c r="AJ41" s="697">
        <v>0</v>
      </c>
      <c r="AK41" s="697">
        <v>0</v>
      </c>
      <c r="AL41" s="697">
        <v>0</v>
      </c>
      <c r="AM41" s="697">
        <v>0</v>
      </c>
      <c r="AN41" s="697">
        <v>0</v>
      </c>
      <c r="AO41" s="698">
        <v>0</v>
      </c>
      <c r="AP41" s="633"/>
      <c r="AQ41" s="696"/>
      <c r="AR41" s="697"/>
      <c r="AS41" s="697"/>
      <c r="AT41" s="697"/>
      <c r="AU41" s="697">
        <v>777931</v>
      </c>
      <c r="AV41" s="697">
        <v>769046</v>
      </c>
      <c r="AW41" s="697">
        <v>769046</v>
      </c>
      <c r="AX41" s="697">
        <v>769046</v>
      </c>
      <c r="AY41" s="697">
        <v>769046</v>
      </c>
      <c r="AZ41" s="697">
        <v>769046</v>
      </c>
      <c r="BA41" s="697">
        <v>769046</v>
      </c>
      <c r="BB41" s="697">
        <v>767904</v>
      </c>
      <c r="BC41" s="697">
        <v>767904</v>
      </c>
      <c r="BD41" s="697">
        <v>767904</v>
      </c>
      <c r="BE41" s="697">
        <v>752474</v>
      </c>
      <c r="BF41" s="697">
        <v>744571</v>
      </c>
      <c r="BG41" s="697">
        <v>744571</v>
      </c>
      <c r="BH41" s="697">
        <v>742296</v>
      </c>
      <c r="BI41" s="697">
        <v>742296</v>
      </c>
      <c r="BJ41" s="697">
        <v>740252</v>
      </c>
      <c r="BK41" s="697">
        <v>321356</v>
      </c>
      <c r="BL41" s="697">
        <v>321356</v>
      </c>
      <c r="BM41" s="697">
        <v>321356</v>
      </c>
      <c r="BN41" s="697">
        <v>321356</v>
      </c>
      <c r="BO41" s="697">
        <v>0</v>
      </c>
      <c r="BP41" s="697">
        <v>0</v>
      </c>
      <c r="BQ41" s="697">
        <v>0</v>
      </c>
      <c r="BR41" s="697">
        <v>0</v>
      </c>
      <c r="BS41" s="697">
        <v>0</v>
      </c>
      <c r="BT41" s="698">
        <v>0</v>
      </c>
      <c r="BU41" s="16"/>
    </row>
    <row r="42" spans="2:73" s="17" customFormat="1" ht="15.75">
      <c r="B42" s="692"/>
      <c r="C42" s="692">
        <v>151</v>
      </c>
      <c r="D42" s="692" t="s">
        <v>96</v>
      </c>
      <c r="E42" s="692" t="s">
        <v>718</v>
      </c>
      <c r="F42" s="692"/>
      <c r="G42" s="692"/>
      <c r="H42" s="692">
        <v>2015</v>
      </c>
      <c r="I42" s="644" t="s">
        <v>582</v>
      </c>
      <c r="J42" s="644" t="s">
        <v>588</v>
      </c>
      <c r="K42" s="633"/>
      <c r="L42" s="696"/>
      <c r="M42" s="697"/>
      <c r="N42" s="697"/>
      <c r="O42" s="697"/>
      <c r="P42" s="697">
        <v>3</v>
      </c>
      <c r="Q42" s="697">
        <v>3</v>
      </c>
      <c r="R42" s="697">
        <v>3</v>
      </c>
      <c r="S42" s="697">
        <v>3</v>
      </c>
      <c r="T42" s="697">
        <v>3</v>
      </c>
      <c r="U42" s="697">
        <v>3</v>
      </c>
      <c r="V42" s="697">
        <v>3</v>
      </c>
      <c r="W42" s="697">
        <v>3</v>
      </c>
      <c r="X42" s="697">
        <v>3</v>
      </c>
      <c r="Y42" s="697">
        <v>3</v>
      </c>
      <c r="Z42" s="697">
        <v>3</v>
      </c>
      <c r="AA42" s="697">
        <v>3</v>
      </c>
      <c r="AB42" s="697">
        <v>3</v>
      </c>
      <c r="AC42" s="697">
        <v>3</v>
      </c>
      <c r="AD42" s="697">
        <v>3</v>
      </c>
      <c r="AE42" s="697">
        <v>3</v>
      </c>
      <c r="AF42" s="697">
        <v>1</v>
      </c>
      <c r="AG42" s="697">
        <v>1</v>
      </c>
      <c r="AH42" s="697">
        <v>1</v>
      </c>
      <c r="AI42" s="697">
        <v>1</v>
      </c>
      <c r="AJ42" s="697">
        <v>0</v>
      </c>
      <c r="AK42" s="697">
        <v>0</v>
      </c>
      <c r="AL42" s="697">
        <v>0</v>
      </c>
      <c r="AM42" s="697">
        <v>0</v>
      </c>
      <c r="AN42" s="697">
        <v>0</v>
      </c>
      <c r="AO42" s="698">
        <v>0</v>
      </c>
      <c r="AP42" s="633"/>
      <c r="AQ42" s="696"/>
      <c r="AR42" s="697"/>
      <c r="AS42" s="697"/>
      <c r="AT42" s="697"/>
      <c r="AU42" s="697">
        <v>51769</v>
      </c>
      <c r="AV42" s="697">
        <v>51162</v>
      </c>
      <c r="AW42" s="697">
        <v>51162</v>
      </c>
      <c r="AX42" s="697">
        <v>51162</v>
      </c>
      <c r="AY42" s="697">
        <v>51162</v>
      </c>
      <c r="AZ42" s="697">
        <v>51162</v>
      </c>
      <c r="BA42" s="697">
        <v>51162</v>
      </c>
      <c r="BB42" s="697">
        <v>51034</v>
      </c>
      <c r="BC42" s="697">
        <v>51034</v>
      </c>
      <c r="BD42" s="697">
        <v>51034</v>
      </c>
      <c r="BE42" s="697">
        <v>43282</v>
      </c>
      <c r="BF42" s="697">
        <v>42928</v>
      </c>
      <c r="BG42" s="697">
        <v>42928</v>
      </c>
      <c r="BH42" s="697">
        <v>41608</v>
      </c>
      <c r="BI42" s="697">
        <v>41608</v>
      </c>
      <c r="BJ42" s="697">
        <v>41455</v>
      </c>
      <c r="BK42" s="697">
        <v>17322</v>
      </c>
      <c r="BL42" s="697">
        <v>17322</v>
      </c>
      <c r="BM42" s="697">
        <v>17322</v>
      </c>
      <c r="BN42" s="697">
        <v>17322</v>
      </c>
      <c r="BO42" s="697">
        <v>0</v>
      </c>
      <c r="BP42" s="697">
        <v>0</v>
      </c>
      <c r="BQ42" s="697">
        <v>0</v>
      </c>
      <c r="BR42" s="697">
        <v>0</v>
      </c>
      <c r="BS42" s="697">
        <v>0</v>
      </c>
      <c r="BT42" s="698">
        <v>0</v>
      </c>
      <c r="BU42" s="16"/>
    </row>
    <row r="43" spans="2:73" s="17" customFormat="1" ht="15.75">
      <c r="B43" s="692"/>
      <c r="C43" s="692">
        <v>152</v>
      </c>
      <c r="D43" s="692" t="s">
        <v>682</v>
      </c>
      <c r="E43" s="692" t="s">
        <v>718</v>
      </c>
      <c r="F43" s="692"/>
      <c r="G43" s="692"/>
      <c r="H43" s="692">
        <v>2015</v>
      </c>
      <c r="I43" s="644" t="s">
        <v>582</v>
      </c>
      <c r="J43" s="644" t="s">
        <v>588</v>
      </c>
      <c r="K43" s="633"/>
      <c r="L43" s="696"/>
      <c r="M43" s="697"/>
      <c r="N43" s="697"/>
      <c r="O43" s="697"/>
      <c r="P43" s="697">
        <v>71</v>
      </c>
      <c r="Q43" s="697">
        <v>71</v>
      </c>
      <c r="R43" s="697">
        <v>71</v>
      </c>
      <c r="S43" s="697">
        <v>71</v>
      </c>
      <c r="T43" s="697">
        <v>71</v>
      </c>
      <c r="U43" s="697">
        <v>71</v>
      </c>
      <c r="V43" s="697">
        <v>71</v>
      </c>
      <c r="W43" s="697">
        <v>71</v>
      </c>
      <c r="X43" s="697">
        <v>71</v>
      </c>
      <c r="Y43" s="697">
        <v>71</v>
      </c>
      <c r="Z43" s="697">
        <v>71</v>
      </c>
      <c r="AA43" s="697">
        <v>71</v>
      </c>
      <c r="AB43" s="697">
        <v>71</v>
      </c>
      <c r="AC43" s="697">
        <v>71</v>
      </c>
      <c r="AD43" s="697">
        <v>71</v>
      </c>
      <c r="AE43" s="697">
        <v>71</v>
      </c>
      <c r="AF43" s="697">
        <v>71</v>
      </c>
      <c r="AG43" s="697">
        <v>71</v>
      </c>
      <c r="AH43" s="697">
        <v>67</v>
      </c>
      <c r="AI43" s="697">
        <v>0</v>
      </c>
      <c r="AJ43" s="697">
        <v>0</v>
      </c>
      <c r="AK43" s="697">
        <v>0</v>
      </c>
      <c r="AL43" s="697">
        <v>0</v>
      </c>
      <c r="AM43" s="697">
        <v>0</v>
      </c>
      <c r="AN43" s="697">
        <v>0</v>
      </c>
      <c r="AO43" s="698">
        <v>0</v>
      </c>
      <c r="AP43" s="633"/>
      <c r="AQ43" s="696"/>
      <c r="AR43" s="697"/>
      <c r="AS43" s="697"/>
      <c r="AT43" s="697"/>
      <c r="AU43" s="697">
        <v>137637</v>
      </c>
      <c r="AV43" s="697">
        <v>137637</v>
      </c>
      <c r="AW43" s="697">
        <v>137637</v>
      </c>
      <c r="AX43" s="697">
        <v>137637</v>
      </c>
      <c r="AY43" s="697">
        <v>137637</v>
      </c>
      <c r="AZ43" s="697">
        <v>137637</v>
      </c>
      <c r="BA43" s="697">
        <v>137637</v>
      </c>
      <c r="BB43" s="697">
        <v>137637</v>
      </c>
      <c r="BC43" s="697">
        <v>137637</v>
      </c>
      <c r="BD43" s="697">
        <v>137637</v>
      </c>
      <c r="BE43" s="697">
        <v>137637</v>
      </c>
      <c r="BF43" s="697">
        <v>137637</v>
      </c>
      <c r="BG43" s="697">
        <v>137637</v>
      </c>
      <c r="BH43" s="697">
        <v>137637</v>
      </c>
      <c r="BI43" s="697">
        <v>137637</v>
      </c>
      <c r="BJ43" s="697">
        <v>137637</v>
      </c>
      <c r="BK43" s="697">
        <v>137637</v>
      </c>
      <c r="BL43" s="697">
        <v>137637</v>
      </c>
      <c r="BM43" s="697">
        <v>134319</v>
      </c>
      <c r="BN43" s="697">
        <v>0</v>
      </c>
      <c r="BO43" s="697">
        <v>0</v>
      </c>
      <c r="BP43" s="697">
        <v>0</v>
      </c>
      <c r="BQ43" s="697">
        <v>0</v>
      </c>
      <c r="BR43" s="697">
        <v>0</v>
      </c>
      <c r="BS43" s="697">
        <v>0</v>
      </c>
      <c r="BT43" s="698">
        <v>0</v>
      </c>
      <c r="BU43" s="16"/>
    </row>
    <row r="44" spans="2:73" s="17" customFormat="1" ht="15.75">
      <c r="B44" s="692"/>
      <c r="C44" s="692">
        <v>153</v>
      </c>
      <c r="D44" s="692" t="s">
        <v>98</v>
      </c>
      <c r="E44" s="692" t="s">
        <v>718</v>
      </c>
      <c r="F44" s="692"/>
      <c r="G44" s="692"/>
      <c r="H44" s="692">
        <v>2015</v>
      </c>
      <c r="I44" s="644" t="s">
        <v>582</v>
      </c>
      <c r="J44" s="644" t="s">
        <v>588</v>
      </c>
      <c r="K44" s="633"/>
      <c r="L44" s="696"/>
      <c r="M44" s="697"/>
      <c r="N44" s="697"/>
      <c r="O44" s="697"/>
      <c r="P44" s="697">
        <v>13</v>
      </c>
      <c r="Q44" s="697">
        <v>13</v>
      </c>
      <c r="R44" s="697">
        <v>13</v>
      </c>
      <c r="S44" s="697">
        <v>13</v>
      </c>
      <c r="T44" s="697">
        <v>13</v>
      </c>
      <c r="U44" s="697">
        <v>13</v>
      </c>
      <c r="V44" s="697">
        <v>13</v>
      </c>
      <c r="W44" s="697">
        <v>13</v>
      </c>
      <c r="X44" s="697">
        <v>13</v>
      </c>
      <c r="Y44" s="697">
        <v>13</v>
      </c>
      <c r="Z44" s="697">
        <v>13</v>
      </c>
      <c r="AA44" s="697">
        <v>13</v>
      </c>
      <c r="AB44" s="697">
        <v>13</v>
      </c>
      <c r="AC44" s="697">
        <v>13</v>
      </c>
      <c r="AD44" s="697">
        <v>13</v>
      </c>
      <c r="AE44" s="697">
        <v>13</v>
      </c>
      <c r="AF44" s="697">
        <v>13</v>
      </c>
      <c r="AG44" s="697">
        <v>13</v>
      </c>
      <c r="AH44" s="697">
        <v>13</v>
      </c>
      <c r="AI44" s="697">
        <v>13</v>
      </c>
      <c r="AJ44" s="697">
        <v>1</v>
      </c>
      <c r="AK44" s="697">
        <v>1</v>
      </c>
      <c r="AL44" s="697">
        <v>1</v>
      </c>
      <c r="AM44" s="697">
        <v>0</v>
      </c>
      <c r="AN44" s="697">
        <v>0</v>
      </c>
      <c r="AO44" s="698">
        <v>0</v>
      </c>
      <c r="AP44" s="633"/>
      <c r="AQ44" s="696"/>
      <c r="AR44" s="697"/>
      <c r="AS44" s="697"/>
      <c r="AT44" s="697"/>
      <c r="AU44" s="697">
        <v>207993</v>
      </c>
      <c r="AV44" s="697">
        <v>207993</v>
      </c>
      <c r="AW44" s="697">
        <v>207993</v>
      </c>
      <c r="AX44" s="697">
        <v>207993</v>
      </c>
      <c r="AY44" s="697">
        <v>207993</v>
      </c>
      <c r="AZ44" s="697">
        <v>207993</v>
      </c>
      <c r="BA44" s="697">
        <v>207993</v>
      </c>
      <c r="BB44" s="697">
        <v>207993</v>
      </c>
      <c r="BC44" s="697">
        <v>207993</v>
      </c>
      <c r="BD44" s="697">
        <v>207993</v>
      </c>
      <c r="BE44" s="697">
        <v>207449</v>
      </c>
      <c r="BF44" s="697">
        <v>207449</v>
      </c>
      <c r="BG44" s="697">
        <v>207449</v>
      </c>
      <c r="BH44" s="697">
        <v>207449</v>
      </c>
      <c r="BI44" s="697">
        <v>207449</v>
      </c>
      <c r="BJ44" s="697">
        <v>207449</v>
      </c>
      <c r="BK44" s="697">
        <v>207449</v>
      </c>
      <c r="BL44" s="697">
        <v>207449</v>
      </c>
      <c r="BM44" s="697">
        <v>207449</v>
      </c>
      <c r="BN44" s="697">
        <v>207449</v>
      </c>
      <c r="BO44" s="697">
        <v>18473</v>
      </c>
      <c r="BP44" s="697">
        <v>18473</v>
      </c>
      <c r="BQ44" s="697">
        <v>18473</v>
      </c>
      <c r="BR44" s="697">
        <v>0</v>
      </c>
      <c r="BS44" s="697">
        <v>0</v>
      </c>
      <c r="BT44" s="698">
        <v>0</v>
      </c>
      <c r="BU44" s="16"/>
    </row>
    <row r="45" spans="2:73" s="17" customFormat="1" ht="15.75">
      <c r="B45" s="692"/>
      <c r="C45" s="692">
        <v>154</v>
      </c>
      <c r="D45" s="692" t="s">
        <v>99</v>
      </c>
      <c r="E45" s="692" t="s">
        <v>718</v>
      </c>
      <c r="F45" s="692"/>
      <c r="G45" s="692"/>
      <c r="H45" s="692">
        <v>2015</v>
      </c>
      <c r="I45" s="644" t="s">
        <v>582</v>
      </c>
      <c r="J45" s="644" t="s">
        <v>588</v>
      </c>
      <c r="K45" s="633"/>
      <c r="L45" s="696"/>
      <c r="M45" s="697"/>
      <c r="N45" s="697"/>
      <c r="O45" s="697"/>
      <c r="P45" s="697">
        <v>400</v>
      </c>
      <c r="Q45" s="697">
        <v>400</v>
      </c>
      <c r="R45" s="697">
        <v>400</v>
      </c>
      <c r="S45" s="697">
        <v>400</v>
      </c>
      <c r="T45" s="697">
        <v>1174</v>
      </c>
      <c r="U45" s="697">
        <v>1174</v>
      </c>
      <c r="V45" s="697">
        <v>1174</v>
      </c>
      <c r="W45" s="697">
        <v>1174</v>
      </c>
      <c r="X45" s="697">
        <v>1174</v>
      </c>
      <c r="Y45" s="697">
        <v>1174</v>
      </c>
      <c r="Z45" s="697">
        <v>1174</v>
      </c>
      <c r="AA45" s="697">
        <v>1174</v>
      </c>
      <c r="AB45" s="697">
        <v>1174</v>
      </c>
      <c r="AC45" s="697">
        <v>822</v>
      </c>
      <c r="AD45" s="697">
        <v>0</v>
      </c>
      <c r="AE45" s="697">
        <v>0</v>
      </c>
      <c r="AF45" s="697">
        <v>0</v>
      </c>
      <c r="AG45" s="697">
        <v>0</v>
      </c>
      <c r="AH45" s="697">
        <v>0</v>
      </c>
      <c r="AI45" s="697">
        <v>0</v>
      </c>
      <c r="AJ45" s="697">
        <v>0</v>
      </c>
      <c r="AK45" s="697">
        <v>0</v>
      </c>
      <c r="AL45" s="697">
        <v>0</v>
      </c>
      <c r="AM45" s="697">
        <v>0</v>
      </c>
      <c r="AN45" s="697">
        <v>0</v>
      </c>
      <c r="AO45" s="698">
        <v>0</v>
      </c>
      <c r="AP45" s="633"/>
      <c r="AQ45" s="696"/>
      <c r="AR45" s="697"/>
      <c r="AS45" s="697"/>
      <c r="AT45" s="697"/>
      <c r="AU45" s="697">
        <v>1878573</v>
      </c>
      <c r="AV45" s="697">
        <v>1878573</v>
      </c>
      <c r="AW45" s="697">
        <v>1878573</v>
      </c>
      <c r="AX45" s="697">
        <v>1878573</v>
      </c>
      <c r="AY45" s="697">
        <v>5330779</v>
      </c>
      <c r="AZ45" s="697">
        <v>5330779</v>
      </c>
      <c r="BA45" s="697">
        <v>5330779</v>
      </c>
      <c r="BB45" s="697">
        <v>5330779</v>
      </c>
      <c r="BC45" s="697">
        <v>5330779</v>
      </c>
      <c r="BD45" s="697">
        <v>5330779</v>
      </c>
      <c r="BE45" s="697">
        <v>5330779</v>
      </c>
      <c r="BF45" s="697">
        <v>5330779</v>
      </c>
      <c r="BG45" s="697">
        <v>5330779</v>
      </c>
      <c r="BH45" s="697">
        <v>3731546</v>
      </c>
      <c r="BI45" s="697">
        <v>0</v>
      </c>
      <c r="BJ45" s="697">
        <v>0</v>
      </c>
      <c r="BK45" s="697">
        <v>0</v>
      </c>
      <c r="BL45" s="697">
        <v>0</v>
      </c>
      <c r="BM45" s="697">
        <v>0</v>
      </c>
      <c r="BN45" s="697">
        <v>0</v>
      </c>
      <c r="BO45" s="697">
        <v>0</v>
      </c>
      <c r="BP45" s="697">
        <v>0</v>
      </c>
      <c r="BQ45" s="697">
        <v>0</v>
      </c>
      <c r="BR45" s="697">
        <v>0</v>
      </c>
      <c r="BS45" s="697">
        <v>0</v>
      </c>
      <c r="BT45" s="698">
        <v>0</v>
      </c>
      <c r="BU45" s="16"/>
    </row>
    <row r="46" spans="2:73" s="17" customFormat="1" ht="15.75">
      <c r="B46" s="692"/>
      <c r="C46" s="692">
        <v>155</v>
      </c>
      <c r="D46" s="692" t="s">
        <v>100</v>
      </c>
      <c r="E46" s="692" t="s">
        <v>718</v>
      </c>
      <c r="F46" s="692"/>
      <c r="G46" s="692"/>
      <c r="H46" s="692">
        <v>2015</v>
      </c>
      <c r="I46" s="644" t="s">
        <v>582</v>
      </c>
      <c r="J46" s="644" t="s">
        <v>588</v>
      </c>
      <c r="K46" s="633"/>
      <c r="L46" s="696"/>
      <c r="M46" s="697"/>
      <c r="N46" s="697"/>
      <c r="O46" s="697"/>
      <c r="P46" s="697">
        <v>403</v>
      </c>
      <c r="Q46" s="697">
        <v>403</v>
      </c>
      <c r="R46" s="697">
        <v>403</v>
      </c>
      <c r="S46" s="697">
        <v>398</v>
      </c>
      <c r="T46" s="697">
        <v>398</v>
      </c>
      <c r="U46" s="697">
        <v>398</v>
      </c>
      <c r="V46" s="697">
        <v>382</v>
      </c>
      <c r="W46" s="697">
        <v>382</v>
      </c>
      <c r="X46" s="697">
        <v>379</v>
      </c>
      <c r="Y46" s="697">
        <v>313</v>
      </c>
      <c r="Z46" s="697">
        <v>245</v>
      </c>
      <c r="AA46" s="697">
        <v>242</v>
      </c>
      <c r="AB46" s="697">
        <v>238</v>
      </c>
      <c r="AC46" s="697">
        <v>238</v>
      </c>
      <c r="AD46" s="697">
        <v>238</v>
      </c>
      <c r="AE46" s="697">
        <v>187</v>
      </c>
      <c r="AF46" s="697">
        <v>18</v>
      </c>
      <c r="AG46" s="697">
        <v>18</v>
      </c>
      <c r="AH46" s="697">
        <v>18</v>
      </c>
      <c r="AI46" s="697">
        <v>18</v>
      </c>
      <c r="AJ46" s="697">
        <v>0</v>
      </c>
      <c r="AK46" s="697">
        <v>0</v>
      </c>
      <c r="AL46" s="697">
        <v>0</v>
      </c>
      <c r="AM46" s="697">
        <v>0</v>
      </c>
      <c r="AN46" s="697">
        <v>0</v>
      </c>
      <c r="AO46" s="698">
        <v>0</v>
      </c>
      <c r="AP46" s="633"/>
      <c r="AQ46" s="696"/>
      <c r="AR46" s="697"/>
      <c r="AS46" s="697"/>
      <c r="AT46" s="697"/>
      <c r="AU46" s="697">
        <v>2356164</v>
      </c>
      <c r="AV46" s="697">
        <v>2356164</v>
      </c>
      <c r="AW46" s="697">
        <v>2355476</v>
      </c>
      <c r="AX46" s="697">
        <v>2338620</v>
      </c>
      <c r="AY46" s="697">
        <v>2338620</v>
      </c>
      <c r="AZ46" s="697">
        <v>2338620</v>
      </c>
      <c r="BA46" s="697">
        <v>2283348</v>
      </c>
      <c r="BB46" s="697">
        <v>2283348</v>
      </c>
      <c r="BC46" s="697">
        <v>2055030</v>
      </c>
      <c r="BD46" s="697">
        <v>1758161</v>
      </c>
      <c r="BE46" s="697">
        <v>1350859</v>
      </c>
      <c r="BF46" s="697">
        <v>1130745</v>
      </c>
      <c r="BG46" s="697">
        <v>1049488</v>
      </c>
      <c r="BH46" s="697">
        <v>1049488</v>
      </c>
      <c r="BI46" s="697">
        <v>1049488</v>
      </c>
      <c r="BJ46" s="697">
        <v>819987</v>
      </c>
      <c r="BK46" s="697">
        <v>22244</v>
      </c>
      <c r="BL46" s="697">
        <v>22244</v>
      </c>
      <c r="BM46" s="697">
        <v>22244</v>
      </c>
      <c r="BN46" s="697">
        <v>22244</v>
      </c>
      <c r="BO46" s="697">
        <v>0</v>
      </c>
      <c r="BP46" s="697">
        <v>0</v>
      </c>
      <c r="BQ46" s="697">
        <v>0</v>
      </c>
      <c r="BR46" s="697">
        <v>0</v>
      </c>
      <c r="BS46" s="697">
        <v>0</v>
      </c>
      <c r="BT46" s="698">
        <v>0</v>
      </c>
      <c r="BU46" s="16"/>
    </row>
    <row r="47" spans="2:73" s="17" customFormat="1" ht="15.75">
      <c r="B47" s="692"/>
      <c r="C47" s="692">
        <v>157</v>
      </c>
      <c r="D47" s="692" t="s">
        <v>102</v>
      </c>
      <c r="E47" s="692" t="s">
        <v>718</v>
      </c>
      <c r="F47" s="692"/>
      <c r="G47" s="692"/>
      <c r="H47" s="692">
        <v>2015</v>
      </c>
      <c r="I47" s="644" t="s">
        <v>582</v>
      </c>
      <c r="J47" s="644" t="s">
        <v>588</v>
      </c>
      <c r="K47" s="633"/>
      <c r="L47" s="696"/>
      <c r="M47" s="697"/>
      <c r="N47" s="697"/>
      <c r="O47" s="697"/>
      <c r="P47" s="697">
        <v>38</v>
      </c>
      <c r="Q47" s="697">
        <v>38</v>
      </c>
      <c r="R47" s="697">
        <v>38</v>
      </c>
      <c r="S47" s="697">
        <v>38</v>
      </c>
      <c r="T47" s="697">
        <v>38</v>
      </c>
      <c r="U47" s="697">
        <v>38</v>
      </c>
      <c r="V47" s="697">
        <v>38</v>
      </c>
      <c r="W47" s="697">
        <v>38</v>
      </c>
      <c r="X47" s="697">
        <v>38</v>
      </c>
      <c r="Y47" s="697">
        <v>38</v>
      </c>
      <c r="Z47" s="697">
        <v>38</v>
      </c>
      <c r="AA47" s="697">
        <v>38</v>
      </c>
      <c r="AB47" s="697">
        <v>38</v>
      </c>
      <c r="AC47" s="697">
        <v>38</v>
      </c>
      <c r="AD47" s="697">
        <v>16</v>
      </c>
      <c r="AE47" s="697">
        <v>0</v>
      </c>
      <c r="AF47" s="697">
        <v>0</v>
      </c>
      <c r="AG47" s="697">
        <v>0</v>
      </c>
      <c r="AH47" s="697">
        <v>0</v>
      </c>
      <c r="AI47" s="697">
        <v>0</v>
      </c>
      <c r="AJ47" s="697">
        <v>0</v>
      </c>
      <c r="AK47" s="697">
        <v>0</v>
      </c>
      <c r="AL47" s="697">
        <v>0</v>
      </c>
      <c r="AM47" s="697">
        <v>0</v>
      </c>
      <c r="AN47" s="697">
        <v>0</v>
      </c>
      <c r="AO47" s="698">
        <v>0</v>
      </c>
      <c r="AP47" s="633"/>
      <c r="AQ47" s="696"/>
      <c r="AR47" s="697"/>
      <c r="AS47" s="697"/>
      <c r="AT47" s="697"/>
      <c r="AU47" s="697">
        <v>269480</v>
      </c>
      <c r="AV47" s="697">
        <v>269480</v>
      </c>
      <c r="AW47" s="697">
        <v>269480</v>
      </c>
      <c r="AX47" s="697">
        <v>269480</v>
      </c>
      <c r="AY47" s="697">
        <v>269480</v>
      </c>
      <c r="AZ47" s="697">
        <v>269480</v>
      </c>
      <c r="BA47" s="697">
        <v>269480</v>
      </c>
      <c r="BB47" s="697">
        <v>269480</v>
      </c>
      <c r="BC47" s="697">
        <v>269480</v>
      </c>
      <c r="BD47" s="697">
        <v>269480</v>
      </c>
      <c r="BE47" s="697">
        <v>269480</v>
      </c>
      <c r="BF47" s="697">
        <v>269480</v>
      </c>
      <c r="BG47" s="697">
        <v>269480</v>
      </c>
      <c r="BH47" s="697">
        <v>269480</v>
      </c>
      <c r="BI47" s="697">
        <v>116929</v>
      </c>
      <c r="BJ47" s="697">
        <v>0</v>
      </c>
      <c r="BK47" s="697">
        <v>0</v>
      </c>
      <c r="BL47" s="697">
        <v>0</v>
      </c>
      <c r="BM47" s="697">
        <v>0</v>
      </c>
      <c r="BN47" s="697">
        <v>0</v>
      </c>
      <c r="BO47" s="697">
        <v>0</v>
      </c>
      <c r="BP47" s="697">
        <v>0</v>
      </c>
      <c r="BQ47" s="697">
        <v>0</v>
      </c>
      <c r="BR47" s="697">
        <v>0</v>
      </c>
      <c r="BS47" s="697">
        <v>0</v>
      </c>
      <c r="BT47" s="698">
        <v>0</v>
      </c>
      <c r="BU47" s="16"/>
    </row>
    <row r="48" spans="2:73" s="17" customFormat="1" ht="15.75">
      <c r="B48" s="692"/>
      <c r="C48" s="692">
        <v>171</v>
      </c>
      <c r="D48" s="692" t="s">
        <v>118</v>
      </c>
      <c r="E48" s="692" t="s">
        <v>718</v>
      </c>
      <c r="F48" s="692"/>
      <c r="G48" s="692"/>
      <c r="H48" s="692">
        <v>2015</v>
      </c>
      <c r="I48" s="644" t="s">
        <v>583</v>
      </c>
      <c r="J48" s="644" t="s">
        <v>588</v>
      </c>
      <c r="K48" s="633"/>
      <c r="L48" s="696"/>
      <c r="M48" s="697"/>
      <c r="N48" s="697"/>
      <c r="O48" s="697"/>
      <c r="P48" s="697">
        <v>67</v>
      </c>
      <c r="Q48" s="697">
        <v>96</v>
      </c>
      <c r="R48" s="697">
        <v>113</v>
      </c>
      <c r="S48" s="697">
        <v>150</v>
      </c>
      <c r="T48" s="697">
        <v>150</v>
      </c>
      <c r="U48" s="697">
        <v>150</v>
      </c>
      <c r="V48" s="697">
        <v>180</v>
      </c>
      <c r="W48" s="697">
        <v>180</v>
      </c>
      <c r="X48" s="697">
        <v>181</v>
      </c>
      <c r="Y48" s="697">
        <v>169</v>
      </c>
      <c r="Z48" s="697">
        <v>82</v>
      </c>
      <c r="AA48" s="697">
        <v>18</v>
      </c>
      <c r="AB48" s="697">
        <v>11</v>
      </c>
      <c r="AC48" s="697">
        <v>11</v>
      </c>
      <c r="AD48" s="697">
        <v>11</v>
      </c>
      <c r="AE48" s="697">
        <v>7</v>
      </c>
      <c r="AF48" s="697">
        <v>4</v>
      </c>
      <c r="AG48" s="697">
        <v>4</v>
      </c>
      <c r="AH48" s="697">
        <v>4</v>
      </c>
      <c r="AI48" s="697">
        <v>4</v>
      </c>
      <c r="AJ48" s="697">
        <v>0</v>
      </c>
      <c r="AK48" s="697">
        <v>0</v>
      </c>
      <c r="AL48" s="697">
        <v>0</v>
      </c>
      <c r="AM48" s="697">
        <v>0</v>
      </c>
      <c r="AN48" s="697">
        <v>0</v>
      </c>
      <c r="AO48" s="698">
        <v>0</v>
      </c>
      <c r="AP48" s="633"/>
      <c r="AQ48" s="696"/>
      <c r="AR48" s="697"/>
      <c r="AS48" s="697"/>
      <c r="AT48" s="697"/>
      <c r="AU48" s="697">
        <v>3195070</v>
      </c>
      <c r="AV48" s="697">
        <v>4338474</v>
      </c>
      <c r="AW48" s="697">
        <v>4764078</v>
      </c>
      <c r="AX48" s="697">
        <v>728836</v>
      </c>
      <c r="AY48" s="697">
        <v>728836</v>
      </c>
      <c r="AZ48" s="697">
        <v>728836</v>
      </c>
      <c r="BA48" s="697">
        <v>894952</v>
      </c>
      <c r="BB48" s="697">
        <v>894952</v>
      </c>
      <c r="BC48" s="697">
        <v>914931</v>
      </c>
      <c r="BD48" s="697">
        <v>860060</v>
      </c>
      <c r="BE48" s="697">
        <v>383810</v>
      </c>
      <c r="BF48" s="697">
        <v>63726</v>
      </c>
      <c r="BG48" s="697">
        <v>37202</v>
      </c>
      <c r="BH48" s="697">
        <v>35755</v>
      </c>
      <c r="BI48" s="697">
        <v>35755</v>
      </c>
      <c r="BJ48" s="697">
        <v>21956</v>
      </c>
      <c r="BK48" s="697">
        <v>9611</v>
      </c>
      <c r="BL48" s="697">
        <v>9611</v>
      </c>
      <c r="BM48" s="697">
        <v>9611</v>
      </c>
      <c r="BN48" s="697">
        <v>9611</v>
      </c>
      <c r="BO48" s="697">
        <v>0</v>
      </c>
      <c r="BP48" s="697">
        <v>0</v>
      </c>
      <c r="BQ48" s="697">
        <v>0</v>
      </c>
      <c r="BR48" s="697">
        <v>0</v>
      </c>
      <c r="BS48" s="697">
        <v>0</v>
      </c>
      <c r="BT48" s="698">
        <v>0</v>
      </c>
      <c r="BU48" s="16"/>
    </row>
    <row r="49" spans="2:73" s="17" customFormat="1" ht="15.75">
      <c r="B49" s="692"/>
      <c r="C49" s="692">
        <v>237</v>
      </c>
      <c r="D49" s="692" t="s">
        <v>100</v>
      </c>
      <c r="E49" s="692" t="s">
        <v>718</v>
      </c>
      <c r="F49" s="692"/>
      <c r="G49" s="692"/>
      <c r="H49" s="692">
        <v>2015</v>
      </c>
      <c r="I49" s="644" t="s">
        <v>583</v>
      </c>
      <c r="J49" s="644" t="s">
        <v>588</v>
      </c>
      <c r="K49" s="633"/>
      <c r="L49" s="696"/>
      <c r="M49" s="697"/>
      <c r="N49" s="697"/>
      <c r="O49" s="697"/>
      <c r="P49" s="697">
        <v>418</v>
      </c>
      <c r="Q49" s="697">
        <v>418</v>
      </c>
      <c r="R49" s="697">
        <v>623</v>
      </c>
      <c r="S49" s="697">
        <v>638</v>
      </c>
      <c r="T49" s="697">
        <v>638</v>
      </c>
      <c r="U49" s="697">
        <v>638</v>
      </c>
      <c r="V49" s="697">
        <v>765</v>
      </c>
      <c r="W49" s="697">
        <v>765</v>
      </c>
      <c r="X49" s="697">
        <v>809</v>
      </c>
      <c r="Y49" s="697">
        <v>721</v>
      </c>
      <c r="Z49" s="697">
        <v>489</v>
      </c>
      <c r="AA49" s="697">
        <v>464</v>
      </c>
      <c r="AB49" s="697">
        <v>377</v>
      </c>
      <c r="AC49" s="697">
        <v>264</v>
      </c>
      <c r="AD49" s="697">
        <v>264</v>
      </c>
      <c r="AE49" s="697">
        <v>199</v>
      </c>
      <c r="AF49" s="697">
        <v>64</v>
      </c>
      <c r="AG49" s="697">
        <v>64</v>
      </c>
      <c r="AH49" s="697">
        <v>64</v>
      </c>
      <c r="AI49" s="697">
        <v>64</v>
      </c>
      <c r="AJ49" s="697">
        <v>0</v>
      </c>
      <c r="AK49" s="697">
        <v>0</v>
      </c>
      <c r="AL49" s="697">
        <v>0</v>
      </c>
      <c r="AM49" s="697">
        <v>0</v>
      </c>
      <c r="AN49" s="697">
        <v>0</v>
      </c>
      <c r="AO49" s="698">
        <v>0</v>
      </c>
      <c r="AP49" s="633"/>
      <c r="AQ49" s="696"/>
      <c r="AR49" s="697"/>
      <c r="AS49" s="697"/>
      <c r="AT49" s="697"/>
      <c r="AU49" s="697">
        <v>3026390</v>
      </c>
      <c r="AV49" s="697">
        <v>3026390</v>
      </c>
      <c r="AW49" s="697">
        <v>3707181</v>
      </c>
      <c r="AX49" s="697">
        <v>3752623</v>
      </c>
      <c r="AY49" s="697">
        <v>3752623</v>
      </c>
      <c r="AZ49" s="697">
        <v>3752623</v>
      </c>
      <c r="BA49" s="697">
        <v>4589182</v>
      </c>
      <c r="BB49" s="697">
        <v>4589182</v>
      </c>
      <c r="BC49" s="697">
        <v>5069364</v>
      </c>
      <c r="BD49" s="697">
        <v>4739175</v>
      </c>
      <c r="BE49" s="697">
        <v>3260030</v>
      </c>
      <c r="BF49" s="697">
        <v>2933774</v>
      </c>
      <c r="BG49" s="697">
        <v>2726407</v>
      </c>
      <c r="BH49" s="697">
        <v>2345565</v>
      </c>
      <c r="BI49" s="697">
        <v>2345565</v>
      </c>
      <c r="BJ49" s="697">
        <v>1675402</v>
      </c>
      <c r="BK49" s="697">
        <v>226842</v>
      </c>
      <c r="BL49" s="697">
        <v>226842</v>
      </c>
      <c r="BM49" s="697">
        <v>226842</v>
      </c>
      <c r="BN49" s="697">
        <v>226842</v>
      </c>
      <c r="BO49" s="697">
        <v>0</v>
      </c>
      <c r="BP49" s="697">
        <v>0</v>
      </c>
      <c r="BQ49" s="697">
        <v>0</v>
      </c>
      <c r="BR49" s="697">
        <v>0</v>
      </c>
      <c r="BS49" s="697">
        <v>0</v>
      </c>
      <c r="BT49" s="698">
        <v>0</v>
      </c>
      <c r="BU49" s="16"/>
    </row>
    <row r="50" spans="2:73" s="17" customFormat="1" ht="15.75">
      <c r="B50" s="692"/>
      <c r="C50" s="692">
        <v>238</v>
      </c>
      <c r="D50" s="692" t="s">
        <v>101</v>
      </c>
      <c r="E50" s="692" t="s">
        <v>718</v>
      </c>
      <c r="F50" s="692"/>
      <c r="G50" s="692"/>
      <c r="H50" s="692">
        <v>2015</v>
      </c>
      <c r="I50" s="644" t="s">
        <v>583</v>
      </c>
      <c r="J50" s="644" t="s">
        <v>588</v>
      </c>
      <c r="K50" s="633"/>
      <c r="L50" s="696"/>
      <c r="M50" s="697"/>
      <c r="N50" s="697"/>
      <c r="O50" s="697"/>
      <c r="P50" s="697">
        <v>-488</v>
      </c>
      <c r="Q50" s="697">
        <v>-172</v>
      </c>
      <c r="R50" s="697">
        <v>52</v>
      </c>
      <c r="S50" s="697">
        <v>116</v>
      </c>
      <c r="T50" s="697">
        <v>116</v>
      </c>
      <c r="U50" s="697">
        <v>116</v>
      </c>
      <c r="V50" s="697">
        <v>116</v>
      </c>
      <c r="W50" s="697">
        <v>116</v>
      </c>
      <c r="X50" s="697">
        <v>116</v>
      </c>
      <c r="Y50" s="697">
        <v>116</v>
      </c>
      <c r="Z50" s="697">
        <v>116</v>
      </c>
      <c r="AA50" s="697">
        <v>48</v>
      </c>
      <c r="AB50" s="697">
        <v>0</v>
      </c>
      <c r="AC50" s="697">
        <v>0</v>
      </c>
      <c r="AD50" s="697">
        <v>0</v>
      </c>
      <c r="AE50" s="697">
        <v>0</v>
      </c>
      <c r="AF50" s="697">
        <v>0</v>
      </c>
      <c r="AG50" s="697">
        <v>0</v>
      </c>
      <c r="AH50" s="697">
        <v>0</v>
      </c>
      <c r="AI50" s="697">
        <v>0</v>
      </c>
      <c r="AJ50" s="697">
        <v>0</v>
      </c>
      <c r="AK50" s="697">
        <v>0</v>
      </c>
      <c r="AL50" s="697">
        <v>0</v>
      </c>
      <c r="AM50" s="697">
        <v>0</v>
      </c>
      <c r="AN50" s="697">
        <v>0</v>
      </c>
      <c r="AO50" s="698">
        <v>0</v>
      </c>
      <c r="AP50" s="633"/>
      <c r="AQ50" s="696"/>
      <c r="AR50" s="697"/>
      <c r="AS50" s="697"/>
      <c r="AT50" s="697"/>
      <c r="AU50" s="697">
        <v>-2021889</v>
      </c>
      <c r="AV50" s="697">
        <v>-639003</v>
      </c>
      <c r="AW50" s="697">
        <v>201057</v>
      </c>
      <c r="AX50" s="697">
        <v>481781</v>
      </c>
      <c r="AY50" s="697">
        <v>481781</v>
      </c>
      <c r="AZ50" s="697">
        <v>481781</v>
      </c>
      <c r="BA50" s="697">
        <v>481781</v>
      </c>
      <c r="BB50" s="697">
        <v>481836</v>
      </c>
      <c r="BC50" s="697">
        <v>481836</v>
      </c>
      <c r="BD50" s="697">
        <v>481836</v>
      </c>
      <c r="BE50" s="697">
        <v>481836</v>
      </c>
      <c r="BF50" s="697">
        <v>184173</v>
      </c>
      <c r="BG50" s="697">
        <v>0</v>
      </c>
      <c r="BH50" s="697">
        <v>0</v>
      </c>
      <c r="BI50" s="697">
        <v>0</v>
      </c>
      <c r="BJ50" s="697">
        <v>0</v>
      </c>
      <c r="BK50" s="697">
        <v>0</v>
      </c>
      <c r="BL50" s="697">
        <v>0</v>
      </c>
      <c r="BM50" s="697">
        <v>0</v>
      </c>
      <c r="BN50" s="697">
        <v>0</v>
      </c>
      <c r="BO50" s="697">
        <v>0</v>
      </c>
      <c r="BP50" s="697">
        <v>0</v>
      </c>
      <c r="BQ50" s="697">
        <v>0</v>
      </c>
      <c r="BR50" s="697">
        <v>0</v>
      </c>
      <c r="BS50" s="697">
        <v>0</v>
      </c>
      <c r="BT50" s="698">
        <v>0</v>
      </c>
      <c r="BU50" s="16"/>
    </row>
    <row r="51" spans="2:73" s="17" customFormat="1" ht="15.75">
      <c r="B51" s="692"/>
      <c r="C51" s="692">
        <v>247</v>
      </c>
      <c r="D51" s="692" t="s">
        <v>113</v>
      </c>
      <c r="E51" s="692" t="s">
        <v>718</v>
      </c>
      <c r="F51" s="692"/>
      <c r="G51" s="692"/>
      <c r="H51" s="692">
        <v>2016</v>
      </c>
      <c r="I51" s="644" t="s">
        <v>582</v>
      </c>
      <c r="J51" s="644" t="s">
        <v>595</v>
      </c>
      <c r="K51" s="633"/>
      <c r="L51" s="696"/>
      <c r="M51" s="697"/>
      <c r="N51" s="697"/>
      <c r="O51" s="697"/>
      <c r="P51" s="697">
        <v>0</v>
      </c>
      <c r="Q51" s="697">
        <v>1666</v>
      </c>
      <c r="R51" s="697">
        <v>1666</v>
      </c>
      <c r="S51" s="697">
        <v>1666</v>
      </c>
      <c r="T51" s="697">
        <v>1666</v>
      </c>
      <c r="U51" s="697">
        <v>1666</v>
      </c>
      <c r="V51" s="697">
        <v>1666</v>
      </c>
      <c r="W51" s="697">
        <v>1666</v>
      </c>
      <c r="X51" s="697">
        <v>1666</v>
      </c>
      <c r="Y51" s="697">
        <v>1666</v>
      </c>
      <c r="Z51" s="697">
        <v>1659</v>
      </c>
      <c r="AA51" s="697">
        <v>1600</v>
      </c>
      <c r="AB51" s="697">
        <v>1600</v>
      </c>
      <c r="AC51" s="697">
        <v>1600</v>
      </c>
      <c r="AD51" s="697">
        <v>1598</v>
      </c>
      <c r="AE51" s="697">
        <v>1386</v>
      </c>
      <c r="AF51" s="697">
        <v>1386</v>
      </c>
      <c r="AG51" s="697">
        <v>597</v>
      </c>
      <c r="AH51" s="697">
        <v>0</v>
      </c>
      <c r="AI51" s="697">
        <v>0</v>
      </c>
      <c r="AJ51" s="697">
        <v>0</v>
      </c>
      <c r="AK51" s="697">
        <v>0</v>
      </c>
      <c r="AL51" s="697">
        <v>0</v>
      </c>
      <c r="AM51" s="697">
        <v>0</v>
      </c>
      <c r="AN51" s="697">
        <v>0</v>
      </c>
      <c r="AO51" s="698">
        <v>0</v>
      </c>
      <c r="AP51" s="633"/>
      <c r="AQ51" s="696"/>
      <c r="AR51" s="697"/>
      <c r="AS51" s="697"/>
      <c r="AT51" s="697"/>
      <c r="AU51" s="697">
        <v>0</v>
      </c>
      <c r="AV51" s="697">
        <v>25641815</v>
      </c>
      <c r="AW51" s="697">
        <v>25641815</v>
      </c>
      <c r="AX51" s="697">
        <v>25641815</v>
      </c>
      <c r="AY51" s="697">
        <v>25641815</v>
      </c>
      <c r="AZ51" s="697">
        <v>25641815</v>
      </c>
      <c r="BA51" s="697">
        <v>25641815</v>
      </c>
      <c r="BB51" s="697">
        <v>25641815</v>
      </c>
      <c r="BC51" s="697">
        <v>25637829</v>
      </c>
      <c r="BD51" s="697">
        <v>25637829</v>
      </c>
      <c r="BE51" s="697">
        <v>25527658</v>
      </c>
      <c r="BF51" s="697">
        <v>25207020</v>
      </c>
      <c r="BG51" s="697">
        <v>25190312</v>
      </c>
      <c r="BH51" s="697">
        <v>25190312</v>
      </c>
      <c r="BI51" s="697">
        <v>25049822</v>
      </c>
      <c r="BJ51" s="697">
        <v>21662805</v>
      </c>
      <c r="BK51" s="697">
        <v>21662805</v>
      </c>
      <c r="BL51" s="697">
        <v>9512926</v>
      </c>
      <c r="BM51" s="697">
        <v>0</v>
      </c>
      <c r="BN51" s="697">
        <v>0</v>
      </c>
      <c r="BO51" s="697">
        <v>0</v>
      </c>
      <c r="BP51" s="697">
        <v>0</v>
      </c>
      <c r="BQ51" s="697">
        <v>0</v>
      </c>
      <c r="BR51" s="697">
        <v>0</v>
      </c>
      <c r="BS51" s="697">
        <v>0</v>
      </c>
      <c r="BT51" s="698">
        <v>0</v>
      </c>
      <c r="BU51" s="16"/>
    </row>
    <row r="52" spans="2:73" s="17" customFormat="1" ht="15.75">
      <c r="B52" s="692"/>
      <c r="C52" s="692">
        <v>249</v>
      </c>
      <c r="D52" s="692" t="s">
        <v>114</v>
      </c>
      <c r="E52" s="692" t="s">
        <v>718</v>
      </c>
      <c r="F52" s="692"/>
      <c r="G52" s="692"/>
      <c r="H52" s="692">
        <v>2016</v>
      </c>
      <c r="I52" s="644" t="s">
        <v>582</v>
      </c>
      <c r="J52" s="644" t="s">
        <v>595</v>
      </c>
      <c r="K52" s="633"/>
      <c r="L52" s="696"/>
      <c r="M52" s="697"/>
      <c r="N52" s="697"/>
      <c r="O52" s="697"/>
      <c r="P52" s="697">
        <v>0</v>
      </c>
      <c r="Q52" s="697">
        <v>1424</v>
      </c>
      <c r="R52" s="697">
        <v>1424</v>
      </c>
      <c r="S52" s="697">
        <v>1424</v>
      </c>
      <c r="T52" s="697">
        <v>1424</v>
      </c>
      <c r="U52" s="697">
        <v>1424</v>
      </c>
      <c r="V52" s="697">
        <v>1424</v>
      </c>
      <c r="W52" s="697">
        <v>1424</v>
      </c>
      <c r="X52" s="697">
        <v>1424</v>
      </c>
      <c r="Y52" s="697">
        <v>1424</v>
      </c>
      <c r="Z52" s="697">
        <v>1424</v>
      </c>
      <c r="AA52" s="697">
        <v>1424</v>
      </c>
      <c r="AB52" s="697">
        <v>1424</v>
      </c>
      <c r="AC52" s="697">
        <v>1424</v>
      </c>
      <c r="AD52" s="697">
        <v>1424</v>
      </c>
      <c r="AE52" s="697">
        <v>1424</v>
      </c>
      <c r="AF52" s="697">
        <v>1424</v>
      </c>
      <c r="AG52" s="697">
        <v>1424</v>
      </c>
      <c r="AH52" s="697">
        <v>1424</v>
      </c>
      <c r="AI52" s="697">
        <v>1327</v>
      </c>
      <c r="AJ52" s="697">
        <v>0</v>
      </c>
      <c r="AK52" s="697">
        <v>0</v>
      </c>
      <c r="AL52" s="697">
        <v>0</v>
      </c>
      <c r="AM52" s="697">
        <v>0</v>
      </c>
      <c r="AN52" s="697">
        <v>0</v>
      </c>
      <c r="AO52" s="698">
        <v>0</v>
      </c>
      <c r="AP52" s="633"/>
      <c r="AQ52" s="696"/>
      <c r="AR52" s="697"/>
      <c r="AS52" s="697"/>
      <c r="AT52" s="697"/>
      <c r="AU52" s="697">
        <v>0</v>
      </c>
      <c r="AV52" s="697">
        <v>4899966</v>
      </c>
      <c r="AW52" s="697">
        <v>4899966</v>
      </c>
      <c r="AX52" s="697">
        <v>4899966</v>
      </c>
      <c r="AY52" s="697">
        <v>4899966</v>
      </c>
      <c r="AZ52" s="697">
        <v>4899966</v>
      </c>
      <c r="BA52" s="697">
        <v>4899966</v>
      </c>
      <c r="BB52" s="697">
        <v>4899966</v>
      </c>
      <c r="BC52" s="697">
        <v>4899966</v>
      </c>
      <c r="BD52" s="697">
        <v>4899966</v>
      </c>
      <c r="BE52" s="697">
        <v>4899966</v>
      </c>
      <c r="BF52" s="697">
        <v>4899966</v>
      </c>
      <c r="BG52" s="697">
        <v>4899966</v>
      </c>
      <c r="BH52" s="697">
        <v>4899966</v>
      </c>
      <c r="BI52" s="697">
        <v>4899966</v>
      </c>
      <c r="BJ52" s="697">
        <v>4899966</v>
      </c>
      <c r="BK52" s="697">
        <v>4899966</v>
      </c>
      <c r="BL52" s="697">
        <v>4899966</v>
      </c>
      <c r="BM52" s="697">
        <v>4899966</v>
      </c>
      <c r="BN52" s="697">
        <v>4813661</v>
      </c>
      <c r="BO52" s="697">
        <v>0</v>
      </c>
      <c r="BP52" s="697">
        <v>0</v>
      </c>
      <c r="BQ52" s="697">
        <v>0</v>
      </c>
      <c r="BR52" s="697">
        <v>0</v>
      </c>
      <c r="BS52" s="697">
        <v>0</v>
      </c>
      <c r="BT52" s="698">
        <v>0</v>
      </c>
      <c r="BU52" s="16"/>
    </row>
    <row r="53" spans="2:73">
      <c r="B53" s="692"/>
      <c r="C53" s="692">
        <v>252</v>
      </c>
      <c r="D53" s="692" t="s">
        <v>117</v>
      </c>
      <c r="E53" s="692" t="s">
        <v>718</v>
      </c>
      <c r="F53" s="692"/>
      <c r="G53" s="692"/>
      <c r="H53" s="692">
        <v>2016</v>
      </c>
      <c r="I53" s="644" t="s">
        <v>582</v>
      </c>
      <c r="J53" s="644" t="s">
        <v>595</v>
      </c>
      <c r="K53" s="633"/>
      <c r="L53" s="696"/>
      <c r="M53" s="697"/>
      <c r="N53" s="697"/>
      <c r="O53" s="697"/>
      <c r="P53" s="697">
        <v>0</v>
      </c>
      <c r="Q53" s="697">
        <v>27</v>
      </c>
      <c r="R53" s="697">
        <v>27</v>
      </c>
      <c r="S53" s="697">
        <v>27</v>
      </c>
      <c r="T53" s="697">
        <v>27</v>
      </c>
      <c r="U53" s="697">
        <v>27</v>
      </c>
      <c r="V53" s="697">
        <v>27</v>
      </c>
      <c r="W53" s="697">
        <v>27</v>
      </c>
      <c r="X53" s="697">
        <v>27</v>
      </c>
      <c r="Y53" s="697">
        <v>27</v>
      </c>
      <c r="Z53" s="697">
        <v>27</v>
      </c>
      <c r="AA53" s="697">
        <v>7</v>
      </c>
      <c r="AB53" s="697">
        <v>0</v>
      </c>
      <c r="AC53" s="697">
        <v>0</v>
      </c>
      <c r="AD53" s="697">
        <v>0</v>
      </c>
      <c r="AE53" s="697">
        <v>0</v>
      </c>
      <c r="AF53" s="697">
        <v>0</v>
      </c>
      <c r="AG53" s="697">
        <v>0</v>
      </c>
      <c r="AH53" s="697">
        <v>0</v>
      </c>
      <c r="AI53" s="697">
        <v>0</v>
      </c>
      <c r="AJ53" s="697">
        <v>0</v>
      </c>
      <c r="AK53" s="697">
        <v>0</v>
      </c>
      <c r="AL53" s="697">
        <v>0</v>
      </c>
      <c r="AM53" s="697">
        <v>0</v>
      </c>
      <c r="AN53" s="697">
        <v>0</v>
      </c>
      <c r="AO53" s="698">
        <v>0</v>
      </c>
      <c r="AP53" s="633"/>
      <c r="AQ53" s="696"/>
      <c r="AR53" s="697"/>
      <c r="AS53" s="697"/>
      <c r="AT53" s="697"/>
      <c r="AU53" s="697">
        <v>0</v>
      </c>
      <c r="AV53" s="697">
        <v>210282</v>
      </c>
      <c r="AW53" s="697">
        <v>210282</v>
      </c>
      <c r="AX53" s="697">
        <v>210282</v>
      </c>
      <c r="AY53" s="697">
        <v>210282</v>
      </c>
      <c r="AZ53" s="697">
        <v>210282</v>
      </c>
      <c r="BA53" s="697">
        <v>210282</v>
      </c>
      <c r="BB53" s="697">
        <v>210282</v>
      </c>
      <c r="BC53" s="697">
        <v>210282</v>
      </c>
      <c r="BD53" s="697">
        <v>210282</v>
      </c>
      <c r="BE53" s="697">
        <v>210282</v>
      </c>
      <c r="BF53" s="697">
        <v>51916</v>
      </c>
      <c r="BG53" s="697">
        <v>0</v>
      </c>
      <c r="BH53" s="697">
        <v>0</v>
      </c>
      <c r="BI53" s="697">
        <v>0</v>
      </c>
      <c r="BJ53" s="697">
        <v>0</v>
      </c>
      <c r="BK53" s="697">
        <v>0</v>
      </c>
      <c r="BL53" s="697">
        <v>0</v>
      </c>
      <c r="BM53" s="697">
        <v>0</v>
      </c>
      <c r="BN53" s="697">
        <v>0</v>
      </c>
      <c r="BO53" s="697">
        <v>0</v>
      </c>
      <c r="BP53" s="697">
        <v>0</v>
      </c>
      <c r="BQ53" s="697">
        <v>0</v>
      </c>
      <c r="BR53" s="697">
        <v>0</v>
      </c>
      <c r="BS53" s="697">
        <v>0</v>
      </c>
      <c r="BT53" s="698">
        <v>0</v>
      </c>
    </row>
    <row r="54" spans="2:73">
      <c r="B54" s="692"/>
      <c r="C54" s="692">
        <v>253</v>
      </c>
      <c r="D54" s="692" t="s">
        <v>118</v>
      </c>
      <c r="E54" s="692" t="s">
        <v>718</v>
      </c>
      <c r="F54" s="692"/>
      <c r="G54" s="692"/>
      <c r="H54" s="692">
        <v>2016</v>
      </c>
      <c r="I54" s="644" t="s">
        <v>582</v>
      </c>
      <c r="J54" s="644" t="s">
        <v>595</v>
      </c>
      <c r="K54" s="633"/>
      <c r="L54" s="696"/>
      <c r="M54" s="697"/>
      <c r="N54" s="697"/>
      <c r="O54" s="697"/>
      <c r="P54" s="697">
        <v>0</v>
      </c>
      <c r="Q54" s="697">
        <v>3999</v>
      </c>
      <c r="R54" s="697">
        <v>3899</v>
      </c>
      <c r="S54" s="697">
        <v>3899</v>
      </c>
      <c r="T54" s="697">
        <v>3889</v>
      </c>
      <c r="U54" s="697">
        <v>3889</v>
      </c>
      <c r="V54" s="697">
        <v>3784</v>
      </c>
      <c r="W54" s="697">
        <v>3784</v>
      </c>
      <c r="X54" s="697">
        <v>3784</v>
      </c>
      <c r="Y54" s="697">
        <v>3779</v>
      </c>
      <c r="Z54" s="697">
        <v>3779</v>
      </c>
      <c r="AA54" s="697">
        <v>3760</v>
      </c>
      <c r="AB54" s="697">
        <v>2733</v>
      </c>
      <c r="AC54" s="697">
        <v>1186</v>
      </c>
      <c r="AD54" s="697">
        <v>1186</v>
      </c>
      <c r="AE54" s="697">
        <v>388</v>
      </c>
      <c r="AF54" s="697">
        <v>97</v>
      </c>
      <c r="AG54" s="697">
        <v>97</v>
      </c>
      <c r="AH54" s="697">
        <v>97</v>
      </c>
      <c r="AI54" s="697">
        <v>97</v>
      </c>
      <c r="AJ54" s="697">
        <v>97</v>
      </c>
      <c r="AK54" s="697">
        <v>0</v>
      </c>
      <c r="AL54" s="697">
        <v>0</v>
      </c>
      <c r="AM54" s="697">
        <v>0</v>
      </c>
      <c r="AN54" s="697">
        <v>0</v>
      </c>
      <c r="AO54" s="698">
        <v>0</v>
      </c>
      <c r="AP54" s="633"/>
      <c r="AQ54" s="696"/>
      <c r="AR54" s="697"/>
      <c r="AS54" s="697"/>
      <c r="AT54" s="697"/>
      <c r="AU54" s="697">
        <v>0</v>
      </c>
      <c r="AV54" s="697">
        <v>28358787</v>
      </c>
      <c r="AW54" s="697">
        <v>27731898</v>
      </c>
      <c r="AX54" s="697">
        <v>27731898</v>
      </c>
      <c r="AY54" s="697">
        <v>27698765</v>
      </c>
      <c r="AZ54" s="697">
        <v>27698765</v>
      </c>
      <c r="BA54" s="697">
        <v>27003416</v>
      </c>
      <c r="BB54" s="697">
        <v>27003416</v>
      </c>
      <c r="BC54" s="697">
        <v>27003416</v>
      </c>
      <c r="BD54" s="697">
        <v>26861972</v>
      </c>
      <c r="BE54" s="697">
        <v>26861972</v>
      </c>
      <c r="BF54" s="697">
        <v>26658544</v>
      </c>
      <c r="BG54" s="697">
        <v>20342657</v>
      </c>
      <c r="BH54" s="697">
        <v>6808097</v>
      </c>
      <c r="BI54" s="697">
        <v>6808097</v>
      </c>
      <c r="BJ54" s="697">
        <v>1145701</v>
      </c>
      <c r="BK54" s="697">
        <v>53469</v>
      </c>
      <c r="BL54" s="697">
        <v>53469</v>
      </c>
      <c r="BM54" s="697">
        <v>53469</v>
      </c>
      <c r="BN54" s="697">
        <v>53469</v>
      </c>
      <c r="BO54" s="697">
        <v>53469</v>
      </c>
      <c r="BP54" s="697">
        <v>0</v>
      </c>
      <c r="BQ54" s="697">
        <v>0</v>
      </c>
      <c r="BR54" s="697">
        <v>0</v>
      </c>
      <c r="BS54" s="697">
        <v>0</v>
      </c>
      <c r="BT54" s="698">
        <v>0</v>
      </c>
    </row>
    <row r="55" spans="2:73">
      <c r="B55" s="692"/>
      <c r="C55" s="692">
        <v>255</v>
      </c>
      <c r="D55" s="692" t="s">
        <v>120</v>
      </c>
      <c r="E55" s="692" t="s">
        <v>718</v>
      </c>
      <c r="F55" s="692"/>
      <c r="G55" s="692"/>
      <c r="H55" s="692">
        <v>2016</v>
      </c>
      <c r="I55" s="644" t="s">
        <v>582</v>
      </c>
      <c r="J55" s="644" t="s">
        <v>595</v>
      </c>
      <c r="K55" s="633"/>
      <c r="L55" s="696"/>
      <c r="M55" s="697"/>
      <c r="N55" s="697"/>
      <c r="O55" s="697"/>
      <c r="P55" s="697">
        <v>0</v>
      </c>
      <c r="Q55" s="697">
        <v>94</v>
      </c>
      <c r="R55" s="697">
        <v>94</v>
      </c>
      <c r="S55" s="697">
        <v>94</v>
      </c>
      <c r="T55" s="697">
        <v>94</v>
      </c>
      <c r="U55" s="697">
        <v>94</v>
      </c>
      <c r="V55" s="697">
        <v>94</v>
      </c>
      <c r="W55" s="697">
        <v>94</v>
      </c>
      <c r="X55" s="697">
        <v>94</v>
      </c>
      <c r="Y55" s="697">
        <v>94</v>
      </c>
      <c r="Z55" s="697">
        <v>94</v>
      </c>
      <c r="AA55" s="697">
        <v>94</v>
      </c>
      <c r="AB55" s="697">
        <v>94</v>
      </c>
      <c r="AC55" s="697">
        <v>94</v>
      </c>
      <c r="AD55" s="697">
        <v>94</v>
      </c>
      <c r="AE55" s="697">
        <v>94</v>
      </c>
      <c r="AF55" s="697">
        <v>79</v>
      </c>
      <c r="AG55" s="697">
        <v>70</v>
      </c>
      <c r="AH55" s="697">
        <v>24</v>
      </c>
      <c r="AI55" s="697">
        <v>0</v>
      </c>
      <c r="AJ55" s="697">
        <v>0</v>
      </c>
      <c r="AK55" s="697">
        <v>0</v>
      </c>
      <c r="AL55" s="697">
        <v>0</v>
      </c>
      <c r="AM55" s="697">
        <v>0</v>
      </c>
      <c r="AN55" s="697">
        <v>0</v>
      </c>
      <c r="AO55" s="698">
        <v>0</v>
      </c>
      <c r="AP55" s="633"/>
      <c r="AQ55" s="696"/>
      <c r="AR55" s="697"/>
      <c r="AS55" s="697"/>
      <c r="AT55" s="697"/>
      <c r="AU55" s="697">
        <v>0</v>
      </c>
      <c r="AV55" s="697">
        <v>509159</v>
      </c>
      <c r="AW55" s="697">
        <v>509159</v>
      </c>
      <c r="AX55" s="697">
        <v>509159</v>
      </c>
      <c r="AY55" s="697">
        <v>509159</v>
      </c>
      <c r="AZ55" s="697">
        <v>509159</v>
      </c>
      <c r="BA55" s="697">
        <v>509159</v>
      </c>
      <c r="BB55" s="697">
        <v>509159</v>
      </c>
      <c r="BC55" s="697">
        <v>509159</v>
      </c>
      <c r="BD55" s="697">
        <v>509159</v>
      </c>
      <c r="BE55" s="697">
        <v>509159</v>
      </c>
      <c r="BF55" s="697">
        <v>509159</v>
      </c>
      <c r="BG55" s="697">
        <v>509159</v>
      </c>
      <c r="BH55" s="697">
        <v>509159</v>
      </c>
      <c r="BI55" s="697">
        <v>509159</v>
      </c>
      <c r="BJ55" s="697">
        <v>509159</v>
      </c>
      <c r="BK55" s="697">
        <v>461185</v>
      </c>
      <c r="BL55" s="697">
        <v>434280</v>
      </c>
      <c r="BM55" s="697">
        <v>147426</v>
      </c>
      <c r="BN55" s="697">
        <v>0</v>
      </c>
      <c r="BO55" s="697">
        <v>0</v>
      </c>
      <c r="BP55" s="697">
        <v>0</v>
      </c>
      <c r="BQ55" s="697">
        <v>0</v>
      </c>
      <c r="BR55" s="697">
        <v>0</v>
      </c>
      <c r="BS55" s="697">
        <v>0</v>
      </c>
      <c r="BT55" s="698">
        <v>0</v>
      </c>
    </row>
    <row r="56" spans="2:73">
      <c r="B56" s="692"/>
      <c r="C56" s="692">
        <v>259</v>
      </c>
      <c r="D56" s="692" t="s">
        <v>124</v>
      </c>
      <c r="E56" s="692" t="s">
        <v>718</v>
      </c>
      <c r="F56" s="692"/>
      <c r="G56" s="692"/>
      <c r="H56" s="692">
        <v>2016</v>
      </c>
      <c r="I56" s="644" t="s">
        <v>582</v>
      </c>
      <c r="J56" s="644" t="s">
        <v>595</v>
      </c>
      <c r="K56" s="633"/>
      <c r="L56" s="696"/>
      <c r="M56" s="697"/>
      <c r="N56" s="697"/>
      <c r="O56" s="697"/>
      <c r="P56" s="697">
        <v>0</v>
      </c>
      <c r="Q56" s="697">
        <v>27</v>
      </c>
      <c r="R56" s="697">
        <v>27</v>
      </c>
      <c r="S56" s="697">
        <v>27</v>
      </c>
      <c r="T56" s="697">
        <v>27</v>
      </c>
      <c r="U56" s="697">
        <v>27</v>
      </c>
      <c r="V56" s="697">
        <v>18</v>
      </c>
      <c r="W56" s="697">
        <v>18</v>
      </c>
      <c r="X56" s="697">
        <v>18</v>
      </c>
      <c r="Y56" s="697">
        <v>18</v>
      </c>
      <c r="Z56" s="697">
        <v>18</v>
      </c>
      <c r="AA56" s="697">
        <v>18</v>
      </c>
      <c r="AB56" s="697">
        <v>18</v>
      </c>
      <c r="AC56" s="697">
        <v>10</v>
      </c>
      <c r="AD56" s="697">
        <v>10</v>
      </c>
      <c r="AE56" s="697">
        <v>10</v>
      </c>
      <c r="AF56" s="697">
        <v>10</v>
      </c>
      <c r="AG56" s="697">
        <v>10</v>
      </c>
      <c r="AH56" s="697">
        <v>10</v>
      </c>
      <c r="AI56" s="697">
        <v>0</v>
      </c>
      <c r="AJ56" s="697">
        <v>0</v>
      </c>
      <c r="AK56" s="697">
        <v>0</v>
      </c>
      <c r="AL56" s="697">
        <v>0</v>
      </c>
      <c r="AM56" s="697">
        <v>0</v>
      </c>
      <c r="AN56" s="697">
        <v>0</v>
      </c>
      <c r="AO56" s="698">
        <v>0</v>
      </c>
      <c r="AP56" s="633"/>
      <c r="AQ56" s="696"/>
      <c r="AR56" s="697"/>
      <c r="AS56" s="697"/>
      <c r="AT56" s="697"/>
      <c r="AU56" s="697">
        <v>0</v>
      </c>
      <c r="AV56" s="697">
        <v>283145</v>
      </c>
      <c r="AW56" s="697">
        <v>283145</v>
      </c>
      <c r="AX56" s="697">
        <v>283145</v>
      </c>
      <c r="AY56" s="697">
        <v>283145</v>
      </c>
      <c r="AZ56" s="697">
        <v>283145</v>
      </c>
      <c r="BA56" s="697">
        <v>203870</v>
      </c>
      <c r="BB56" s="697">
        <v>203870</v>
      </c>
      <c r="BC56" s="697">
        <v>203870</v>
      </c>
      <c r="BD56" s="697">
        <v>203870</v>
      </c>
      <c r="BE56" s="697">
        <v>203870</v>
      </c>
      <c r="BF56" s="697">
        <v>203870</v>
      </c>
      <c r="BG56" s="697">
        <v>203870</v>
      </c>
      <c r="BH56" s="697">
        <v>133250</v>
      </c>
      <c r="BI56" s="697">
        <v>133250</v>
      </c>
      <c r="BJ56" s="697">
        <v>133250</v>
      </c>
      <c r="BK56" s="697">
        <v>133250</v>
      </c>
      <c r="BL56" s="697">
        <v>133250</v>
      </c>
      <c r="BM56" s="697">
        <v>133250</v>
      </c>
      <c r="BN56" s="697">
        <v>0</v>
      </c>
      <c r="BO56" s="697">
        <v>0</v>
      </c>
      <c r="BP56" s="697">
        <v>0</v>
      </c>
      <c r="BQ56" s="697">
        <v>0</v>
      </c>
      <c r="BR56" s="697">
        <v>0</v>
      </c>
      <c r="BS56" s="697">
        <v>0</v>
      </c>
      <c r="BT56" s="698">
        <v>0</v>
      </c>
    </row>
    <row r="57" spans="2:73">
      <c r="B57" s="692"/>
      <c r="C57" s="692">
        <v>307</v>
      </c>
      <c r="D57" s="692" t="s">
        <v>712</v>
      </c>
      <c r="E57" s="692" t="s">
        <v>718</v>
      </c>
      <c r="F57" s="692"/>
      <c r="G57" s="692"/>
      <c r="H57" s="692">
        <v>2016</v>
      </c>
      <c r="I57" s="644" t="s">
        <v>582</v>
      </c>
      <c r="J57" s="644" t="s">
        <v>595</v>
      </c>
      <c r="K57" s="633"/>
      <c r="L57" s="696"/>
      <c r="M57" s="697"/>
      <c r="N57" s="697"/>
      <c r="O57" s="697"/>
      <c r="P57" s="697">
        <v>0</v>
      </c>
      <c r="Q57" s="697">
        <v>1</v>
      </c>
      <c r="R57" s="697">
        <v>1</v>
      </c>
      <c r="S57" s="697">
        <v>1</v>
      </c>
      <c r="T57" s="697">
        <v>1</v>
      </c>
      <c r="U57" s="697">
        <v>1</v>
      </c>
      <c r="V57" s="697">
        <v>1</v>
      </c>
      <c r="W57" s="697">
        <v>1</v>
      </c>
      <c r="X57" s="697">
        <v>1</v>
      </c>
      <c r="Y57" s="697">
        <v>1</v>
      </c>
      <c r="Z57" s="697">
        <v>1</v>
      </c>
      <c r="AA57" s="697">
        <v>1</v>
      </c>
      <c r="AB57" s="697">
        <v>1</v>
      </c>
      <c r="AC57" s="697">
        <v>1</v>
      </c>
      <c r="AD57" s="697">
        <v>1</v>
      </c>
      <c r="AE57" s="697">
        <v>0</v>
      </c>
      <c r="AF57" s="697">
        <v>0</v>
      </c>
      <c r="AG57" s="697">
        <v>0</v>
      </c>
      <c r="AH57" s="697">
        <v>0</v>
      </c>
      <c r="AI57" s="697">
        <v>0</v>
      </c>
      <c r="AJ57" s="697">
        <v>0</v>
      </c>
      <c r="AK57" s="697">
        <v>0</v>
      </c>
      <c r="AL57" s="697">
        <v>0</v>
      </c>
      <c r="AM57" s="697">
        <v>0</v>
      </c>
      <c r="AN57" s="697">
        <v>0</v>
      </c>
      <c r="AO57" s="698">
        <v>0</v>
      </c>
      <c r="AP57" s="633"/>
      <c r="AQ57" s="696"/>
      <c r="AR57" s="697"/>
      <c r="AS57" s="697"/>
      <c r="AT57" s="697"/>
      <c r="AU57" s="697">
        <v>0</v>
      </c>
      <c r="AV57" s="697">
        <v>4371</v>
      </c>
      <c r="AW57" s="697">
        <v>4371</v>
      </c>
      <c r="AX57" s="697">
        <v>4371</v>
      </c>
      <c r="AY57" s="697">
        <v>4371</v>
      </c>
      <c r="AZ57" s="697">
        <v>4371</v>
      </c>
      <c r="BA57" s="697">
        <v>4371</v>
      </c>
      <c r="BB57" s="697">
        <v>4371</v>
      </c>
      <c r="BC57" s="697">
        <v>4371</v>
      </c>
      <c r="BD57" s="697">
        <v>4371</v>
      </c>
      <c r="BE57" s="697">
        <v>4371</v>
      </c>
      <c r="BF57" s="697">
        <v>4371</v>
      </c>
      <c r="BG57" s="697">
        <v>4371</v>
      </c>
      <c r="BH57" s="697">
        <v>4371</v>
      </c>
      <c r="BI57" s="697">
        <v>4371</v>
      </c>
      <c r="BJ57" s="697">
        <v>2934</v>
      </c>
      <c r="BK57" s="697">
        <v>2934</v>
      </c>
      <c r="BL57" s="697">
        <v>2934</v>
      </c>
      <c r="BM57" s="697">
        <v>2934</v>
      </c>
      <c r="BN57" s="697">
        <v>0</v>
      </c>
      <c r="BO57" s="697">
        <v>0</v>
      </c>
      <c r="BP57" s="697">
        <v>0</v>
      </c>
      <c r="BQ57" s="697">
        <v>0</v>
      </c>
      <c r="BR57" s="697">
        <v>0</v>
      </c>
      <c r="BS57" s="697">
        <v>0</v>
      </c>
      <c r="BT57" s="698">
        <v>0</v>
      </c>
    </row>
    <row r="58" spans="2:73">
      <c r="B58" s="692"/>
      <c r="C58" s="692">
        <v>329</v>
      </c>
      <c r="D58" s="692" t="s">
        <v>113</v>
      </c>
      <c r="E58" s="692" t="s">
        <v>718</v>
      </c>
      <c r="F58" s="692"/>
      <c r="G58" s="692"/>
      <c r="H58" s="692">
        <v>2016</v>
      </c>
      <c r="I58" s="644" t="s">
        <v>583</v>
      </c>
      <c r="J58" s="644" t="s">
        <v>588</v>
      </c>
      <c r="K58" s="633"/>
      <c r="L58" s="696"/>
      <c r="M58" s="697"/>
      <c r="N58" s="697"/>
      <c r="O58" s="697"/>
      <c r="P58" s="697">
        <v>0</v>
      </c>
      <c r="Q58" s="697">
        <v>191</v>
      </c>
      <c r="R58" s="697">
        <v>191</v>
      </c>
      <c r="S58" s="697">
        <v>191</v>
      </c>
      <c r="T58" s="697">
        <v>191</v>
      </c>
      <c r="U58" s="697">
        <v>191</v>
      </c>
      <c r="V58" s="697">
        <v>191</v>
      </c>
      <c r="W58" s="697">
        <v>191</v>
      </c>
      <c r="X58" s="697">
        <v>191</v>
      </c>
      <c r="Y58" s="697">
        <v>191</v>
      </c>
      <c r="Z58" s="697">
        <v>192</v>
      </c>
      <c r="AA58" s="697">
        <v>192</v>
      </c>
      <c r="AB58" s="697">
        <v>192</v>
      </c>
      <c r="AC58" s="697">
        <v>192</v>
      </c>
      <c r="AD58" s="697">
        <v>192</v>
      </c>
      <c r="AE58" s="697">
        <v>163</v>
      </c>
      <c r="AF58" s="697">
        <v>163</v>
      </c>
      <c r="AG58" s="697">
        <v>66</v>
      </c>
      <c r="AH58" s="697">
        <v>0</v>
      </c>
      <c r="AI58" s="697">
        <v>0</v>
      </c>
      <c r="AJ58" s="697">
        <v>0</v>
      </c>
      <c r="AK58" s="697">
        <v>0</v>
      </c>
      <c r="AL58" s="697">
        <v>0</v>
      </c>
      <c r="AM58" s="697">
        <v>0</v>
      </c>
      <c r="AN58" s="697">
        <v>0</v>
      </c>
      <c r="AO58" s="698">
        <v>0</v>
      </c>
      <c r="AP58" s="633"/>
      <c r="AQ58" s="696"/>
      <c r="AR58" s="697"/>
      <c r="AS58" s="697"/>
      <c r="AT58" s="697"/>
      <c r="AU58" s="697">
        <v>0</v>
      </c>
      <c r="AV58" s="697">
        <v>3013527</v>
      </c>
      <c r="AW58" s="697">
        <v>3013527</v>
      </c>
      <c r="AX58" s="697">
        <v>3013527</v>
      </c>
      <c r="AY58" s="697">
        <v>3013527</v>
      </c>
      <c r="AZ58" s="697">
        <v>3013527</v>
      </c>
      <c r="BA58" s="697">
        <v>3013527</v>
      </c>
      <c r="BB58" s="697">
        <v>3013527</v>
      </c>
      <c r="BC58" s="697">
        <v>3012980</v>
      </c>
      <c r="BD58" s="697">
        <v>3012980</v>
      </c>
      <c r="BE58" s="697">
        <v>3016579</v>
      </c>
      <c r="BF58" s="697">
        <v>3015689</v>
      </c>
      <c r="BG58" s="697">
        <v>3017813</v>
      </c>
      <c r="BH58" s="697">
        <v>3017813</v>
      </c>
      <c r="BI58" s="697">
        <v>3009979</v>
      </c>
      <c r="BJ58" s="697">
        <v>2540368</v>
      </c>
      <c r="BK58" s="697">
        <v>2540368</v>
      </c>
      <c r="BL58" s="697">
        <v>1058268</v>
      </c>
      <c r="BM58" s="697">
        <v>0</v>
      </c>
      <c r="BN58" s="697">
        <v>0</v>
      </c>
      <c r="BO58" s="697">
        <v>0</v>
      </c>
      <c r="BP58" s="697">
        <v>0</v>
      </c>
      <c r="BQ58" s="697">
        <v>0</v>
      </c>
      <c r="BR58" s="697">
        <v>0</v>
      </c>
      <c r="BS58" s="697">
        <v>0</v>
      </c>
      <c r="BT58" s="698">
        <v>0</v>
      </c>
    </row>
    <row r="59" spans="2:73">
      <c r="B59" s="692"/>
      <c r="C59" s="692">
        <v>331</v>
      </c>
      <c r="D59" s="692" t="s">
        <v>114</v>
      </c>
      <c r="E59" s="692" t="s">
        <v>718</v>
      </c>
      <c r="F59" s="692"/>
      <c r="G59" s="692"/>
      <c r="H59" s="692">
        <v>2016</v>
      </c>
      <c r="I59" s="644" t="s">
        <v>583</v>
      </c>
      <c r="J59" s="644" t="s">
        <v>588</v>
      </c>
      <c r="K59" s="633"/>
      <c r="L59" s="696"/>
      <c r="M59" s="697"/>
      <c r="N59" s="697"/>
      <c r="O59" s="697"/>
      <c r="P59" s="697">
        <v>0</v>
      </c>
      <c r="Q59" s="697">
        <v>15</v>
      </c>
      <c r="R59" s="697">
        <v>15</v>
      </c>
      <c r="S59" s="697">
        <v>15</v>
      </c>
      <c r="T59" s="697">
        <v>15</v>
      </c>
      <c r="U59" s="697">
        <v>15</v>
      </c>
      <c r="V59" s="697">
        <v>15</v>
      </c>
      <c r="W59" s="697">
        <v>15</v>
      </c>
      <c r="X59" s="697">
        <v>15</v>
      </c>
      <c r="Y59" s="697">
        <v>15</v>
      </c>
      <c r="Z59" s="697">
        <v>15</v>
      </c>
      <c r="AA59" s="697">
        <v>15</v>
      </c>
      <c r="AB59" s="697">
        <v>15</v>
      </c>
      <c r="AC59" s="697">
        <v>15</v>
      </c>
      <c r="AD59" s="697">
        <v>15</v>
      </c>
      <c r="AE59" s="697">
        <v>15</v>
      </c>
      <c r="AF59" s="697">
        <v>15</v>
      </c>
      <c r="AG59" s="697">
        <v>15</v>
      </c>
      <c r="AH59" s="697">
        <v>15</v>
      </c>
      <c r="AI59" s="697">
        <v>14</v>
      </c>
      <c r="AJ59" s="697">
        <v>0</v>
      </c>
      <c r="AK59" s="697">
        <v>0</v>
      </c>
      <c r="AL59" s="697">
        <v>0</v>
      </c>
      <c r="AM59" s="697">
        <v>0</v>
      </c>
      <c r="AN59" s="697">
        <v>0</v>
      </c>
      <c r="AO59" s="698">
        <v>0</v>
      </c>
      <c r="AP59" s="633"/>
      <c r="AQ59" s="696"/>
      <c r="AR59" s="697"/>
      <c r="AS59" s="697"/>
      <c r="AT59" s="697"/>
      <c r="AU59" s="697">
        <v>0</v>
      </c>
      <c r="AV59" s="697">
        <v>52333</v>
      </c>
      <c r="AW59" s="697">
        <v>52333</v>
      </c>
      <c r="AX59" s="697">
        <v>52333</v>
      </c>
      <c r="AY59" s="697">
        <v>52333</v>
      </c>
      <c r="AZ59" s="697">
        <v>52333</v>
      </c>
      <c r="BA59" s="697">
        <v>52333</v>
      </c>
      <c r="BB59" s="697">
        <v>52333</v>
      </c>
      <c r="BC59" s="697">
        <v>52333</v>
      </c>
      <c r="BD59" s="697">
        <v>52333</v>
      </c>
      <c r="BE59" s="697">
        <v>52333</v>
      </c>
      <c r="BF59" s="697">
        <v>52333</v>
      </c>
      <c r="BG59" s="697">
        <v>52333</v>
      </c>
      <c r="BH59" s="697">
        <v>52333</v>
      </c>
      <c r="BI59" s="697">
        <v>52333</v>
      </c>
      <c r="BJ59" s="697">
        <v>52333</v>
      </c>
      <c r="BK59" s="697">
        <v>52333</v>
      </c>
      <c r="BL59" s="697">
        <v>52333</v>
      </c>
      <c r="BM59" s="697">
        <v>52333</v>
      </c>
      <c r="BN59" s="697">
        <v>51665</v>
      </c>
      <c r="BO59" s="697">
        <v>0</v>
      </c>
      <c r="BP59" s="697">
        <v>0</v>
      </c>
      <c r="BQ59" s="697">
        <v>0</v>
      </c>
      <c r="BR59" s="697">
        <v>0</v>
      </c>
      <c r="BS59" s="697">
        <v>0</v>
      </c>
      <c r="BT59" s="698">
        <v>0</v>
      </c>
    </row>
    <row r="60" spans="2:73" ht="15.75">
      <c r="B60" s="692"/>
      <c r="C60" s="692">
        <v>333</v>
      </c>
      <c r="D60" s="692" t="s">
        <v>116</v>
      </c>
      <c r="E60" s="692" t="s">
        <v>718</v>
      </c>
      <c r="F60" s="692"/>
      <c r="G60" s="692"/>
      <c r="H60" s="692">
        <v>2016</v>
      </c>
      <c r="I60" s="644" t="s">
        <v>583</v>
      </c>
      <c r="J60" s="644" t="s">
        <v>588</v>
      </c>
      <c r="K60" s="633"/>
      <c r="L60" s="696"/>
      <c r="M60" s="697"/>
      <c r="N60" s="697"/>
      <c r="O60" s="697"/>
      <c r="P60" s="697">
        <v>0</v>
      </c>
      <c r="Q60" s="697">
        <v>98</v>
      </c>
      <c r="R60" s="697">
        <v>98</v>
      </c>
      <c r="S60" s="697">
        <v>98</v>
      </c>
      <c r="T60" s="697">
        <v>98</v>
      </c>
      <c r="U60" s="697">
        <v>98</v>
      </c>
      <c r="V60" s="697">
        <v>97</v>
      </c>
      <c r="W60" s="697">
        <v>97</v>
      </c>
      <c r="X60" s="697">
        <v>97</v>
      </c>
      <c r="Y60" s="697">
        <v>97</v>
      </c>
      <c r="Z60" s="697">
        <v>74</v>
      </c>
      <c r="AA60" s="697">
        <v>72</v>
      </c>
      <c r="AB60" s="697">
        <v>72</v>
      </c>
      <c r="AC60" s="697">
        <v>71</v>
      </c>
      <c r="AD60" s="697">
        <v>71</v>
      </c>
      <c r="AE60" s="697">
        <v>71</v>
      </c>
      <c r="AF60" s="697">
        <v>71</v>
      </c>
      <c r="AG60" s="697">
        <v>71</v>
      </c>
      <c r="AH60" s="697">
        <v>71</v>
      </c>
      <c r="AI60" s="697">
        <v>71</v>
      </c>
      <c r="AJ60" s="697">
        <v>71</v>
      </c>
      <c r="AK60" s="697">
        <v>0</v>
      </c>
      <c r="AL60" s="697">
        <v>0</v>
      </c>
      <c r="AM60" s="697">
        <v>0</v>
      </c>
      <c r="AN60" s="697">
        <v>0</v>
      </c>
      <c r="AO60" s="698">
        <v>0</v>
      </c>
      <c r="AP60" s="633"/>
      <c r="AQ60" s="696"/>
      <c r="AR60" s="697"/>
      <c r="AS60" s="697"/>
      <c r="AT60" s="697"/>
      <c r="AU60" s="697">
        <v>0</v>
      </c>
      <c r="AV60" s="697">
        <v>1258571</v>
      </c>
      <c r="AW60" s="697">
        <v>1258571</v>
      </c>
      <c r="AX60" s="697">
        <v>1258571</v>
      </c>
      <c r="AY60" s="697">
        <v>1258571</v>
      </c>
      <c r="AZ60" s="697">
        <v>1258571</v>
      </c>
      <c r="BA60" s="697">
        <v>1256815</v>
      </c>
      <c r="BB60" s="697">
        <v>1256815</v>
      </c>
      <c r="BC60" s="697">
        <v>1256815</v>
      </c>
      <c r="BD60" s="697">
        <v>1256815</v>
      </c>
      <c r="BE60" s="697">
        <v>1078723</v>
      </c>
      <c r="BF60" s="697">
        <v>1043486</v>
      </c>
      <c r="BG60" s="697">
        <v>1043486</v>
      </c>
      <c r="BH60" s="697">
        <v>1039580</v>
      </c>
      <c r="BI60" s="697">
        <v>1039580</v>
      </c>
      <c r="BJ60" s="697">
        <v>1039580</v>
      </c>
      <c r="BK60" s="697">
        <v>1039580</v>
      </c>
      <c r="BL60" s="697">
        <v>1039580</v>
      </c>
      <c r="BM60" s="697">
        <v>1039580</v>
      </c>
      <c r="BN60" s="697">
        <v>1039580</v>
      </c>
      <c r="BO60" s="697">
        <v>1039580</v>
      </c>
      <c r="BP60" s="697">
        <v>0</v>
      </c>
      <c r="BQ60" s="697">
        <v>0</v>
      </c>
      <c r="BR60" s="697">
        <v>0</v>
      </c>
      <c r="BS60" s="697">
        <v>0</v>
      </c>
      <c r="BT60" s="698">
        <v>0</v>
      </c>
      <c r="BU60" s="163"/>
    </row>
    <row r="61" spans="2:73">
      <c r="B61" s="692"/>
      <c r="C61" s="692">
        <v>334</v>
      </c>
      <c r="D61" s="692" t="s">
        <v>117</v>
      </c>
      <c r="E61" s="692" t="s">
        <v>718</v>
      </c>
      <c r="F61" s="692"/>
      <c r="G61" s="692"/>
      <c r="H61" s="692">
        <v>2016</v>
      </c>
      <c r="I61" s="644" t="s">
        <v>583</v>
      </c>
      <c r="J61" s="644" t="s">
        <v>588</v>
      </c>
      <c r="K61" s="633"/>
      <c r="L61" s="696"/>
      <c r="M61" s="697"/>
      <c r="N61" s="697"/>
      <c r="O61" s="697"/>
      <c r="P61" s="697">
        <v>0</v>
      </c>
      <c r="Q61" s="697">
        <v>21</v>
      </c>
      <c r="R61" s="697">
        <v>21</v>
      </c>
      <c r="S61" s="697">
        <v>21</v>
      </c>
      <c r="T61" s="697">
        <v>21</v>
      </c>
      <c r="U61" s="697">
        <v>21</v>
      </c>
      <c r="V61" s="697">
        <v>21</v>
      </c>
      <c r="W61" s="697">
        <v>21</v>
      </c>
      <c r="X61" s="697">
        <v>21</v>
      </c>
      <c r="Y61" s="697">
        <v>21</v>
      </c>
      <c r="Z61" s="697">
        <v>21</v>
      </c>
      <c r="AA61" s="697">
        <v>5</v>
      </c>
      <c r="AB61" s="697">
        <v>0</v>
      </c>
      <c r="AC61" s="697">
        <v>0</v>
      </c>
      <c r="AD61" s="697">
        <v>0</v>
      </c>
      <c r="AE61" s="697">
        <v>0</v>
      </c>
      <c r="AF61" s="697">
        <v>0</v>
      </c>
      <c r="AG61" s="697">
        <v>0</v>
      </c>
      <c r="AH61" s="697">
        <v>0</v>
      </c>
      <c r="AI61" s="697">
        <v>0</v>
      </c>
      <c r="AJ61" s="697">
        <v>0</v>
      </c>
      <c r="AK61" s="697">
        <v>0</v>
      </c>
      <c r="AL61" s="697">
        <v>0</v>
      </c>
      <c r="AM61" s="697">
        <v>0</v>
      </c>
      <c r="AN61" s="697">
        <v>0</v>
      </c>
      <c r="AO61" s="698">
        <v>0</v>
      </c>
      <c r="AP61" s="633"/>
      <c r="AQ61" s="696"/>
      <c r="AR61" s="697"/>
      <c r="AS61" s="697"/>
      <c r="AT61" s="697"/>
      <c r="AU61" s="697">
        <v>0</v>
      </c>
      <c r="AV61" s="697">
        <v>157712</v>
      </c>
      <c r="AW61" s="697">
        <v>157712</v>
      </c>
      <c r="AX61" s="697">
        <v>157712</v>
      </c>
      <c r="AY61" s="697">
        <v>157712</v>
      </c>
      <c r="AZ61" s="697">
        <v>157712</v>
      </c>
      <c r="BA61" s="697">
        <v>157712</v>
      </c>
      <c r="BB61" s="697">
        <v>157712</v>
      </c>
      <c r="BC61" s="697">
        <v>157712</v>
      </c>
      <c r="BD61" s="697">
        <v>157712</v>
      </c>
      <c r="BE61" s="697">
        <v>157712</v>
      </c>
      <c r="BF61" s="697">
        <v>38937</v>
      </c>
      <c r="BG61" s="697">
        <v>0</v>
      </c>
      <c r="BH61" s="697">
        <v>0</v>
      </c>
      <c r="BI61" s="697">
        <v>0</v>
      </c>
      <c r="BJ61" s="697">
        <v>0</v>
      </c>
      <c r="BK61" s="697">
        <v>0</v>
      </c>
      <c r="BL61" s="697">
        <v>0</v>
      </c>
      <c r="BM61" s="697">
        <v>0</v>
      </c>
      <c r="BN61" s="697">
        <v>0</v>
      </c>
      <c r="BO61" s="697">
        <v>0</v>
      </c>
      <c r="BP61" s="697">
        <v>0</v>
      </c>
      <c r="BQ61" s="697">
        <v>0</v>
      </c>
      <c r="BR61" s="697">
        <v>0</v>
      </c>
      <c r="BS61" s="697">
        <v>0</v>
      </c>
      <c r="BT61" s="698">
        <v>0</v>
      </c>
    </row>
    <row r="62" spans="2:73">
      <c r="B62" s="692"/>
      <c r="C62" s="692">
        <v>335</v>
      </c>
      <c r="D62" s="692" t="s">
        <v>118</v>
      </c>
      <c r="E62" s="692" t="s">
        <v>718</v>
      </c>
      <c r="F62" s="692"/>
      <c r="G62" s="692"/>
      <c r="H62" s="692">
        <v>2016</v>
      </c>
      <c r="I62" s="644" t="s">
        <v>583</v>
      </c>
      <c r="J62" s="644" t="s">
        <v>588</v>
      </c>
      <c r="K62" s="633"/>
      <c r="L62" s="696"/>
      <c r="M62" s="697"/>
      <c r="N62" s="697"/>
      <c r="O62" s="697"/>
      <c r="P62" s="697">
        <v>0</v>
      </c>
      <c r="Q62" s="697">
        <v>2603</v>
      </c>
      <c r="R62" s="697">
        <v>2704</v>
      </c>
      <c r="S62" s="697">
        <v>2714</v>
      </c>
      <c r="T62" s="697">
        <v>2718</v>
      </c>
      <c r="U62" s="697">
        <v>2718</v>
      </c>
      <c r="V62" s="697">
        <v>2685</v>
      </c>
      <c r="W62" s="697">
        <v>2685</v>
      </c>
      <c r="X62" s="697">
        <v>2685</v>
      </c>
      <c r="Y62" s="697">
        <v>2683</v>
      </c>
      <c r="Z62" s="697">
        <v>2683</v>
      </c>
      <c r="AA62" s="697">
        <v>2635</v>
      </c>
      <c r="AB62" s="697">
        <v>2187</v>
      </c>
      <c r="AC62" s="697">
        <v>1240</v>
      </c>
      <c r="AD62" s="697">
        <v>1240</v>
      </c>
      <c r="AE62" s="697">
        <v>144</v>
      </c>
      <c r="AF62" s="697">
        <v>5</v>
      </c>
      <c r="AG62" s="697">
        <v>5</v>
      </c>
      <c r="AH62" s="697">
        <v>5</v>
      </c>
      <c r="AI62" s="697">
        <v>5</v>
      </c>
      <c r="AJ62" s="697">
        <v>5</v>
      </c>
      <c r="AK62" s="697">
        <v>0</v>
      </c>
      <c r="AL62" s="697">
        <v>0</v>
      </c>
      <c r="AM62" s="697">
        <v>0</v>
      </c>
      <c r="AN62" s="697">
        <v>0</v>
      </c>
      <c r="AO62" s="698">
        <v>0</v>
      </c>
      <c r="AP62" s="633"/>
      <c r="AQ62" s="696"/>
      <c r="AR62" s="697"/>
      <c r="AS62" s="697"/>
      <c r="AT62" s="697"/>
      <c r="AU62" s="697">
        <v>0</v>
      </c>
      <c r="AV62" s="697">
        <v>20808711</v>
      </c>
      <c r="AW62" s="697">
        <v>21435600</v>
      </c>
      <c r="AX62" s="697">
        <v>21498687</v>
      </c>
      <c r="AY62" s="697">
        <v>21514633</v>
      </c>
      <c r="AZ62" s="697">
        <v>21514633</v>
      </c>
      <c r="BA62" s="697">
        <v>21278855</v>
      </c>
      <c r="BB62" s="697">
        <v>21278855</v>
      </c>
      <c r="BC62" s="697">
        <v>21278855</v>
      </c>
      <c r="BD62" s="697">
        <v>21126497</v>
      </c>
      <c r="BE62" s="697">
        <v>21126497</v>
      </c>
      <c r="BF62" s="697">
        <v>20741331</v>
      </c>
      <c r="BG62" s="697">
        <v>18012499</v>
      </c>
      <c r="BH62" s="697">
        <v>10476317</v>
      </c>
      <c r="BI62" s="697">
        <v>10476317</v>
      </c>
      <c r="BJ62" s="697">
        <v>1004613</v>
      </c>
      <c r="BK62" s="697">
        <v>2573</v>
      </c>
      <c r="BL62" s="697">
        <v>2573</v>
      </c>
      <c r="BM62" s="697">
        <v>2573</v>
      </c>
      <c r="BN62" s="697">
        <v>2573</v>
      </c>
      <c r="BO62" s="697">
        <v>2573</v>
      </c>
      <c r="BP62" s="697">
        <v>0</v>
      </c>
      <c r="BQ62" s="697">
        <v>0</v>
      </c>
      <c r="BR62" s="697">
        <v>0</v>
      </c>
      <c r="BS62" s="697">
        <v>0</v>
      </c>
      <c r="BT62" s="698">
        <v>0</v>
      </c>
    </row>
    <row r="63" spans="2:73">
      <c r="B63" s="692"/>
      <c r="C63" s="692">
        <v>337</v>
      </c>
      <c r="D63" s="692" t="s">
        <v>120</v>
      </c>
      <c r="E63" s="692" t="s">
        <v>718</v>
      </c>
      <c r="F63" s="692"/>
      <c r="G63" s="692"/>
      <c r="H63" s="692">
        <v>2016</v>
      </c>
      <c r="I63" s="644" t="s">
        <v>583</v>
      </c>
      <c r="J63" s="644" t="s">
        <v>588</v>
      </c>
      <c r="K63" s="633"/>
      <c r="L63" s="696"/>
      <c r="M63" s="697"/>
      <c r="N63" s="697"/>
      <c r="O63" s="697"/>
      <c r="P63" s="697">
        <v>0</v>
      </c>
      <c r="Q63" s="697">
        <v>22</v>
      </c>
      <c r="R63" s="697">
        <v>22</v>
      </c>
      <c r="S63" s="697">
        <v>22</v>
      </c>
      <c r="T63" s="697">
        <v>22</v>
      </c>
      <c r="U63" s="697">
        <v>22</v>
      </c>
      <c r="V63" s="697">
        <v>22</v>
      </c>
      <c r="W63" s="697">
        <v>22</v>
      </c>
      <c r="X63" s="697">
        <v>22</v>
      </c>
      <c r="Y63" s="697">
        <v>22</v>
      </c>
      <c r="Z63" s="697">
        <v>22</v>
      </c>
      <c r="AA63" s="697">
        <v>22</v>
      </c>
      <c r="AB63" s="697">
        <v>22</v>
      </c>
      <c r="AC63" s="697">
        <v>22</v>
      </c>
      <c r="AD63" s="697">
        <v>22</v>
      </c>
      <c r="AE63" s="697">
        <v>22</v>
      </c>
      <c r="AF63" s="697">
        <v>22</v>
      </c>
      <c r="AG63" s="697">
        <v>22</v>
      </c>
      <c r="AH63" s="697">
        <v>22</v>
      </c>
      <c r="AI63" s="697">
        <v>22</v>
      </c>
      <c r="AJ63" s="697">
        <v>22</v>
      </c>
      <c r="AK63" s="697">
        <v>22</v>
      </c>
      <c r="AL63" s="697">
        <v>22</v>
      </c>
      <c r="AM63" s="697">
        <v>22</v>
      </c>
      <c r="AN63" s="697">
        <v>22</v>
      </c>
      <c r="AO63" s="698">
        <v>22</v>
      </c>
      <c r="AP63" s="633"/>
      <c r="AQ63" s="696"/>
      <c r="AR63" s="697"/>
      <c r="AS63" s="697"/>
      <c r="AT63" s="697"/>
      <c r="AU63" s="697">
        <v>0</v>
      </c>
      <c r="AV63" s="697">
        <v>-95739</v>
      </c>
      <c r="AW63" s="697">
        <v>-95739</v>
      </c>
      <c r="AX63" s="697">
        <v>-95739</v>
      </c>
      <c r="AY63" s="697">
        <v>-95739</v>
      </c>
      <c r="AZ63" s="697">
        <v>-95739</v>
      </c>
      <c r="BA63" s="697">
        <v>-95739</v>
      </c>
      <c r="BB63" s="697">
        <v>-95739</v>
      </c>
      <c r="BC63" s="697">
        <v>-95739</v>
      </c>
      <c r="BD63" s="697">
        <v>-95739</v>
      </c>
      <c r="BE63" s="697">
        <v>-95739</v>
      </c>
      <c r="BF63" s="697">
        <v>-95739</v>
      </c>
      <c r="BG63" s="697">
        <v>-95739</v>
      </c>
      <c r="BH63" s="697">
        <v>-95739</v>
      </c>
      <c r="BI63" s="697">
        <v>-95739</v>
      </c>
      <c r="BJ63" s="697">
        <v>-95739</v>
      </c>
      <c r="BK63" s="697">
        <v>-95739</v>
      </c>
      <c r="BL63" s="697">
        <v>-95739</v>
      </c>
      <c r="BM63" s="697">
        <v>-95739</v>
      </c>
      <c r="BN63" s="697">
        <v>-95739</v>
      </c>
      <c r="BO63" s="697">
        <v>-95739</v>
      </c>
      <c r="BP63" s="697">
        <v>-95739</v>
      </c>
      <c r="BQ63" s="697">
        <v>-95739</v>
      </c>
      <c r="BR63" s="697">
        <v>-95739</v>
      </c>
      <c r="BS63" s="697">
        <v>-95739</v>
      </c>
      <c r="BT63" s="698">
        <v>-95739</v>
      </c>
    </row>
    <row r="64" spans="2:73">
      <c r="B64" s="692"/>
      <c r="C64" s="692">
        <v>340</v>
      </c>
      <c r="D64" s="692" t="s">
        <v>122</v>
      </c>
      <c r="E64" s="692" t="s">
        <v>718</v>
      </c>
      <c r="F64" s="692"/>
      <c r="G64" s="692"/>
      <c r="H64" s="692">
        <v>2016</v>
      </c>
      <c r="I64" s="644" t="s">
        <v>583</v>
      </c>
      <c r="J64" s="644" t="s">
        <v>588</v>
      </c>
      <c r="K64" s="633"/>
      <c r="L64" s="696"/>
      <c r="M64" s="697"/>
      <c r="N64" s="697"/>
      <c r="O64" s="697"/>
      <c r="P64" s="697">
        <v>0</v>
      </c>
      <c r="Q64" s="697">
        <v>472</v>
      </c>
      <c r="R64" s="697">
        <v>472</v>
      </c>
      <c r="S64" s="697">
        <v>472</v>
      </c>
      <c r="T64" s="697">
        <v>472</v>
      </c>
      <c r="U64" s="697">
        <v>472</v>
      </c>
      <c r="V64" s="697">
        <v>472</v>
      </c>
      <c r="W64" s="697">
        <v>472</v>
      </c>
      <c r="X64" s="697">
        <v>472</v>
      </c>
      <c r="Y64" s="697">
        <v>472</v>
      </c>
      <c r="Z64" s="697">
        <v>472</v>
      </c>
      <c r="AA64" s="697">
        <v>472</v>
      </c>
      <c r="AB64" s="697">
        <v>472</v>
      </c>
      <c r="AC64" s="697">
        <v>472</v>
      </c>
      <c r="AD64" s="697">
        <v>472</v>
      </c>
      <c r="AE64" s="697">
        <v>472</v>
      </c>
      <c r="AF64" s="697">
        <v>472</v>
      </c>
      <c r="AG64" s="697">
        <v>472</v>
      </c>
      <c r="AH64" s="697">
        <v>472</v>
      </c>
      <c r="AI64" s="697">
        <v>472</v>
      </c>
      <c r="AJ64" s="697">
        <v>472</v>
      </c>
      <c r="AK64" s="697">
        <v>0</v>
      </c>
      <c r="AL64" s="697">
        <v>0</v>
      </c>
      <c r="AM64" s="697">
        <v>0</v>
      </c>
      <c r="AN64" s="697">
        <v>0</v>
      </c>
      <c r="AO64" s="698">
        <v>0</v>
      </c>
      <c r="AP64" s="633"/>
      <c r="AQ64" s="696"/>
      <c r="AR64" s="697"/>
      <c r="AS64" s="697"/>
      <c r="AT64" s="697"/>
      <c r="AU64" s="697">
        <v>0</v>
      </c>
      <c r="AV64" s="697">
        <v>4463526</v>
      </c>
      <c r="AW64" s="697">
        <v>4463526</v>
      </c>
      <c r="AX64" s="697">
        <v>4463526</v>
      </c>
      <c r="AY64" s="697">
        <v>4463526</v>
      </c>
      <c r="AZ64" s="697">
        <v>4463526</v>
      </c>
      <c r="BA64" s="697">
        <v>4463526</v>
      </c>
      <c r="BB64" s="697">
        <v>4463526</v>
      </c>
      <c r="BC64" s="697">
        <v>4463526</v>
      </c>
      <c r="BD64" s="697">
        <v>4463526</v>
      </c>
      <c r="BE64" s="697">
        <v>4463526</v>
      </c>
      <c r="BF64" s="697">
        <v>4463526</v>
      </c>
      <c r="BG64" s="697">
        <v>4463526</v>
      </c>
      <c r="BH64" s="697">
        <v>4463526</v>
      </c>
      <c r="BI64" s="697">
        <v>4463526</v>
      </c>
      <c r="BJ64" s="697">
        <v>4463526</v>
      </c>
      <c r="BK64" s="697">
        <v>4463526</v>
      </c>
      <c r="BL64" s="697">
        <v>4463526</v>
      </c>
      <c r="BM64" s="697">
        <v>4463526</v>
      </c>
      <c r="BN64" s="697">
        <v>4463526</v>
      </c>
      <c r="BO64" s="697">
        <v>4463526</v>
      </c>
      <c r="BP64" s="697">
        <v>0</v>
      </c>
      <c r="BQ64" s="697">
        <v>0</v>
      </c>
      <c r="BR64" s="697">
        <v>0</v>
      </c>
      <c r="BS64" s="697">
        <v>0</v>
      </c>
      <c r="BT64" s="698">
        <v>0</v>
      </c>
    </row>
    <row r="65" spans="2:73">
      <c r="B65" s="692"/>
      <c r="C65" s="692">
        <v>341</v>
      </c>
      <c r="D65" s="692" t="s">
        <v>124</v>
      </c>
      <c r="E65" s="692" t="s">
        <v>718</v>
      </c>
      <c r="F65" s="692"/>
      <c r="G65" s="692"/>
      <c r="H65" s="692">
        <v>2016</v>
      </c>
      <c r="I65" s="644" t="s">
        <v>583</v>
      </c>
      <c r="J65" s="644" t="s">
        <v>588</v>
      </c>
      <c r="K65" s="633"/>
      <c r="L65" s="696"/>
      <c r="M65" s="697"/>
      <c r="N65" s="697"/>
      <c r="O65" s="697"/>
      <c r="P65" s="697">
        <v>0</v>
      </c>
      <c r="Q65" s="697">
        <v>19</v>
      </c>
      <c r="R65" s="697">
        <v>19</v>
      </c>
      <c r="S65" s="697">
        <v>19</v>
      </c>
      <c r="T65" s="697">
        <v>19</v>
      </c>
      <c r="U65" s="697">
        <v>19</v>
      </c>
      <c r="V65" s="697">
        <v>10</v>
      </c>
      <c r="W65" s="697">
        <v>10</v>
      </c>
      <c r="X65" s="697">
        <v>10</v>
      </c>
      <c r="Y65" s="697">
        <v>10</v>
      </c>
      <c r="Z65" s="697">
        <v>10</v>
      </c>
      <c r="AA65" s="697">
        <v>10</v>
      </c>
      <c r="AB65" s="697">
        <v>10</v>
      </c>
      <c r="AC65" s="697">
        <v>10</v>
      </c>
      <c r="AD65" s="697">
        <v>10</v>
      </c>
      <c r="AE65" s="697">
        <v>10</v>
      </c>
      <c r="AF65" s="697">
        <v>10</v>
      </c>
      <c r="AG65" s="697">
        <v>10</v>
      </c>
      <c r="AH65" s="697">
        <v>10</v>
      </c>
      <c r="AI65" s="697">
        <v>0</v>
      </c>
      <c r="AJ65" s="697">
        <v>0</v>
      </c>
      <c r="AK65" s="697">
        <v>0</v>
      </c>
      <c r="AL65" s="697">
        <v>0</v>
      </c>
      <c r="AM65" s="697">
        <v>0</v>
      </c>
      <c r="AN65" s="697">
        <v>0</v>
      </c>
      <c r="AO65" s="698">
        <v>0</v>
      </c>
      <c r="AP65" s="633"/>
      <c r="AQ65" s="696"/>
      <c r="AR65" s="697"/>
      <c r="AS65" s="697"/>
      <c r="AT65" s="697"/>
      <c r="AU65" s="697">
        <v>0</v>
      </c>
      <c r="AV65" s="697">
        <v>339655</v>
      </c>
      <c r="AW65" s="697">
        <v>339655</v>
      </c>
      <c r="AX65" s="697">
        <v>339655</v>
      </c>
      <c r="AY65" s="697">
        <v>338820</v>
      </c>
      <c r="AZ65" s="697">
        <v>338820</v>
      </c>
      <c r="BA65" s="697">
        <v>259545</v>
      </c>
      <c r="BB65" s="697">
        <v>259545</v>
      </c>
      <c r="BC65" s="697">
        <v>259545</v>
      </c>
      <c r="BD65" s="697">
        <v>259545</v>
      </c>
      <c r="BE65" s="697">
        <v>259545</v>
      </c>
      <c r="BF65" s="697">
        <v>259545</v>
      </c>
      <c r="BG65" s="697">
        <v>259545</v>
      </c>
      <c r="BH65" s="697">
        <v>258709</v>
      </c>
      <c r="BI65" s="697">
        <v>258709</v>
      </c>
      <c r="BJ65" s="697">
        <v>258709</v>
      </c>
      <c r="BK65" s="697">
        <v>133250</v>
      </c>
      <c r="BL65" s="697">
        <v>133250</v>
      </c>
      <c r="BM65" s="697">
        <v>133250</v>
      </c>
      <c r="BN65" s="697">
        <v>0</v>
      </c>
      <c r="BO65" s="697">
        <v>0</v>
      </c>
      <c r="BP65" s="697">
        <v>0</v>
      </c>
      <c r="BQ65" s="697">
        <v>0</v>
      </c>
      <c r="BR65" s="697">
        <v>0</v>
      </c>
      <c r="BS65" s="697">
        <v>0</v>
      </c>
      <c r="BT65" s="698">
        <v>0</v>
      </c>
    </row>
    <row r="66" spans="2:73">
      <c r="B66" s="692"/>
      <c r="C66" s="692">
        <v>411</v>
      </c>
      <c r="D66" s="692" t="s">
        <v>113</v>
      </c>
      <c r="E66" s="692" t="s">
        <v>718</v>
      </c>
      <c r="F66" s="692"/>
      <c r="G66" s="692"/>
      <c r="H66" s="692">
        <v>2017</v>
      </c>
      <c r="I66" s="644" t="s">
        <v>583</v>
      </c>
      <c r="J66" s="644" t="s">
        <v>595</v>
      </c>
      <c r="K66" s="633"/>
      <c r="L66" s="696"/>
      <c r="M66" s="697"/>
      <c r="N66" s="697"/>
      <c r="O66" s="697"/>
      <c r="P66" s="697">
        <v>0</v>
      </c>
      <c r="Q66" s="697">
        <v>0</v>
      </c>
      <c r="R66" s="697">
        <v>2259</v>
      </c>
      <c r="S66" s="697">
        <v>1831</v>
      </c>
      <c r="T66" s="697">
        <v>1831</v>
      </c>
      <c r="U66" s="697">
        <v>1831</v>
      </c>
      <c r="V66" s="697">
        <v>1831</v>
      </c>
      <c r="W66" s="697">
        <v>1831</v>
      </c>
      <c r="X66" s="697">
        <v>1831</v>
      </c>
      <c r="Y66" s="697">
        <v>1831</v>
      </c>
      <c r="Z66" s="697">
        <v>1831</v>
      </c>
      <c r="AA66" s="697">
        <v>1827</v>
      </c>
      <c r="AB66" s="697">
        <v>1718</v>
      </c>
      <c r="AC66" s="697">
        <v>1718</v>
      </c>
      <c r="AD66" s="697">
        <v>1718</v>
      </c>
      <c r="AE66" s="697">
        <v>1718</v>
      </c>
      <c r="AF66" s="697">
        <v>1465</v>
      </c>
      <c r="AG66" s="697">
        <v>1465</v>
      </c>
      <c r="AH66" s="697">
        <v>179</v>
      </c>
      <c r="AI66" s="697">
        <v>0</v>
      </c>
      <c r="AJ66" s="697">
        <v>0</v>
      </c>
      <c r="AK66" s="697">
        <v>0</v>
      </c>
      <c r="AL66" s="697">
        <v>0</v>
      </c>
      <c r="AM66" s="697">
        <v>0</v>
      </c>
      <c r="AN66" s="697">
        <v>0</v>
      </c>
      <c r="AO66" s="698">
        <v>0</v>
      </c>
      <c r="AP66" s="633"/>
      <c r="AQ66" s="696"/>
      <c r="AR66" s="697"/>
      <c r="AS66" s="697"/>
      <c r="AT66" s="697"/>
      <c r="AU66" s="697">
        <v>0</v>
      </c>
      <c r="AV66" s="697">
        <v>0</v>
      </c>
      <c r="AW66" s="697">
        <v>32592858</v>
      </c>
      <c r="AX66" s="697">
        <v>26217487</v>
      </c>
      <c r="AY66" s="697">
        <v>26217487</v>
      </c>
      <c r="AZ66" s="697">
        <v>26217487</v>
      </c>
      <c r="BA66" s="697">
        <v>26217487</v>
      </c>
      <c r="BB66" s="697">
        <v>26217487</v>
      </c>
      <c r="BC66" s="697">
        <v>26217487</v>
      </c>
      <c r="BD66" s="697">
        <v>26216943</v>
      </c>
      <c r="BE66" s="697">
        <v>26216943</v>
      </c>
      <c r="BF66" s="697">
        <v>26155788</v>
      </c>
      <c r="BG66" s="697">
        <v>25630166</v>
      </c>
      <c r="BH66" s="697">
        <v>25624433</v>
      </c>
      <c r="BI66" s="697">
        <v>25624433</v>
      </c>
      <c r="BJ66" s="697">
        <v>25621899</v>
      </c>
      <c r="BK66" s="697">
        <v>21845538</v>
      </c>
      <c r="BL66" s="697">
        <v>21845538</v>
      </c>
      <c r="BM66" s="697">
        <v>2668399</v>
      </c>
      <c r="BN66" s="697">
        <v>0</v>
      </c>
      <c r="BO66" s="697">
        <v>0</v>
      </c>
      <c r="BP66" s="697">
        <v>0</v>
      </c>
      <c r="BQ66" s="697">
        <v>0</v>
      </c>
      <c r="BR66" s="697">
        <v>0</v>
      </c>
      <c r="BS66" s="697">
        <v>0</v>
      </c>
      <c r="BT66" s="698">
        <v>0</v>
      </c>
    </row>
    <row r="67" spans="2:73">
      <c r="B67" s="692"/>
      <c r="C67" s="692">
        <v>412</v>
      </c>
      <c r="D67" s="692" t="s">
        <v>713</v>
      </c>
      <c r="E67" s="692" t="s">
        <v>718</v>
      </c>
      <c r="F67" s="692"/>
      <c r="G67" s="692"/>
      <c r="H67" s="692">
        <v>2017</v>
      </c>
      <c r="I67" s="644" t="s">
        <v>583</v>
      </c>
      <c r="J67" s="644" t="s">
        <v>595</v>
      </c>
      <c r="K67" s="633"/>
      <c r="L67" s="696"/>
      <c r="M67" s="697"/>
      <c r="N67" s="697"/>
      <c r="O67" s="697"/>
      <c r="P67" s="697">
        <v>0</v>
      </c>
      <c r="Q67" s="697">
        <v>0</v>
      </c>
      <c r="R67" s="697">
        <v>2006</v>
      </c>
      <c r="S67" s="697">
        <v>1465</v>
      </c>
      <c r="T67" s="697">
        <v>1465</v>
      </c>
      <c r="U67" s="697">
        <v>1465</v>
      </c>
      <c r="V67" s="697">
        <v>1465</v>
      </c>
      <c r="W67" s="697">
        <v>1465</v>
      </c>
      <c r="X67" s="697">
        <v>1465</v>
      </c>
      <c r="Y67" s="697">
        <v>1465</v>
      </c>
      <c r="Z67" s="697">
        <v>1465</v>
      </c>
      <c r="AA67" s="697">
        <v>1465</v>
      </c>
      <c r="AB67" s="697">
        <v>1386</v>
      </c>
      <c r="AC67" s="697">
        <v>1386</v>
      </c>
      <c r="AD67" s="697">
        <v>1386</v>
      </c>
      <c r="AE67" s="697">
        <v>1175</v>
      </c>
      <c r="AF67" s="697">
        <v>1175</v>
      </c>
      <c r="AG67" s="697">
        <v>910</v>
      </c>
      <c r="AH67" s="697">
        <v>721</v>
      </c>
      <c r="AI67" s="697">
        <v>0</v>
      </c>
      <c r="AJ67" s="697">
        <v>0</v>
      </c>
      <c r="AK67" s="697">
        <v>0</v>
      </c>
      <c r="AL67" s="697">
        <v>0</v>
      </c>
      <c r="AM67" s="697">
        <v>0</v>
      </c>
      <c r="AN67" s="697">
        <v>0</v>
      </c>
      <c r="AO67" s="698">
        <v>0</v>
      </c>
      <c r="AP67" s="633"/>
      <c r="AQ67" s="696"/>
      <c r="AR67" s="697"/>
      <c r="AS67" s="697"/>
      <c r="AT67" s="697"/>
      <c r="AU67" s="697">
        <v>0</v>
      </c>
      <c r="AV67" s="697">
        <v>0</v>
      </c>
      <c r="AW67" s="697">
        <v>29248443</v>
      </c>
      <c r="AX67" s="697">
        <v>21181385</v>
      </c>
      <c r="AY67" s="697">
        <v>21181385</v>
      </c>
      <c r="AZ67" s="697">
        <v>21181385</v>
      </c>
      <c r="BA67" s="697">
        <v>21181385</v>
      </c>
      <c r="BB67" s="697">
        <v>21181385</v>
      </c>
      <c r="BC67" s="697">
        <v>21181385</v>
      </c>
      <c r="BD67" s="697">
        <v>21180975</v>
      </c>
      <c r="BE67" s="697">
        <v>21180975</v>
      </c>
      <c r="BF67" s="697">
        <v>21180975</v>
      </c>
      <c r="BG67" s="697">
        <v>20795352</v>
      </c>
      <c r="BH67" s="697">
        <v>20759105</v>
      </c>
      <c r="BI67" s="697">
        <v>20759105</v>
      </c>
      <c r="BJ67" s="697">
        <v>17528265</v>
      </c>
      <c r="BK67" s="697">
        <v>17528265</v>
      </c>
      <c r="BL67" s="697">
        <v>13576435</v>
      </c>
      <c r="BM67" s="697">
        <v>10760306</v>
      </c>
      <c r="BN67" s="697">
        <v>0</v>
      </c>
      <c r="BO67" s="697">
        <v>0</v>
      </c>
      <c r="BP67" s="697">
        <v>0</v>
      </c>
      <c r="BQ67" s="697">
        <v>0</v>
      </c>
      <c r="BR67" s="697">
        <v>0</v>
      </c>
      <c r="BS67" s="697">
        <v>0</v>
      </c>
      <c r="BT67" s="698">
        <v>0</v>
      </c>
    </row>
    <row r="68" spans="2:73">
      <c r="B68" s="692"/>
      <c r="C68" s="692">
        <v>413</v>
      </c>
      <c r="D68" s="692" t="s">
        <v>114</v>
      </c>
      <c r="E68" s="692" t="s">
        <v>718</v>
      </c>
      <c r="F68" s="692"/>
      <c r="G68" s="692"/>
      <c r="H68" s="692">
        <v>2017</v>
      </c>
      <c r="I68" s="644" t="s">
        <v>583</v>
      </c>
      <c r="J68" s="644" t="s">
        <v>595</v>
      </c>
      <c r="K68" s="633"/>
      <c r="L68" s="696"/>
      <c r="M68" s="697"/>
      <c r="N68" s="697"/>
      <c r="O68" s="697"/>
      <c r="P68" s="697">
        <v>0</v>
      </c>
      <c r="Q68" s="697">
        <v>0</v>
      </c>
      <c r="R68" s="697">
        <v>1453</v>
      </c>
      <c r="S68" s="697">
        <v>1453</v>
      </c>
      <c r="T68" s="697">
        <v>1453</v>
      </c>
      <c r="U68" s="697">
        <v>1453</v>
      </c>
      <c r="V68" s="697">
        <v>1453</v>
      </c>
      <c r="W68" s="697">
        <v>1453</v>
      </c>
      <c r="X68" s="697">
        <v>1453</v>
      </c>
      <c r="Y68" s="697">
        <v>1453</v>
      </c>
      <c r="Z68" s="697">
        <v>1453</v>
      </c>
      <c r="AA68" s="697">
        <v>1453</v>
      </c>
      <c r="AB68" s="697">
        <v>1453</v>
      </c>
      <c r="AC68" s="697">
        <v>1453</v>
      </c>
      <c r="AD68" s="697">
        <v>1453</v>
      </c>
      <c r="AE68" s="697">
        <v>1453</v>
      </c>
      <c r="AF68" s="697">
        <v>1453</v>
      </c>
      <c r="AG68" s="697">
        <v>1453</v>
      </c>
      <c r="AH68" s="697">
        <v>1453</v>
      </c>
      <c r="AI68" s="697">
        <v>1453</v>
      </c>
      <c r="AJ68" s="697">
        <v>1360</v>
      </c>
      <c r="AK68" s="697">
        <v>0</v>
      </c>
      <c r="AL68" s="697">
        <v>0</v>
      </c>
      <c r="AM68" s="697">
        <v>0</v>
      </c>
      <c r="AN68" s="697">
        <v>0</v>
      </c>
      <c r="AO68" s="698">
        <v>0</v>
      </c>
      <c r="AP68" s="633"/>
      <c r="AQ68" s="696"/>
      <c r="AR68" s="697"/>
      <c r="AS68" s="697"/>
      <c r="AT68" s="697"/>
      <c r="AU68" s="697">
        <v>0</v>
      </c>
      <c r="AV68" s="697">
        <v>0</v>
      </c>
      <c r="AW68" s="697">
        <v>5227110</v>
      </c>
      <c r="AX68" s="697">
        <v>5227110</v>
      </c>
      <c r="AY68" s="697">
        <v>5227110</v>
      </c>
      <c r="AZ68" s="697">
        <v>5227110</v>
      </c>
      <c r="BA68" s="697">
        <v>5227110</v>
      </c>
      <c r="BB68" s="697">
        <v>5227110</v>
      </c>
      <c r="BC68" s="697">
        <v>5227110</v>
      </c>
      <c r="BD68" s="697">
        <v>5227110</v>
      </c>
      <c r="BE68" s="697">
        <v>5227110</v>
      </c>
      <c r="BF68" s="697">
        <v>5227110</v>
      </c>
      <c r="BG68" s="697">
        <v>5227110</v>
      </c>
      <c r="BH68" s="697">
        <v>5227110</v>
      </c>
      <c r="BI68" s="697">
        <v>5227110</v>
      </c>
      <c r="BJ68" s="697">
        <v>5227110</v>
      </c>
      <c r="BK68" s="697">
        <v>5227110</v>
      </c>
      <c r="BL68" s="697">
        <v>5227110</v>
      </c>
      <c r="BM68" s="697">
        <v>5227110</v>
      </c>
      <c r="BN68" s="697">
        <v>5227110</v>
      </c>
      <c r="BO68" s="697">
        <v>5041332</v>
      </c>
      <c r="BP68" s="697">
        <v>0</v>
      </c>
      <c r="BQ68" s="697">
        <v>0</v>
      </c>
      <c r="BR68" s="697">
        <v>0</v>
      </c>
      <c r="BS68" s="697">
        <v>0</v>
      </c>
      <c r="BT68" s="698">
        <v>0</v>
      </c>
    </row>
    <row r="69" spans="2:73">
      <c r="B69" s="692"/>
      <c r="C69" s="692">
        <v>414</v>
      </c>
      <c r="D69" s="692" t="s">
        <v>115</v>
      </c>
      <c r="E69" s="692" t="s">
        <v>718</v>
      </c>
      <c r="F69" s="692"/>
      <c r="G69" s="692"/>
      <c r="H69" s="692">
        <v>2017</v>
      </c>
      <c r="I69" s="644" t="s">
        <v>583</v>
      </c>
      <c r="J69" s="644" t="s">
        <v>595</v>
      </c>
      <c r="K69" s="633"/>
      <c r="L69" s="696"/>
      <c r="M69" s="697"/>
      <c r="N69" s="697"/>
      <c r="O69" s="697"/>
      <c r="P69" s="697">
        <v>0</v>
      </c>
      <c r="Q69" s="697">
        <v>0</v>
      </c>
      <c r="R69" s="697">
        <v>6</v>
      </c>
      <c r="S69" s="697">
        <v>6</v>
      </c>
      <c r="T69" s="697">
        <v>6</v>
      </c>
      <c r="U69" s="697">
        <v>6</v>
      </c>
      <c r="V69" s="697">
        <v>6</v>
      </c>
      <c r="W69" s="697">
        <v>6</v>
      </c>
      <c r="X69" s="697">
        <v>6</v>
      </c>
      <c r="Y69" s="697">
        <v>6</v>
      </c>
      <c r="Z69" s="697">
        <v>6</v>
      </c>
      <c r="AA69" s="697">
        <v>6</v>
      </c>
      <c r="AB69" s="697">
        <v>6</v>
      </c>
      <c r="AC69" s="697">
        <v>6</v>
      </c>
      <c r="AD69" s="697">
        <v>6</v>
      </c>
      <c r="AE69" s="697">
        <v>6</v>
      </c>
      <c r="AF69" s="697">
        <v>6</v>
      </c>
      <c r="AG69" s="697">
        <v>0</v>
      </c>
      <c r="AH69" s="697">
        <v>0</v>
      </c>
      <c r="AI69" s="697">
        <v>0</v>
      </c>
      <c r="AJ69" s="697">
        <v>0</v>
      </c>
      <c r="AK69" s="697">
        <v>0</v>
      </c>
      <c r="AL69" s="697">
        <v>0</v>
      </c>
      <c r="AM69" s="697">
        <v>0</v>
      </c>
      <c r="AN69" s="697">
        <v>0</v>
      </c>
      <c r="AO69" s="698">
        <v>0</v>
      </c>
      <c r="AP69" s="633"/>
      <c r="AQ69" s="696"/>
      <c r="AR69" s="697"/>
      <c r="AS69" s="697"/>
      <c r="AT69" s="697"/>
      <c r="AU69" s="697">
        <v>0</v>
      </c>
      <c r="AV69" s="697">
        <v>0</v>
      </c>
      <c r="AW69" s="697">
        <v>11429</v>
      </c>
      <c r="AX69" s="697">
        <v>11429</v>
      </c>
      <c r="AY69" s="697">
        <v>11429</v>
      </c>
      <c r="AZ69" s="697">
        <v>11429</v>
      </c>
      <c r="BA69" s="697">
        <v>11429</v>
      </c>
      <c r="BB69" s="697">
        <v>11429</v>
      </c>
      <c r="BC69" s="697">
        <v>11429</v>
      </c>
      <c r="BD69" s="697">
        <v>11429</v>
      </c>
      <c r="BE69" s="697">
        <v>11429</v>
      </c>
      <c r="BF69" s="697">
        <v>11429</v>
      </c>
      <c r="BG69" s="697">
        <v>11429</v>
      </c>
      <c r="BH69" s="697">
        <v>11429</v>
      </c>
      <c r="BI69" s="697">
        <v>11429</v>
      </c>
      <c r="BJ69" s="697">
        <v>11429</v>
      </c>
      <c r="BK69" s="697">
        <v>11429</v>
      </c>
      <c r="BL69" s="697">
        <v>0</v>
      </c>
      <c r="BM69" s="697">
        <v>0</v>
      </c>
      <c r="BN69" s="697">
        <v>0</v>
      </c>
      <c r="BO69" s="697">
        <v>0</v>
      </c>
      <c r="BP69" s="697">
        <v>0</v>
      </c>
      <c r="BQ69" s="697">
        <v>0</v>
      </c>
      <c r="BR69" s="697">
        <v>0</v>
      </c>
      <c r="BS69" s="697">
        <v>0</v>
      </c>
      <c r="BT69" s="698">
        <v>0</v>
      </c>
    </row>
    <row r="70" spans="2:73">
      <c r="B70" s="692"/>
      <c r="C70" s="692">
        <v>415</v>
      </c>
      <c r="D70" s="692" t="s">
        <v>116</v>
      </c>
      <c r="E70" s="692" t="s">
        <v>718</v>
      </c>
      <c r="F70" s="692"/>
      <c r="G70" s="692"/>
      <c r="H70" s="692">
        <v>2017</v>
      </c>
      <c r="I70" s="644" t="s">
        <v>583</v>
      </c>
      <c r="J70" s="644" t="s">
        <v>595</v>
      </c>
      <c r="K70" s="633"/>
      <c r="L70" s="696"/>
      <c r="M70" s="697"/>
      <c r="N70" s="697"/>
      <c r="O70" s="697"/>
      <c r="P70" s="697">
        <v>0</v>
      </c>
      <c r="Q70" s="697">
        <v>0</v>
      </c>
      <c r="R70" s="697">
        <v>64</v>
      </c>
      <c r="S70" s="697">
        <v>64</v>
      </c>
      <c r="T70" s="697">
        <v>64</v>
      </c>
      <c r="U70" s="697">
        <v>64</v>
      </c>
      <c r="V70" s="697">
        <v>64</v>
      </c>
      <c r="W70" s="697">
        <v>64</v>
      </c>
      <c r="X70" s="697">
        <v>64</v>
      </c>
      <c r="Y70" s="697">
        <v>64</v>
      </c>
      <c r="Z70" s="697">
        <v>64</v>
      </c>
      <c r="AA70" s="697">
        <v>64</v>
      </c>
      <c r="AB70" s="697">
        <v>64</v>
      </c>
      <c r="AC70" s="697">
        <v>64</v>
      </c>
      <c r="AD70" s="697">
        <v>63</v>
      </c>
      <c r="AE70" s="697">
        <v>63</v>
      </c>
      <c r="AF70" s="697">
        <v>57</v>
      </c>
      <c r="AG70" s="697">
        <v>57</v>
      </c>
      <c r="AH70" s="697">
        <v>57</v>
      </c>
      <c r="AI70" s="697">
        <v>57</v>
      </c>
      <c r="AJ70" s="697">
        <v>57</v>
      </c>
      <c r="AK70" s="697">
        <v>57</v>
      </c>
      <c r="AL70" s="697">
        <v>0</v>
      </c>
      <c r="AM70" s="697">
        <v>0</v>
      </c>
      <c r="AN70" s="697">
        <v>0</v>
      </c>
      <c r="AO70" s="698">
        <v>0</v>
      </c>
      <c r="AP70" s="633"/>
      <c r="AQ70" s="696"/>
      <c r="AR70" s="697"/>
      <c r="AS70" s="697"/>
      <c r="AT70" s="697"/>
      <c r="AU70" s="697">
        <v>0</v>
      </c>
      <c r="AV70" s="697">
        <v>0</v>
      </c>
      <c r="AW70" s="697">
        <v>903720</v>
      </c>
      <c r="AX70" s="697">
        <v>903720</v>
      </c>
      <c r="AY70" s="697">
        <v>903720</v>
      </c>
      <c r="AZ70" s="697">
        <v>903720</v>
      </c>
      <c r="BA70" s="697">
        <v>903720</v>
      </c>
      <c r="BB70" s="697">
        <v>903720</v>
      </c>
      <c r="BC70" s="697">
        <v>903720</v>
      </c>
      <c r="BD70" s="697">
        <v>903720</v>
      </c>
      <c r="BE70" s="697">
        <v>903720</v>
      </c>
      <c r="BF70" s="697">
        <v>903048</v>
      </c>
      <c r="BG70" s="697">
        <v>901906</v>
      </c>
      <c r="BH70" s="697">
        <v>901906</v>
      </c>
      <c r="BI70" s="697">
        <v>897370</v>
      </c>
      <c r="BJ70" s="697">
        <v>897370</v>
      </c>
      <c r="BK70" s="697">
        <v>855223</v>
      </c>
      <c r="BL70" s="697">
        <v>855223</v>
      </c>
      <c r="BM70" s="697">
        <v>855223</v>
      </c>
      <c r="BN70" s="697">
        <v>855223</v>
      </c>
      <c r="BO70" s="697">
        <v>855223</v>
      </c>
      <c r="BP70" s="697">
        <v>855223</v>
      </c>
      <c r="BQ70" s="697">
        <v>0</v>
      </c>
      <c r="BR70" s="697">
        <v>0</v>
      </c>
      <c r="BS70" s="697">
        <v>0</v>
      </c>
      <c r="BT70" s="698">
        <v>0</v>
      </c>
    </row>
    <row r="71" spans="2:73">
      <c r="B71" s="692"/>
      <c r="C71" s="692">
        <v>416</v>
      </c>
      <c r="D71" s="692" t="s">
        <v>117</v>
      </c>
      <c r="E71" s="692" t="s">
        <v>718</v>
      </c>
      <c r="F71" s="692"/>
      <c r="G71" s="692"/>
      <c r="H71" s="692">
        <v>2017</v>
      </c>
      <c r="I71" s="644" t="s">
        <v>583</v>
      </c>
      <c r="J71" s="644" t="s">
        <v>595</v>
      </c>
      <c r="K71" s="633"/>
      <c r="L71" s="696"/>
      <c r="M71" s="697"/>
      <c r="N71" s="697"/>
      <c r="O71" s="697"/>
      <c r="P71" s="697">
        <v>0</v>
      </c>
      <c r="Q71" s="697">
        <v>0</v>
      </c>
      <c r="R71" s="697">
        <v>107</v>
      </c>
      <c r="S71" s="697">
        <v>107</v>
      </c>
      <c r="T71" s="697">
        <v>107</v>
      </c>
      <c r="U71" s="697">
        <v>107</v>
      </c>
      <c r="V71" s="697">
        <v>107</v>
      </c>
      <c r="W71" s="697">
        <v>107</v>
      </c>
      <c r="X71" s="697">
        <v>107</v>
      </c>
      <c r="Y71" s="697">
        <v>107</v>
      </c>
      <c r="Z71" s="697">
        <v>107</v>
      </c>
      <c r="AA71" s="697">
        <v>93</v>
      </c>
      <c r="AB71" s="697">
        <v>0</v>
      </c>
      <c r="AC71" s="697">
        <v>0</v>
      </c>
      <c r="AD71" s="697">
        <v>0</v>
      </c>
      <c r="AE71" s="697">
        <v>0</v>
      </c>
      <c r="AF71" s="697">
        <v>0</v>
      </c>
      <c r="AG71" s="697">
        <v>0</v>
      </c>
      <c r="AH71" s="697">
        <v>0</v>
      </c>
      <c r="AI71" s="697">
        <v>0</v>
      </c>
      <c r="AJ71" s="697">
        <v>0</v>
      </c>
      <c r="AK71" s="697">
        <v>0</v>
      </c>
      <c r="AL71" s="697">
        <v>0</v>
      </c>
      <c r="AM71" s="697">
        <v>0</v>
      </c>
      <c r="AN71" s="697">
        <v>0</v>
      </c>
      <c r="AO71" s="698">
        <v>0</v>
      </c>
      <c r="AP71" s="633"/>
      <c r="AQ71" s="699"/>
      <c r="AR71" s="700"/>
      <c r="AS71" s="700"/>
      <c r="AT71" s="700"/>
      <c r="AU71" s="700">
        <v>0</v>
      </c>
      <c r="AV71" s="700">
        <v>0</v>
      </c>
      <c r="AW71" s="700">
        <v>2417346</v>
      </c>
      <c r="AX71" s="700">
        <v>2417346</v>
      </c>
      <c r="AY71" s="700">
        <v>2417346</v>
      </c>
      <c r="AZ71" s="700">
        <v>2417346</v>
      </c>
      <c r="BA71" s="700">
        <v>2417346</v>
      </c>
      <c r="BB71" s="700">
        <v>2417346</v>
      </c>
      <c r="BC71" s="700">
        <v>2417346</v>
      </c>
      <c r="BD71" s="700">
        <v>2417346</v>
      </c>
      <c r="BE71" s="700">
        <v>2417346</v>
      </c>
      <c r="BF71" s="700">
        <v>2087814</v>
      </c>
      <c r="BG71" s="700">
        <v>0</v>
      </c>
      <c r="BH71" s="700">
        <v>0</v>
      </c>
      <c r="BI71" s="700">
        <v>0</v>
      </c>
      <c r="BJ71" s="700">
        <v>0</v>
      </c>
      <c r="BK71" s="700">
        <v>0</v>
      </c>
      <c r="BL71" s="700">
        <v>0</v>
      </c>
      <c r="BM71" s="700">
        <v>0</v>
      </c>
      <c r="BN71" s="700">
        <v>0</v>
      </c>
      <c r="BO71" s="700">
        <v>0</v>
      </c>
      <c r="BP71" s="700">
        <v>0</v>
      </c>
      <c r="BQ71" s="700">
        <v>0</v>
      </c>
      <c r="BR71" s="700">
        <v>0</v>
      </c>
      <c r="BS71" s="700">
        <v>0</v>
      </c>
      <c r="BT71" s="701">
        <v>0</v>
      </c>
    </row>
    <row r="72" spans="2:73">
      <c r="B72" s="692"/>
      <c r="C72" s="692">
        <v>417</v>
      </c>
      <c r="D72" s="692" t="s">
        <v>118</v>
      </c>
      <c r="E72" s="692" t="s">
        <v>718</v>
      </c>
      <c r="F72" s="692"/>
      <c r="G72" s="692"/>
      <c r="H72" s="692">
        <v>2017</v>
      </c>
      <c r="I72" s="644" t="s">
        <v>583</v>
      </c>
      <c r="J72" s="644" t="s">
        <v>595</v>
      </c>
      <c r="K72" s="633"/>
      <c r="L72" s="696"/>
      <c r="M72" s="697"/>
      <c r="N72" s="697"/>
      <c r="O72" s="697"/>
      <c r="P72" s="697">
        <v>0</v>
      </c>
      <c r="Q72" s="697">
        <v>0</v>
      </c>
      <c r="R72" s="697">
        <v>7464</v>
      </c>
      <c r="S72" s="697">
        <v>7537</v>
      </c>
      <c r="T72" s="697">
        <v>7537</v>
      </c>
      <c r="U72" s="697">
        <v>7537</v>
      </c>
      <c r="V72" s="697">
        <v>7537</v>
      </c>
      <c r="W72" s="697">
        <v>6526</v>
      </c>
      <c r="X72" s="697">
        <v>6526</v>
      </c>
      <c r="Y72" s="697">
        <v>6526</v>
      </c>
      <c r="Z72" s="697">
        <v>6519</v>
      </c>
      <c r="AA72" s="697">
        <v>6519</v>
      </c>
      <c r="AB72" s="697">
        <v>5932</v>
      </c>
      <c r="AC72" s="697">
        <v>5810</v>
      </c>
      <c r="AD72" s="697">
        <v>2415</v>
      </c>
      <c r="AE72" s="697">
        <v>1853</v>
      </c>
      <c r="AF72" s="697">
        <v>218</v>
      </c>
      <c r="AG72" s="697">
        <v>0</v>
      </c>
      <c r="AH72" s="697">
        <v>0</v>
      </c>
      <c r="AI72" s="697">
        <v>0</v>
      </c>
      <c r="AJ72" s="697">
        <v>0</v>
      </c>
      <c r="AK72" s="697">
        <v>0</v>
      </c>
      <c r="AL72" s="697">
        <v>0</v>
      </c>
      <c r="AM72" s="697">
        <v>0</v>
      </c>
      <c r="AN72" s="697">
        <v>0</v>
      </c>
      <c r="AO72" s="698">
        <v>0</v>
      </c>
      <c r="AP72" s="633"/>
      <c r="AQ72" s="693"/>
      <c r="AR72" s="694"/>
      <c r="AS72" s="694"/>
      <c r="AT72" s="694"/>
      <c r="AU72" s="694">
        <v>0</v>
      </c>
      <c r="AV72" s="694">
        <v>0</v>
      </c>
      <c r="AW72" s="694">
        <v>47629973</v>
      </c>
      <c r="AX72" s="694">
        <v>47931132</v>
      </c>
      <c r="AY72" s="694">
        <v>47931132</v>
      </c>
      <c r="AZ72" s="694">
        <v>47931132</v>
      </c>
      <c r="BA72" s="694">
        <v>47931132</v>
      </c>
      <c r="BB72" s="694">
        <v>43264829</v>
      </c>
      <c r="BC72" s="694">
        <v>43264829</v>
      </c>
      <c r="BD72" s="694">
        <v>43264829</v>
      </c>
      <c r="BE72" s="694">
        <v>42809036</v>
      </c>
      <c r="BF72" s="694">
        <v>42809036</v>
      </c>
      <c r="BG72" s="694">
        <v>40321625</v>
      </c>
      <c r="BH72" s="694">
        <v>39772462</v>
      </c>
      <c r="BI72" s="694">
        <v>12609247</v>
      </c>
      <c r="BJ72" s="694">
        <v>8693900</v>
      </c>
      <c r="BK72" s="694">
        <v>1419932</v>
      </c>
      <c r="BL72" s="694">
        <v>0</v>
      </c>
      <c r="BM72" s="694">
        <v>0</v>
      </c>
      <c r="BN72" s="694">
        <v>0</v>
      </c>
      <c r="BO72" s="694">
        <v>0</v>
      </c>
      <c r="BP72" s="694">
        <v>0</v>
      </c>
      <c r="BQ72" s="694">
        <v>0</v>
      </c>
      <c r="BR72" s="694">
        <v>0</v>
      </c>
      <c r="BS72" s="694">
        <v>0</v>
      </c>
      <c r="BT72" s="695">
        <v>0</v>
      </c>
    </row>
    <row r="73" spans="2:73">
      <c r="B73" s="692"/>
      <c r="C73" s="692">
        <v>418</v>
      </c>
      <c r="D73" s="692" t="s">
        <v>119</v>
      </c>
      <c r="E73" s="692" t="s">
        <v>718</v>
      </c>
      <c r="F73" s="692"/>
      <c r="G73" s="692"/>
      <c r="H73" s="692">
        <v>2017</v>
      </c>
      <c r="I73" s="644" t="s">
        <v>583</v>
      </c>
      <c r="J73" s="644" t="s">
        <v>595</v>
      </c>
      <c r="K73" s="633"/>
      <c r="L73" s="696"/>
      <c r="M73" s="697"/>
      <c r="N73" s="697"/>
      <c r="O73" s="697"/>
      <c r="P73" s="697">
        <v>0</v>
      </c>
      <c r="Q73" s="697">
        <v>0</v>
      </c>
      <c r="R73" s="697">
        <v>85</v>
      </c>
      <c r="S73" s="697">
        <v>85</v>
      </c>
      <c r="T73" s="697">
        <v>85</v>
      </c>
      <c r="U73" s="697">
        <v>82</v>
      </c>
      <c r="V73" s="697">
        <v>75</v>
      </c>
      <c r="W73" s="697">
        <v>69</v>
      </c>
      <c r="X73" s="697">
        <v>62</v>
      </c>
      <c r="Y73" s="697">
        <v>47</v>
      </c>
      <c r="Z73" s="697">
        <v>28</v>
      </c>
      <c r="AA73" s="697">
        <v>18</v>
      </c>
      <c r="AB73" s="697">
        <v>8</v>
      </c>
      <c r="AC73" s="697">
        <v>4</v>
      </c>
      <c r="AD73" s="697">
        <v>2</v>
      </c>
      <c r="AE73" s="697">
        <v>2</v>
      </c>
      <c r="AF73" s="697">
        <v>2</v>
      </c>
      <c r="AG73" s="697">
        <v>2</v>
      </c>
      <c r="AH73" s="697">
        <v>2</v>
      </c>
      <c r="AI73" s="697">
        <v>1</v>
      </c>
      <c r="AJ73" s="697">
        <v>0</v>
      </c>
      <c r="AK73" s="697">
        <v>0</v>
      </c>
      <c r="AL73" s="697">
        <v>0</v>
      </c>
      <c r="AM73" s="697">
        <v>0</v>
      </c>
      <c r="AN73" s="697">
        <v>0</v>
      </c>
      <c r="AO73" s="698">
        <v>0</v>
      </c>
      <c r="AP73" s="633"/>
      <c r="AQ73" s="696"/>
      <c r="AR73" s="697"/>
      <c r="AS73" s="697"/>
      <c r="AT73" s="697"/>
      <c r="AU73" s="697">
        <v>0</v>
      </c>
      <c r="AV73" s="697">
        <v>0</v>
      </c>
      <c r="AW73" s="697">
        <v>442365</v>
      </c>
      <c r="AX73" s="697">
        <v>442365</v>
      </c>
      <c r="AY73" s="697">
        <v>439231</v>
      </c>
      <c r="AZ73" s="697">
        <v>406812</v>
      </c>
      <c r="BA73" s="697">
        <v>347277</v>
      </c>
      <c r="BB73" s="697">
        <v>309657</v>
      </c>
      <c r="BC73" s="697">
        <v>266533</v>
      </c>
      <c r="BD73" s="697">
        <v>193812</v>
      </c>
      <c r="BE73" s="697">
        <v>109896</v>
      </c>
      <c r="BF73" s="697">
        <v>71173</v>
      </c>
      <c r="BG73" s="697">
        <v>35854</v>
      </c>
      <c r="BH73" s="697">
        <v>18115</v>
      </c>
      <c r="BI73" s="697">
        <v>6506</v>
      </c>
      <c r="BJ73" s="697">
        <v>6506</v>
      </c>
      <c r="BK73" s="697">
        <v>6495</v>
      </c>
      <c r="BL73" s="697">
        <v>6467</v>
      </c>
      <c r="BM73" s="697">
        <v>6467</v>
      </c>
      <c r="BN73" s="697">
        <v>5085</v>
      </c>
      <c r="BO73" s="697">
        <v>1537</v>
      </c>
      <c r="BP73" s="697">
        <v>1488</v>
      </c>
      <c r="BQ73" s="697">
        <v>0</v>
      </c>
      <c r="BR73" s="697">
        <v>0</v>
      </c>
      <c r="BS73" s="697">
        <v>0</v>
      </c>
      <c r="BT73" s="698">
        <v>0</v>
      </c>
    </row>
    <row r="74" spans="2:73">
      <c r="B74" s="692"/>
      <c r="C74" s="692">
        <v>419</v>
      </c>
      <c r="D74" s="692" t="s">
        <v>120</v>
      </c>
      <c r="E74" s="692" t="s">
        <v>718</v>
      </c>
      <c r="F74" s="692"/>
      <c r="G74" s="692"/>
      <c r="H74" s="692">
        <v>2017</v>
      </c>
      <c r="I74" s="644" t="s">
        <v>583</v>
      </c>
      <c r="J74" s="644" t="s">
        <v>595</v>
      </c>
      <c r="K74" s="633"/>
      <c r="L74" s="696"/>
      <c r="M74" s="697"/>
      <c r="N74" s="697"/>
      <c r="O74" s="697"/>
      <c r="P74" s="697">
        <v>0</v>
      </c>
      <c r="Q74" s="697">
        <v>0</v>
      </c>
      <c r="R74" s="697">
        <v>81</v>
      </c>
      <c r="S74" s="697">
        <v>81</v>
      </c>
      <c r="T74" s="697">
        <v>81</v>
      </c>
      <c r="U74" s="697">
        <v>81</v>
      </c>
      <c r="V74" s="697">
        <v>81</v>
      </c>
      <c r="W74" s="697">
        <v>81</v>
      </c>
      <c r="X74" s="697">
        <v>81</v>
      </c>
      <c r="Y74" s="697">
        <v>81</v>
      </c>
      <c r="Z74" s="697">
        <v>81</v>
      </c>
      <c r="AA74" s="697">
        <v>81</v>
      </c>
      <c r="AB74" s="697">
        <v>81</v>
      </c>
      <c r="AC74" s="697">
        <v>81</v>
      </c>
      <c r="AD74" s="697">
        <v>81</v>
      </c>
      <c r="AE74" s="697">
        <v>81</v>
      </c>
      <c r="AF74" s="697">
        <v>81</v>
      </c>
      <c r="AG74" s="697">
        <v>81</v>
      </c>
      <c r="AH74" s="697">
        <v>81</v>
      </c>
      <c r="AI74" s="697">
        <v>72</v>
      </c>
      <c r="AJ74" s="697">
        <v>67</v>
      </c>
      <c r="AK74" s="697">
        <v>67</v>
      </c>
      <c r="AL74" s="697">
        <v>67</v>
      </c>
      <c r="AM74" s="697">
        <v>67</v>
      </c>
      <c r="AN74" s="697">
        <v>67</v>
      </c>
      <c r="AO74" s="698">
        <v>67</v>
      </c>
      <c r="AP74" s="633"/>
      <c r="AQ74" s="696"/>
      <c r="AR74" s="697"/>
      <c r="AS74" s="697"/>
      <c r="AT74" s="697"/>
      <c r="AU74" s="697">
        <v>0</v>
      </c>
      <c r="AV74" s="697">
        <v>0</v>
      </c>
      <c r="AW74" s="697">
        <v>249304</v>
      </c>
      <c r="AX74" s="697">
        <v>249304</v>
      </c>
      <c r="AY74" s="697">
        <v>249304</v>
      </c>
      <c r="AZ74" s="697">
        <v>249304</v>
      </c>
      <c r="BA74" s="697">
        <v>249304</v>
      </c>
      <c r="BB74" s="697">
        <v>249304</v>
      </c>
      <c r="BC74" s="697">
        <v>249304</v>
      </c>
      <c r="BD74" s="697">
        <v>249304</v>
      </c>
      <c r="BE74" s="697">
        <v>249304</v>
      </c>
      <c r="BF74" s="697">
        <v>249304</v>
      </c>
      <c r="BG74" s="697">
        <v>249304</v>
      </c>
      <c r="BH74" s="697">
        <v>249304</v>
      </c>
      <c r="BI74" s="697">
        <v>249304</v>
      </c>
      <c r="BJ74" s="697">
        <v>249304</v>
      </c>
      <c r="BK74" s="697">
        <v>249304</v>
      </c>
      <c r="BL74" s="697">
        <v>249304</v>
      </c>
      <c r="BM74" s="697">
        <v>249304</v>
      </c>
      <c r="BN74" s="697">
        <v>224391</v>
      </c>
      <c r="BO74" s="697">
        <v>211587</v>
      </c>
      <c r="BP74" s="697">
        <v>211587</v>
      </c>
      <c r="BQ74" s="697">
        <v>211587</v>
      </c>
      <c r="BR74" s="697">
        <v>211587</v>
      </c>
      <c r="BS74" s="697">
        <v>211587</v>
      </c>
      <c r="BT74" s="698">
        <v>211587</v>
      </c>
    </row>
    <row r="75" spans="2:73">
      <c r="B75" s="692"/>
      <c r="C75" s="692">
        <v>423</v>
      </c>
      <c r="D75" s="692" t="s">
        <v>124</v>
      </c>
      <c r="E75" s="692" t="s">
        <v>718</v>
      </c>
      <c r="F75" s="692"/>
      <c r="G75" s="692"/>
      <c r="H75" s="692">
        <v>2017</v>
      </c>
      <c r="I75" s="644" t="s">
        <v>583</v>
      </c>
      <c r="J75" s="644" t="s">
        <v>595</v>
      </c>
      <c r="K75" s="633"/>
      <c r="L75" s="696"/>
      <c r="M75" s="697"/>
      <c r="N75" s="697"/>
      <c r="O75" s="697"/>
      <c r="P75" s="697">
        <v>0</v>
      </c>
      <c r="Q75" s="697">
        <v>0</v>
      </c>
      <c r="R75" s="697">
        <v>32</v>
      </c>
      <c r="S75" s="697">
        <v>12</v>
      </c>
      <c r="T75" s="697">
        <v>12</v>
      </c>
      <c r="U75" s="697">
        <v>12</v>
      </c>
      <c r="V75" s="697">
        <v>12</v>
      </c>
      <c r="W75" s="697">
        <v>12</v>
      </c>
      <c r="X75" s="697">
        <v>12</v>
      </c>
      <c r="Y75" s="697">
        <v>12</v>
      </c>
      <c r="Z75" s="697">
        <v>12</v>
      </c>
      <c r="AA75" s="697">
        <v>12</v>
      </c>
      <c r="AB75" s="697">
        <v>12</v>
      </c>
      <c r="AC75" s="697">
        <v>0</v>
      </c>
      <c r="AD75" s="697">
        <v>0</v>
      </c>
      <c r="AE75" s="697">
        <v>0</v>
      </c>
      <c r="AF75" s="697">
        <v>0</v>
      </c>
      <c r="AG75" s="697">
        <v>0</v>
      </c>
      <c r="AH75" s="697">
        <v>0</v>
      </c>
      <c r="AI75" s="697">
        <v>0</v>
      </c>
      <c r="AJ75" s="697">
        <v>0</v>
      </c>
      <c r="AK75" s="697">
        <v>0</v>
      </c>
      <c r="AL75" s="697">
        <v>0</v>
      </c>
      <c r="AM75" s="697">
        <v>0</v>
      </c>
      <c r="AN75" s="697">
        <v>0</v>
      </c>
      <c r="AO75" s="698">
        <v>0</v>
      </c>
      <c r="AP75" s="633"/>
      <c r="AQ75" s="696"/>
      <c r="AR75" s="697"/>
      <c r="AS75" s="697"/>
      <c r="AT75" s="697"/>
      <c r="AU75" s="697">
        <v>0</v>
      </c>
      <c r="AV75" s="697">
        <v>0</v>
      </c>
      <c r="AW75" s="697">
        <v>538339</v>
      </c>
      <c r="AX75" s="697">
        <v>75069</v>
      </c>
      <c r="AY75" s="697">
        <v>75069</v>
      </c>
      <c r="AZ75" s="697">
        <v>61363</v>
      </c>
      <c r="BA75" s="697">
        <v>61363</v>
      </c>
      <c r="BB75" s="697">
        <v>61363</v>
      </c>
      <c r="BC75" s="697">
        <v>61363</v>
      </c>
      <c r="BD75" s="697">
        <v>61363</v>
      </c>
      <c r="BE75" s="697">
        <v>61363</v>
      </c>
      <c r="BF75" s="697">
        <v>61363</v>
      </c>
      <c r="BG75" s="697">
        <v>60710</v>
      </c>
      <c r="BH75" s="697">
        <v>653</v>
      </c>
      <c r="BI75" s="697">
        <v>0</v>
      </c>
      <c r="BJ75" s="697">
        <v>0</v>
      </c>
      <c r="BK75" s="697">
        <v>0</v>
      </c>
      <c r="BL75" s="697">
        <v>0</v>
      </c>
      <c r="BM75" s="697">
        <v>0</v>
      </c>
      <c r="BN75" s="697">
        <v>0</v>
      </c>
      <c r="BO75" s="697">
        <v>0</v>
      </c>
      <c r="BP75" s="697">
        <v>0</v>
      </c>
      <c r="BQ75" s="697">
        <v>0</v>
      </c>
      <c r="BR75" s="697">
        <v>0</v>
      </c>
      <c r="BS75" s="697">
        <v>0</v>
      </c>
      <c r="BT75" s="698">
        <v>0</v>
      </c>
    </row>
    <row r="76" spans="2:73">
      <c r="B76" s="692"/>
      <c r="C76" s="692">
        <v>435</v>
      </c>
      <c r="D76" s="692" t="s">
        <v>714</v>
      </c>
      <c r="E76" s="692" t="s">
        <v>718</v>
      </c>
      <c r="F76" s="692"/>
      <c r="G76" s="692"/>
      <c r="H76" s="692">
        <v>2017</v>
      </c>
      <c r="I76" s="644" t="s">
        <v>583</v>
      </c>
      <c r="J76" s="644" t="s">
        <v>595</v>
      </c>
      <c r="K76" s="633"/>
      <c r="L76" s="696"/>
      <c r="M76" s="697"/>
      <c r="N76" s="697"/>
      <c r="O76" s="697"/>
      <c r="P76" s="697">
        <v>0</v>
      </c>
      <c r="Q76" s="697">
        <v>0</v>
      </c>
      <c r="R76" s="697">
        <v>338</v>
      </c>
      <c r="S76" s="697">
        <v>338</v>
      </c>
      <c r="T76" s="697">
        <v>338</v>
      </c>
      <c r="U76" s="697">
        <v>338</v>
      </c>
      <c r="V76" s="697">
        <v>338</v>
      </c>
      <c r="W76" s="697">
        <v>338</v>
      </c>
      <c r="X76" s="697">
        <v>338</v>
      </c>
      <c r="Y76" s="697">
        <v>338</v>
      </c>
      <c r="Z76" s="697">
        <v>338</v>
      </c>
      <c r="AA76" s="697">
        <v>338</v>
      </c>
      <c r="AB76" s="697">
        <v>0</v>
      </c>
      <c r="AC76" s="697">
        <v>0</v>
      </c>
      <c r="AD76" s="697">
        <v>0</v>
      </c>
      <c r="AE76" s="697">
        <v>0</v>
      </c>
      <c r="AF76" s="697">
        <v>0</v>
      </c>
      <c r="AG76" s="697">
        <v>0</v>
      </c>
      <c r="AH76" s="697">
        <v>0</v>
      </c>
      <c r="AI76" s="697">
        <v>0</v>
      </c>
      <c r="AJ76" s="697">
        <v>0</v>
      </c>
      <c r="AK76" s="697">
        <v>0</v>
      </c>
      <c r="AL76" s="697">
        <v>0</v>
      </c>
      <c r="AM76" s="697">
        <v>0</v>
      </c>
      <c r="AN76" s="697">
        <v>0</v>
      </c>
      <c r="AO76" s="698">
        <v>0</v>
      </c>
      <c r="AP76" s="633"/>
      <c r="AQ76" s="696"/>
      <c r="AR76" s="697"/>
      <c r="AS76" s="697"/>
      <c r="AT76" s="697"/>
      <c r="AU76" s="697">
        <v>0</v>
      </c>
      <c r="AV76" s="697">
        <v>0</v>
      </c>
      <c r="AW76" s="697">
        <v>1765151</v>
      </c>
      <c r="AX76" s="697">
        <v>1765151</v>
      </c>
      <c r="AY76" s="697">
        <v>1765151</v>
      </c>
      <c r="AZ76" s="697">
        <v>1765151</v>
      </c>
      <c r="BA76" s="697">
        <v>1765151</v>
      </c>
      <c r="BB76" s="697">
        <v>1765151</v>
      </c>
      <c r="BC76" s="697">
        <v>1765151</v>
      </c>
      <c r="BD76" s="697">
        <v>1765151</v>
      </c>
      <c r="BE76" s="697">
        <v>1765151</v>
      </c>
      <c r="BF76" s="697">
        <v>1765151</v>
      </c>
      <c r="BG76" s="697">
        <v>0</v>
      </c>
      <c r="BH76" s="697">
        <v>0</v>
      </c>
      <c r="BI76" s="697">
        <v>0</v>
      </c>
      <c r="BJ76" s="697">
        <v>0</v>
      </c>
      <c r="BK76" s="697">
        <v>0</v>
      </c>
      <c r="BL76" s="697">
        <v>0</v>
      </c>
      <c r="BM76" s="697">
        <v>0</v>
      </c>
      <c r="BN76" s="697">
        <v>0</v>
      </c>
      <c r="BO76" s="697">
        <v>0</v>
      </c>
      <c r="BP76" s="697">
        <v>0</v>
      </c>
      <c r="BQ76" s="697">
        <v>0</v>
      </c>
      <c r="BR76" s="697">
        <v>0</v>
      </c>
      <c r="BS76" s="697">
        <v>0</v>
      </c>
      <c r="BT76" s="698">
        <v>0</v>
      </c>
    </row>
    <row r="77" spans="2:73">
      <c r="B77" s="692"/>
      <c r="C77" s="692">
        <v>438</v>
      </c>
      <c r="D77" s="692" t="s">
        <v>127</v>
      </c>
      <c r="E77" s="692" t="s">
        <v>718</v>
      </c>
      <c r="F77" s="692"/>
      <c r="G77" s="692"/>
      <c r="H77" s="692">
        <v>2017</v>
      </c>
      <c r="I77" s="644" t="s">
        <v>583</v>
      </c>
      <c r="J77" s="644" t="s">
        <v>595</v>
      </c>
      <c r="K77" s="633"/>
      <c r="L77" s="696"/>
      <c r="M77" s="697"/>
      <c r="N77" s="697"/>
      <c r="O77" s="697"/>
      <c r="P77" s="697">
        <v>0</v>
      </c>
      <c r="Q77" s="697">
        <v>0</v>
      </c>
      <c r="R77" s="697">
        <v>840</v>
      </c>
      <c r="S77" s="697">
        <v>840</v>
      </c>
      <c r="T77" s="697">
        <v>840</v>
      </c>
      <c r="U77" s="697">
        <v>840</v>
      </c>
      <c r="V77" s="697">
        <v>0</v>
      </c>
      <c r="W77" s="697">
        <v>0</v>
      </c>
      <c r="X77" s="697">
        <v>0</v>
      </c>
      <c r="Y77" s="697">
        <v>0</v>
      </c>
      <c r="Z77" s="697">
        <v>0</v>
      </c>
      <c r="AA77" s="697">
        <v>0</v>
      </c>
      <c r="AB77" s="697">
        <v>0</v>
      </c>
      <c r="AC77" s="697">
        <v>0</v>
      </c>
      <c r="AD77" s="697">
        <v>0</v>
      </c>
      <c r="AE77" s="697">
        <v>0</v>
      </c>
      <c r="AF77" s="697">
        <v>0</v>
      </c>
      <c r="AG77" s="697">
        <v>0</v>
      </c>
      <c r="AH77" s="697">
        <v>0</v>
      </c>
      <c r="AI77" s="697">
        <v>0</v>
      </c>
      <c r="AJ77" s="697">
        <v>0</v>
      </c>
      <c r="AK77" s="697">
        <v>0</v>
      </c>
      <c r="AL77" s="697">
        <v>0</v>
      </c>
      <c r="AM77" s="697">
        <v>0</v>
      </c>
      <c r="AN77" s="697">
        <v>0</v>
      </c>
      <c r="AO77" s="698">
        <v>0</v>
      </c>
      <c r="AP77" s="633"/>
      <c r="AQ77" s="696"/>
      <c r="AR77" s="697"/>
      <c r="AS77" s="697"/>
      <c r="AT77" s="697"/>
      <c r="AU77" s="697">
        <v>0</v>
      </c>
      <c r="AV77" s="697">
        <v>0</v>
      </c>
      <c r="AW77" s="697">
        <v>1240558</v>
      </c>
      <c r="AX77" s="697">
        <v>1240558</v>
      </c>
      <c r="AY77" s="697">
        <v>1240558</v>
      </c>
      <c r="AZ77" s="697">
        <v>1240558</v>
      </c>
      <c r="BA77" s="697">
        <v>0</v>
      </c>
      <c r="BB77" s="697">
        <v>0</v>
      </c>
      <c r="BC77" s="697">
        <v>0</v>
      </c>
      <c r="BD77" s="697">
        <v>0</v>
      </c>
      <c r="BE77" s="697">
        <v>0</v>
      </c>
      <c r="BF77" s="697">
        <v>0</v>
      </c>
      <c r="BG77" s="697">
        <v>0</v>
      </c>
      <c r="BH77" s="697">
        <v>0</v>
      </c>
      <c r="BI77" s="697">
        <v>0</v>
      </c>
      <c r="BJ77" s="697">
        <v>0</v>
      </c>
      <c r="BK77" s="697">
        <v>0</v>
      </c>
      <c r="BL77" s="697">
        <v>0</v>
      </c>
      <c r="BM77" s="697">
        <v>0</v>
      </c>
      <c r="BN77" s="697">
        <v>0</v>
      </c>
      <c r="BO77" s="697">
        <v>0</v>
      </c>
      <c r="BP77" s="697">
        <v>0</v>
      </c>
      <c r="BQ77" s="697">
        <v>0</v>
      </c>
      <c r="BR77" s="697">
        <v>0</v>
      </c>
      <c r="BS77" s="697">
        <v>0</v>
      </c>
      <c r="BT77" s="698">
        <v>0</v>
      </c>
    </row>
    <row r="78" spans="2:73">
      <c r="B78" s="692"/>
      <c r="C78" s="692">
        <v>462</v>
      </c>
      <c r="D78" s="692" t="s">
        <v>715</v>
      </c>
      <c r="E78" s="692" t="s">
        <v>718</v>
      </c>
      <c r="F78" s="692"/>
      <c r="G78" s="692"/>
      <c r="H78" s="692">
        <v>2017</v>
      </c>
      <c r="I78" s="644" t="s">
        <v>583</v>
      </c>
      <c r="J78" s="644" t="s">
        <v>595</v>
      </c>
      <c r="K78" s="633"/>
      <c r="L78" s="696"/>
      <c r="M78" s="697"/>
      <c r="N78" s="697"/>
      <c r="O78" s="697"/>
      <c r="P78" s="697">
        <v>0</v>
      </c>
      <c r="Q78" s="697">
        <v>0</v>
      </c>
      <c r="R78" s="697">
        <v>0</v>
      </c>
      <c r="S78" s="697">
        <v>0</v>
      </c>
      <c r="T78" s="697">
        <v>0</v>
      </c>
      <c r="U78" s="697">
        <v>0</v>
      </c>
      <c r="V78" s="697">
        <v>0</v>
      </c>
      <c r="W78" s="697">
        <v>0</v>
      </c>
      <c r="X78" s="697">
        <v>0</v>
      </c>
      <c r="Y78" s="697">
        <v>0</v>
      </c>
      <c r="Z78" s="697">
        <v>0</v>
      </c>
      <c r="AA78" s="697">
        <v>0</v>
      </c>
      <c r="AB78" s="697">
        <v>0</v>
      </c>
      <c r="AC78" s="697">
        <v>0</v>
      </c>
      <c r="AD78" s="697">
        <v>0</v>
      </c>
      <c r="AE78" s="697">
        <v>0</v>
      </c>
      <c r="AF78" s="697">
        <v>0</v>
      </c>
      <c r="AG78" s="697">
        <v>0</v>
      </c>
      <c r="AH78" s="697">
        <v>0</v>
      </c>
      <c r="AI78" s="697">
        <v>0</v>
      </c>
      <c r="AJ78" s="697">
        <v>0</v>
      </c>
      <c r="AK78" s="697">
        <v>0</v>
      </c>
      <c r="AL78" s="697">
        <v>0</v>
      </c>
      <c r="AM78" s="697">
        <v>0</v>
      </c>
      <c r="AN78" s="697">
        <v>0</v>
      </c>
      <c r="AO78" s="698">
        <v>0</v>
      </c>
      <c r="AP78" s="633"/>
      <c r="AQ78" s="696"/>
      <c r="AR78" s="697"/>
      <c r="AS78" s="697"/>
      <c r="AT78" s="697"/>
      <c r="AU78" s="697">
        <v>0</v>
      </c>
      <c r="AV78" s="697">
        <v>0</v>
      </c>
      <c r="AW78" s="697">
        <v>720695</v>
      </c>
      <c r="AX78" s="697">
        <v>720695</v>
      </c>
      <c r="AY78" s="697">
        <v>720695</v>
      </c>
      <c r="AZ78" s="697">
        <v>720695</v>
      </c>
      <c r="BA78" s="697">
        <v>720695</v>
      </c>
      <c r="BB78" s="697">
        <v>297101</v>
      </c>
      <c r="BC78" s="697">
        <v>297101</v>
      </c>
      <c r="BD78" s="697">
        <v>297101</v>
      </c>
      <c r="BE78" s="697">
        <v>297101</v>
      </c>
      <c r="BF78" s="697">
        <v>0</v>
      </c>
      <c r="BG78" s="697">
        <v>0</v>
      </c>
      <c r="BH78" s="697">
        <v>0</v>
      </c>
      <c r="BI78" s="697">
        <v>0</v>
      </c>
      <c r="BJ78" s="697">
        <v>0</v>
      </c>
      <c r="BK78" s="697">
        <v>0</v>
      </c>
      <c r="BL78" s="697">
        <v>0</v>
      </c>
      <c r="BM78" s="697">
        <v>0</v>
      </c>
      <c r="BN78" s="697">
        <v>0</v>
      </c>
      <c r="BO78" s="697">
        <v>0</v>
      </c>
      <c r="BP78" s="697">
        <v>0</v>
      </c>
      <c r="BQ78" s="697">
        <v>0</v>
      </c>
      <c r="BR78" s="697">
        <v>0</v>
      </c>
      <c r="BS78" s="697">
        <v>0</v>
      </c>
      <c r="BT78" s="698">
        <v>0</v>
      </c>
    </row>
    <row r="79" spans="2:73" ht="15.75">
      <c r="B79" s="692"/>
      <c r="C79" s="692">
        <v>463</v>
      </c>
      <c r="D79" s="692" t="s">
        <v>716</v>
      </c>
      <c r="E79" s="692" t="s">
        <v>718</v>
      </c>
      <c r="F79" s="692"/>
      <c r="G79" s="692"/>
      <c r="H79" s="692">
        <v>2017</v>
      </c>
      <c r="I79" s="644" t="s">
        <v>583</v>
      </c>
      <c r="J79" s="644" t="s">
        <v>595</v>
      </c>
      <c r="K79" s="633"/>
      <c r="L79" s="696"/>
      <c r="M79" s="697"/>
      <c r="N79" s="697"/>
      <c r="O79" s="697"/>
      <c r="P79" s="697">
        <v>0</v>
      </c>
      <c r="Q79" s="697">
        <v>0</v>
      </c>
      <c r="R79" s="697">
        <v>4</v>
      </c>
      <c r="S79" s="697">
        <v>4</v>
      </c>
      <c r="T79" s="697">
        <v>4</v>
      </c>
      <c r="U79" s="697">
        <v>4</v>
      </c>
      <c r="V79" s="697">
        <v>4</v>
      </c>
      <c r="W79" s="697">
        <v>4</v>
      </c>
      <c r="X79" s="697">
        <v>4</v>
      </c>
      <c r="Y79" s="697">
        <v>4</v>
      </c>
      <c r="Z79" s="697">
        <v>4</v>
      </c>
      <c r="AA79" s="697">
        <v>4</v>
      </c>
      <c r="AB79" s="697">
        <v>4</v>
      </c>
      <c r="AC79" s="697">
        <v>4</v>
      </c>
      <c r="AD79" s="697">
        <v>4</v>
      </c>
      <c r="AE79" s="697">
        <v>4</v>
      </c>
      <c r="AF79" s="697">
        <v>4</v>
      </c>
      <c r="AG79" s="697">
        <v>4</v>
      </c>
      <c r="AH79" s="697">
        <v>4</v>
      </c>
      <c r="AI79" s="697">
        <v>4</v>
      </c>
      <c r="AJ79" s="697">
        <v>3</v>
      </c>
      <c r="AK79" s="697">
        <v>2</v>
      </c>
      <c r="AL79" s="697">
        <v>0</v>
      </c>
      <c r="AM79" s="697">
        <v>0</v>
      </c>
      <c r="AN79" s="697">
        <v>0</v>
      </c>
      <c r="AO79" s="698">
        <v>0</v>
      </c>
      <c r="AP79" s="633"/>
      <c r="AQ79" s="696"/>
      <c r="AR79" s="697"/>
      <c r="AS79" s="697"/>
      <c r="AT79" s="697"/>
      <c r="AU79" s="697">
        <v>0</v>
      </c>
      <c r="AV79" s="697">
        <v>0</v>
      </c>
      <c r="AW79" s="697">
        <v>37610</v>
      </c>
      <c r="AX79" s="697">
        <v>37610</v>
      </c>
      <c r="AY79" s="697">
        <v>37610</v>
      </c>
      <c r="AZ79" s="697">
        <v>37610</v>
      </c>
      <c r="BA79" s="697">
        <v>37194</v>
      </c>
      <c r="BB79" s="697">
        <v>36863</v>
      </c>
      <c r="BC79" s="697">
        <v>36863</v>
      </c>
      <c r="BD79" s="697">
        <v>36863</v>
      </c>
      <c r="BE79" s="697">
        <v>36863</v>
      </c>
      <c r="BF79" s="697">
        <v>36863</v>
      </c>
      <c r="BG79" s="697">
        <v>36863</v>
      </c>
      <c r="BH79" s="697">
        <v>36863</v>
      </c>
      <c r="BI79" s="697">
        <v>36863</v>
      </c>
      <c r="BJ79" s="697">
        <v>36863</v>
      </c>
      <c r="BK79" s="697">
        <v>36863</v>
      </c>
      <c r="BL79" s="697">
        <v>36696</v>
      </c>
      <c r="BM79" s="697">
        <v>36696</v>
      </c>
      <c r="BN79" s="697">
        <v>36655</v>
      </c>
      <c r="BO79" s="697">
        <v>36114</v>
      </c>
      <c r="BP79" s="697">
        <v>2654</v>
      </c>
      <c r="BQ79" s="697">
        <v>44</v>
      </c>
      <c r="BR79" s="697">
        <v>44</v>
      </c>
      <c r="BS79" s="697">
        <v>0</v>
      </c>
      <c r="BT79" s="698">
        <v>0</v>
      </c>
      <c r="BU79" s="163"/>
    </row>
    <row r="80" spans="2:73" ht="15.75">
      <c r="B80" s="692"/>
      <c r="C80" s="692">
        <v>469</v>
      </c>
      <c r="D80" s="692" t="s">
        <v>717</v>
      </c>
      <c r="E80" s="692" t="s">
        <v>718</v>
      </c>
      <c r="F80" s="692"/>
      <c r="G80" s="692"/>
      <c r="H80" s="692">
        <v>2017</v>
      </c>
      <c r="I80" s="644" t="s">
        <v>583</v>
      </c>
      <c r="J80" s="644" t="s">
        <v>595</v>
      </c>
      <c r="K80" s="633"/>
      <c r="L80" s="696"/>
      <c r="M80" s="697"/>
      <c r="N80" s="697"/>
      <c r="O80" s="697"/>
      <c r="P80" s="697">
        <v>0</v>
      </c>
      <c r="Q80" s="697">
        <v>0</v>
      </c>
      <c r="R80" s="697">
        <v>0</v>
      </c>
      <c r="S80" s="697">
        <v>0</v>
      </c>
      <c r="T80" s="697">
        <v>0</v>
      </c>
      <c r="U80" s="697">
        <v>0</v>
      </c>
      <c r="V80" s="697">
        <v>0</v>
      </c>
      <c r="W80" s="697">
        <v>0</v>
      </c>
      <c r="X80" s="697">
        <v>0</v>
      </c>
      <c r="Y80" s="697">
        <v>0</v>
      </c>
      <c r="Z80" s="697">
        <v>0</v>
      </c>
      <c r="AA80" s="697">
        <v>0</v>
      </c>
      <c r="AB80" s="697">
        <v>0</v>
      </c>
      <c r="AC80" s="697">
        <v>0</v>
      </c>
      <c r="AD80" s="697">
        <v>0</v>
      </c>
      <c r="AE80" s="697">
        <v>0</v>
      </c>
      <c r="AF80" s="697">
        <v>0</v>
      </c>
      <c r="AG80" s="697">
        <v>0</v>
      </c>
      <c r="AH80" s="697">
        <v>0</v>
      </c>
      <c r="AI80" s="697">
        <v>0</v>
      </c>
      <c r="AJ80" s="697">
        <v>0</v>
      </c>
      <c r="AK80" s="697">
        <v>0</v>
      </c>
      <c r="AL80" s="697">
        <v>0</v>
      </c>
      <c r="AM80" s="697">
        <v>0</v>
      </c>
      <c r="AN80" s="697">
        <v>0</v>
      </c>
      <c r="AO80" s="698">
        <v>0</v>
      </c>
      <c r="AP80" s="633"/>
      <c r="AQ80" s="696"/>
      <c r="AR80" s="697"/>
      <c r="AS80" s="697"/>
      <c r="AT80" s="697"/>
      <c r="AU80" s="697">
        <v>0</v>
      </c>
      <c r="AV80" s="697">
        <v>0</v>
      </c>
      <c r="AW80" s="697">
        <v>1274792</v>
      </c>
      <c r="AX80" s="697">
        <v>0</v>
      </c>
      <c r="AY80" s="697">
        <v>0</v>
      </c>
      <c r="AZ80" s="697">
        <v>0</v>
      </c>
      <c r="BA80" s="697">
        <v>0</v>
      </c>
      <c r="BB80" s="697">
        <v>0</v>
      </c>
      <c r="BC80" s="697">
        <v>0</v>
      </c>
      <c r="BD80" s="697">
        <v>0</v>
      </c>
      <c r="BE80" s="697">
        <v>0</v>
      </c>
      <c r="BF80" s="697">
        <v>0</v>
      </c>
      <c r="BG80" s="697">
        <v>0</v>
      </c>
      <c r="BH80" s="697">
        <v>0</v>
      </c>
      <c r="BI80" s="697">
        <v>0</v>
      </c>
      <c r="BJ80" s="697">
        <v>0</v>
      </c>
      <c r="BK80" s="697">
        <v>0</v>
      </c>
      <c r="BL80" s="697">
        <v>0</v>
      </c>
      <c r="BM80" s="697">
        <v>0</v>
      </c>
      <c r="BN80" s="697">
        <v>0</v>
      </c>
      <c r="BO80" s="697">
        <v>0</v>
      </c>
      <c r="BP80" s="697">
        <v>0</v>
      </c>
      <c r="BQ80" s="697">
        <v>0</v>
      </c>
      <c r="BR80" s="697">
        <v>0</v>
      </c>
      <c r="BS80" s="697">
        <v>0</v>
      </c>
      <c r="BT80" s="698">
        <v>0</v>
      </c>
      <c r="BU80" s="163"/>
    </row>
    <row r="81" spans="2:73">
      <c r="B81" s="692"/>
      <c r="C81" s="692">
        <v>417</v>
      </c>
      <c r="D81" s="692" t="s">
        <v>118</v>
      </c>
      <c r="E81" s="692" t="s">
        <v>718</v>
      </c>
      <c r="F81" s="692"/>
      <c r="G81" s="692"/>
      <c r="H81" s="692">
        <v>2015</v>
      </c>
      <c r="I81" s="644" t="s">
        <v>584</v>
      </c>
      <c r="J81" s="644" t="s">
        <v>588</v>
      </c>
      <c r="K81" s="633"/>
      <c r="L81" s="696"/>
      <c r="M81" s="697"/>
      <c r="N81" s="697"/>
      <c r="O81" s="697"/>
      <c r="P81" s="697">
        <v>22.444587018438014</v>
      </c>
      <c r="Q81" s="697">
        <f>0.967007963594994*P81</f>
        <v>21.704094386430381</v>
      </c>
      <c r="R81" s="697">
        <f>Q81</f>
        <v>21.704094386430381</v>
      </c>
      <c r="S81" s="697">
        <f>R81</f>
        <v>21.704094386430381</v>
      </c>
      <c r="T81" s="697">
        <f>S81</f>
        <v>21.704094386430381</v>
      </c>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v>122651.416292851</v>
      </c>
      <c r="AV81" s="697">
        <f>0.984659780908955*AU81</f>
        <v>120769.9166950917</v>
      </c>
      <c r="AW81" s="697">
        <f>AV81</f>
        <v>120769.9166950917</v>
      </c>
      <c r="AX81" s="697">
        <f>AW81</f>
        <v>120769.9166950917</v>
      </c>
      <c r="AY81" s="697">
        <f>AX81</f>
        <v>120769.9166950917</v>
      </c>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v>419</v>
      </c>
      <c r="D82" s="692" t="s">
        <v>120</v>
      </c>
      <c r="E82" s="692" t="s">
        <v>718</v>
      </c>
      <c r="F82" s="692"/>
      <c r="G82" s="692"/>
      <c r="H82" s="692">
        <v>2015</v>
      </c>
      <c r="I82" s="644" t="s">
        <v>584</v>
      </c>
      <c r="J82" s="644" t="s">
        <v>588</v>
      </c>
      <c r="K82" s="633"/>
      <c r="L82" s="696"/>
      <c r="M82" s="697"/>
      <c r="N82" s="697"/>
      <c r="O82" s="697"/>
      <c r="P82" s="697">
        <v>12.34825174825175</v>
      </c>
      <c r="Q82" s="697">
        <v>12.34825174825175</v>
      </c>
      <c r="R82" s="697">
        <v>12.34825174825175</v>
      </c>
      <c r="S82" s="697">
        <v>12.34825174825175</v>
      </c>
      <c r="T82" s="697">
        <v>12.34825174825175</v>
      </c>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v>84007.628415258499</v>
      </c>
      <c r="AV82" s="697">
        <v>84007.628415258499</v>
      </c>
      <c r="AW82" s="697">
        <v>84007.628415258499</v>
      </c>
      <c r="AX82" s="697">
        <v>84007.628415258499</v>
      </c>
      <c r="AY82" s="697">
        <v>84007.628415258499</v>
      </c>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v>417</v>
      </c>
      <c r="D83" s="692" t="s">
        <v>118</v>
      </c>
      <c r="E83" s="692" t="s">
        <v>718</v>
      </c>
      <c r="F83" s="692"/>
      <c r="G83" s="692"/>
      <c r="H83" s="692">
        <v>2016</v>
      </c>
      <c r="I83" s="644" t="s">
        <v>584</v>
      </c>
      <c r="J83" s="644" t="s">
        <v>588</v>
      </c>
      <c r="K83" s="633"/>
      <c r="L83" s="696"/>
      <c r="M83" s="697"/>
      <c r="N83" s="697"/>
      <c r="O83" s="697"/>
      <c r="P83" s="697"/>
      <c r="Q83" s="697">
        <v>345.39522938090238</v>
      </c>
      <c r="R83" s="697">
        <f>1.03880138301959*Q83</f>
        <v>358.7970419692499</v>
      </c>
      <c r="S83" s="697">
        <f>R83</f>
        <v>358.7970419692499</v>
      </c>
      <c r="T83" s="697">
        <f>S83</f>
        <v>358.7970419692499</v>
      </c>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v>1117121.7487672428</v>
      </c>
      <c r="AW83" s="697">
        <f>1.03012627740373*AV83</f>
        <v>1150776.4684643447</v>
      </c>
      <c r="AX83" s="697">
        <f>AW83</f>
        <v>1150776.4684643447</v>
      </c>
      <c r="AY83" s="697">
        <f>AX83</f>
        <v>1150776.4684643447</v>
      </c>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v>419</v>
      </c>
      <c r="D84" s="692" t="s">
        <v>120</v>
      </c>
      <c r="E84" s="692" t="s">
        <v>718</v>
      </c>
      <c r="F84" s="692"/>
      <c r="G84" s="692"/>
      <c r="H84" s="692">
        <v>2016</v>
      </c>
      <c r="I84" s="644" t="s">
        <v>584</v>
      </c>
      <c r="J84" s="644" t="s">
        <v>588</v>
      </c>
      <c r="K84" s="633"/>
      <c r="L84" s="696"/>
      <c r="M84" s="697"/>
      <c r="N84" s="697"/>
      <c r="O84" s="697"/>
      <c r="P84" s="697"/>
      <c r="Q84" s="697">
        <v>249.96883216783218</v>
      </c>
      <c r="R84" s="697">
        <f>Q84</f>
        <v>249.96883216783218</v>
      </c>
      <c r="S84" s="697">
        <f t="shared" ref="S84:T84" si="0">R84</f>
        <v>249.96883216783218</v>
      </c>
      <c r="T84" s="697">
        <f t="shared" si="0"/>
        <v>249.96883216783218</v>
      </c>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v>910521.89362008765</v>
      </c>
      <c r="AW84" s="697">
        <f>AV84</f>
        <v>910521.89362008765</v>
      </c>
      <c r="AX84" s="697">
        <f>AW84</f>
        <v>910521.89362008765</v>
      </c>
      <c r="AY84" s="697">
        <f>AX84</f>
        <v>910521.89362008765</v>
      </c>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v>413</v>
      </c>
      <c r="D85" s="692" t="s">
        <v>114</v>
      </c>
      <c r="E85" s="692" t="s">
        <v>718</v>
      </c>
      <c r="F85" s="692"/>
      <c r="G85" s="692"/>
      <c r="H85" s="692">
        <v>2016</v>
      </c>
      <c r="I85" s="644" t="s">
        <v>584</v>
      </c>
      <c r="J85" s="644" t="s">
        <v>588</v>
      </c>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v>2604.4676667063</v>
      </c>
      <c r="AW85" s="697">
        <v>2604.4676667063</v>
      </c>
      <c r="AX85" s="697">
        <v>2604.4676667063</v>
      </c>
      <c r="AY85" s="697">
        <v>2604.4676667063</v>
      </c>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v>415</v>
      </c>
      <c r="D86" s="692" t="s">
        <v>116</v>
      </c>
      <c r="E86" s="692" t="s">
        <v>718</v>
      </c>
      <c r="F86" s="692"/>
      <c r="G86" s="692"/>
      <c r="H86" s="692">
        <v>2016</v>
      </c>
      <c r="I86" s="644" t="s">
        <v>584</v>
      </c>
      <c r="J86" s="644" t="s">
        <v>588</v>
      </c>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v>-2995.1715514039993</v>
      </c>
      <c r="AW86" s="697">
        <v>-2995.1715514039993</v>
      </c>
      <c r="AX86" s="697">
        <v>-2995.1715514039993</v>
      </c>
      <c r="AY86" s="697">
        <v>-2995.1715514039993</v>
      </c>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v>329</v>
      </c>
      <c r="D87" s="692" t="s">
        <v>113</v>
      </c>
      <c r="E87" s="692" t="s">
        <v>718</v>
      </c>
      <c r="F87" s="692"/>
      <c r="G87" s="692"/>
      <c r="H87" s="692">
        <v>2017</v>
      </c>
      <c r="I87" s="644" t="s">
        <v>584</v>
      </c>
      <c r="J87" s="644" t="s">
        <v>588</v>
      </c>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v>38981.473771915058</v>
      </c>
      <c r="AX87" s="697">
        <f>0.804393618994689*AW87</f>
        <v>31356.448761137304</v>
      </c>
      <c r="AY87" s="697">
        <f>AX87</f>
        <v>31356.448761137304</v>
      </c>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v>413</v>
      </c>
      <c r="D88" s="692" t="s">
        <v>114</v>
      </c>
      <c r="E88" s="692" t="s">
        <v>718</v>
      </c>
      <c r="F88" s="692"/>
      <c r="G88" s="692"/>
      <c r="H88" s="692">
        <v>2017</v>
      </c>
      <c r="I88" s="644" t="s">
        <v>584</v>
      </c>
      <c r="J88" s="644" t="s">
        <v>588</v>
      </c>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v>898832.35908275621</v>
      </c>
      <c r="AX88" s="700">
        <f>AW88</f>
        <v>898832.35908275621</v>
      </c>
      <c r="AY88" s="700">
        <f>AX88</f>
        <v>898832.35908275621</v>
      </c>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v>414</v>
      </c>
      <c r="D89" s="692" t="s">
        <v>115</v>
      </c>
      <c r="E89" s="692" t="s">
        <v>718</v>
      </c>
      <c r="F89" s="692"/>
      <c r="G89" s="692"/>
      <c r="H89" s="692">
        <v>2017</v>
      </c>
      <c r="I89" s="644" t="s">
        <v>584</v>
      </c>
      <c r="J89" s="644" t="s">
        <v>588</v>
      </c>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v>6055.1990141602219</v>
      </c>
      <c r="AX89" s="694">
        <v>6055.1990141602219</v>
      </c>
      <c r="AY89" s="694">
        <v>6055.1990141602219</v>
      </c>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t="s">
        <v>134</v>
      </c>
      <c r="E90" s="692" t="s">
        <v>718</v>
      </c>
      <c r="F90" s="692"/>
      <c r="G90" s="692"/>
      <c r="H90" s="692">
        <v>2017</v>
      </c>
      <c r="I90" s="644" t="s">
        <v>584</v>
      </c>
      <c r="J90" s="644" t="s">
        <v>588</v>
      </c>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v>78800.200000000026</v>
      </c>
      <c r="AX90" s="697">
        <f>AW90</f>
        <v>78800.200000000026</v>
      </c>
      <c r="AY90" s="697">
        <f>AX90</f>
        <v>78800.200000000026</v>
      </c>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v>417</v>
      </c>
      <c r="D91" s="692" t="s">
        <v>118</v>
      </c>
      <c r="E91" s="692" t="s">
        <v>718</v>
      </c>
      <c r="F91" s="692"/>
      <c r="G91" s="692"/>
      <c r="H91" s="692">
        <v>2017</v>
      </c>
      <c r="I91" s="644" t="s">
        <v>584</v>
      </c>
      <c r="J91" s="644" t="s">
        <v>588</v>
      </c>
      <c r="K91" s="633"/>
      <c r="L91" s="696"/>
      <c r="M91" s="697"/>
      <c r="N91" s="697"/>
      <c r="O91" s="697"/>
      <c r="P91" s="697"/>
      <c r="Q91" s="697"/>
      <c r="R91" s="697">
        <v>1640.5568673602161</v>
      </c>
      <c r="S91" s="697">
        <f>1.00978027867095*R91</f>
        <v>1656.6019706985398</v>
      </c>
      <c r="T91" s="697">
        <f>S91</f>
        <v>1656.6019706985398</v>
      </c>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v>16891576.387644835</v>
      </c>
      <c r="AX91" s="697">
        <f>AW91</f>
        <v>16891576.387644835</v>
      </c>
      <c r="AY91" s="697">
        <f>AX91</f>
        <v>16891576.387644835</v>
      </c>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v>419</v>
      </c>
      <c r="D92" s="692" t="s">
        <v>120</v>
      </c>
      <c r="E92" s="692" t="s">
        <v>718</v>
      </c>
      <c r="F92" s="692"/>
      <c r="G92" s="692"/>
      <c r="H92" s="692">
        <v>2017</v>
      </c>
      <c r="I92" s="644" t="s">
        <v>584</v>
      </c>
      <c r="J92" s="644" t="s">
        <v>588</v>
      </c>
      <c r="K92" s="633"/>
      <c r="L92" s="696"/>
      <c r="M92" s="697"/>
      <c r="N92" s="697"/>
      <c r="O92" s="697"/>
      <c r="P92" s="697"/>
      <c r="Q92" s="697"/>
      <c r="R92" s="697">
        <v>302.47552447552442</v>
      </c>
      <c r="S92" s="697">
        <v>302.47552447552442</v>
      </c>
      <c r="T92" s="697">
        <f>S92</f>
        <v>302.47552447552442</v>
      </c>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v>121951.67634256174</v>
      </c>
      <c r="AX92" s="697">
        <v>121951.67634256174</v>
      </c>
      <c r="AY92" s="697">
        <f>AX92</f>
        <v>121951.67634256174</v>
      </c>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t="s">
        <v>732</v>
      </c>
      <c r="E93" s="692" t="s">
        <v>718</v>
      </c>
      <c r="F93" s="692"/>
      <c r="G93" s="692"/>
      <c r="H93" s="692">
        <v>2017</v>
      </c>
      <c r="I93" s="644" t="s">
        <v>584</v>
      </c>
      <c r="J93" s="644" t="s">
        <v>588</v>
      </c>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v>68254.109999999986</v>
      </c>
      <c r="AX93" s="697">
        <v>68254.109999999986</v>
      </c>
      <c r="AY93" s="697">
        <f>AX93</f>
        <v>68254.109999999986</v>
      </c>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80">
    <sortState ref="C26:BT42">
      <sortCondition ref="H25"/>
    </sortState>
  </autoFilter>
  <mergeCells count="1">
    <mergeCell ref="C24:G24"/>
  </mergeCells>
  <conditionalFormatting sqref="L27:AO69 AQ37:BT71">
    <cfRule type="cellIs" dxfId="12" priority="15" operator="equal">
      <formula>0</formula>
    </cfRule>
  </conditionalFormatting>
  <conditionalFormatting sqref="L110:AO122 AQ108:BT122">
    <cfRule type="cellIs" dxfId="11" priority="12" operator="equal">
      <formula>0</formula>
    </cfRule>
  </conditionalFormatting>
  <conditionalFormatting sqref="L74:AO80 AQ72:BT80 BH81:BT88">
    <cfRule type="cellIs" dxfId="10" priority="14" operator="equal">
      <formula>0</formula>
    </cfRule>
  </conditionalFormatting>
  <conditionalFormatting sqref="L94:AO105 AQ94:BT107 BH89:BT93">
    <cfRule type="cellIs" dxfId="9" priority="13" operator="equal">
      <formula>0</formula>
    </cfRule>
  </conditionalFormatting>
  <conditionalFormatting sqref="L27:AO32">
    <cfRule type="cellIs" dxfId="8" priority="11" operator="equal">
      <formula>0</formula>
    </cfRule>
  </conditionalFormatting>
  <conditionalFormatting sqref="L33:AO43 AQ41:BT43">
    <cfRule type="cellIs" dxfId="7" priority="10" operator="equal">
      <formula>0</formula>
    </cfRule>
  </conditionalFormatting>
  <conditionalFormatting sqref="L70:AO73">
    <cfRule type="cellIs" dxfId="6" priority="9" operator="equal">
      <formula>0</formula>
    </cfRule>
  </conditionalFormatting>
  <conditionalFormatting sqref="L106:AO109">
    <cfRule type="cellIs" dxfId="5" priority="7" operator="equal">
      <formula>0</formula>
    </cfRule>
  </conditionalFormatting>
  <conditionalFormatting sqref="AQ27:BT28">
    <cfRule type="cellIs" dxfId="4" priority="6" operator="equal">
      <formula>0</formula>
    </cfRule>
  </conditionalFormatting>
  <conditionalFormatting sqref="AQ29:BT40">
    <cfRule type="cellIs" dxfId="3" priority="4" operator="equal">
      <formula>0</formula>
    </cfRule>
  </conditionalFormatting>
  <conditionalFormatting sqref="L81:AO86 AQ81:BG88">
    <cfRule type="cellIs" dxfId="2" priority="3" operator="equal">
      <formula>0</formula>
    </cfRule>
  </conditionalFormatting>
  <conditionalFormatting sqref="L91:AO93 AQ89:BG93">
    <cfRule type="cellIs" dxfId="1" priority="2" operator="equal">
      <formula>0</formula>
    </cfRule>
  </conditionalFormatting>
  <conditionalFormatting sqref="L87:AO90">
    <cfRule type="cellIs" dxfId="0" priority="1" operator="equal">
      <formula>0</formula>
    </cfRule>
  </conditionalFormatting>
  <pageMargins left="0.7" right="0.7" top="0.75" bottom="0.75" header="0.3" footer="0.3"/>
  <pageSetup scale="1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I27:I80 I94:I1048576</xm:sqref>
        </x14:dataValidation>
        <x14:dataValidation type="list" allowBlank="1" showInputMessage="1" showErrorMessage="1">
          <x14:formula1>
            <xm:f>DropDownList!$H$2:$H$3</xm:f>
          </x14:formula1>
          <xm:sqref>J27:J80 J94:J1048576</xm:sqref>
        </x14:dataValidation>
        <x14:dataValidation type="list" allowBlank="1" showInputMessage="1" showErrorMessage="1">
          <x14:formula1>
            <xm:f>[1]DropDownList!#REF!</xm:f>
          </x14:formula1>
          <xm:sqref>J81:J93</xm:sqref>
        </x14:dataValidation>
        <x14:dataValidation type="list" allowBlank="1" showInputMessage="1" showErrorMessage="1">
          <x14:formula1>
            <xm:f>[1]DropDownList!#REF!</xm:f>
          </x14:formula1>
          <xm:sqref>I81:I93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BD106"/>
  <sheetViews>
    <sheetView tabSelected="1" topLeftCell="A10" zoomScale="85" zoomScaleNormal="85" workbookViewId="0">
      <selection activeCell="I30" sqref="I30"/>
    </sheetView>
  </sheetViews>
  <sheetFormatPr defaultColWidth="9.140625" defaultRowHeight="15"/>
  <cols>
    <col min="1" max="1" width="9.140625" style="12"/>
    <col min="2" max="2" width="10.140625" style="12" customWidth="1"/>
    <col min="3" max="3" width="11.28515625" style="12" customWidth="1"/>
    <col min="4" max="4" width="13.28515625" style="12" customWidth="1"/>
    <col min="5" max="5" width="12.71093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7109375" style="12" customWidth="1"/>
    <col min="17" max="23" width="9.140625" style="12"/>
    <col min="24" max="24" width="19.7109375" style="12" customWidth="1"/>
    <col min="25" max="25" width="18.140625" style="12" customWidth="1"/>
    <col min="26" max="26" width="13.42578125" style="12" customWidth="1"/>
    <col min="27" max="27" width="12.140625" style="12" customWidth="1"/>
    <col min="28" max="31" width="10.28515625" style="12" customWidth="1"/>
    <col min="32" max="32" width="8.28515625" style="12" customWidth="1"/>
    <col min="33" max="33" width="13.28515625" style="12" bestFit="1" customWidth="1"/>
    <col min="34" max="34" width="12.140625" style="12" bestFit="1" customWidth="1"/>
    <col min="35" max="36" width="9.140625" style="12"/>
    <col min="37" max="38" width="9.5703125" style="12" bestFit="1" customWidth="1"/>
    <col min="39" max="39" width="13.28515625" style="12" bestFit="1" customWidth="1"/>
    <col min="40" max="40" width="9.140625" style="12"/>
    <col min="41" max="41" width="19.7109375" style="12" customWidth="1"/>
    <col min="42" max="42" width="18.140625" style="12" customWidth="1"/>
    <col min="43" max="43" width="13.42578125" style="12" customWidth="1"/>
    <col min="44" max="44" width="12.140625" style="12" customWidth="1"/>
    <col min="45" max="48" width="10.28515625" style="12" customWidth="1"/>
    <col min="49" max="49" width="8.28515625" style="12" customWidth="1"/>
    <col min="50" max="50" width="13.28515625" style="12" bestFit="1" customWidth="1"/>
    <col min="51" max="51" width="12.140625" style="12" bestFit="1" customWidth="1"/>
    <col min="52" max="53" width="9.140625" style="12"/>
    <col min="54" max="55" width="9.5703125" style="12" bestFit="1" customWidth="1"/>
    <col min="56" max="56" width="13.28515625" style="12" bestFit="1" customWidth="1"/>
    <col min="57" max="16384" width="9.140625" style="12"/>
  </cols>
  <sheetData>
    <row r="12" spans="1:17" ht="24" customHeight="1" thickBot="1"/>
    <row r="13" spans="1:17" s="9" customFormat="1" ht="23.45"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56" s="668" customFormat="1" ht="20.45" customHeight="1">
      <c r="B17" s="666" t="s">
        <v>670</v>
      </c>
      <c r="C17" s="667"/>
      <c r="D17" s="667"/>
      <c r="E17" s="667"/>
      <c r="F17" s="667"/>
      <c r="G17" s="667"/>
      <c r="H17" s="667"/>
      <c r="I17" s="667"/>
      <c r="J17" s="667"/>
      <c r="K17" s="667"/>
      <c r="L17" s="667"/>
      <c r="M17" s="667"/>
      <c r="N17" s="667"/>
      <c r="O17" s="667"/>
      <c r="P17" s="667"/>
      <c r="Q17" s="667"/>
      <c r="R17" s="667"/>
      <c r="S17" s="667"/>
      <c r="T17" s="667"/>
      <c r="U17" s="667"/>
    </row>
    <row r="18" spans="2:56" ht="60" customHeight="1">
      <c r="B18" s="871" t="s">
        <v>710</v>
      </c>
      <c r="C18" s="871"/>
      <c r="D18" s="871"/>
      <c r="E18" s="871"/>
      <c r="F18" s="871"/>
      <c r="G18" s="871"/>
      <c r="H18" s="871"/>
      <c r="I18" s="871"/>
      <c r="J18" s="871"/>
      <c r="K18" s="871"/>
      <c r="L18" s="871"/>
      <c r="M18" s="871"/>
      <c r="N18" s="871"/>
      <c r="O18" s="871"/>
      <c r="P18" s="871"/>
      <c r="Q18" s="871"/>
      <c r="R18" s="871"/>
      <c r="S18" s="871"/>
      <c r="T18" s="871"/>
      <c r="U18" s="871"/>
    </row>
    <row r="21" spans="2:56" ht="21">
      <c r="B21" s="744" t="s">
        <v>708</v>
      </c>
    </row>
    <row r="23" spans="2:56" ht="21.75" thickBot="1">
      <c r="B23" s="744" t="s">
        <v>745</v>
      </c>
      <c r="C23" s="745"/>
      <c r="E23" s="745"/>
      <c r="F23" s="745"/>
      <c r="H23" s="744" t="s">
        <v>709</v>
      </c>
    </row>
    <row r="24" spans="2:56" ht="18.600000000000001" customHeight="1" thickBot="1">
      <c r="B24" s="870" t="s">
        <v>686</v>
      </c>
      <c r="C24" s="870"/>
      <c r="D24" s="870"/>
      <c r="E24" s="870"/>
      <c r="F24" s="870"/>
      <c r="H24" s="12" t="s">
        <v>694</v>
      </c>
      <c r="M24" s="12" t="s">
        <v>695</v>
      </c>
      <c r="X24"/>
      <c r="Y24"/>
      <c r="Z24"/>
      <c r="AA24"/>
      <c r="AB24" s="767" t="s">
        <v>767</v>
      </c>
      <c r="AC24" s="768"/>
      <c r="AD24" s="768"/>
      <c r="AE24" s="768"/>
      <c r="AF24" s="769"/>
      <c r="AG24"/>
      <c r="AH24"/>
      <c r="AI24" s="767" t="s">
        <v>768</v>
      </c>
      <c r="AJ24" s="770"/>
      <c r="AK24" s="770"/>
      <c r="AL24" s="770"/>
      <c r="AM24" s="771"/>
      <c r="AO24"/>
      <c r="AP24"/>
      <c r="AQ24"/>
      <c r="AR24"/>
      <c r="AS24" s="767" t="s">
        <v>767</v>
      </c>
      <c r="AT24" s="768"/>
      <c r="AU24" s="768"/>
      <c r="AV24" s="768"/>
      <c r="AW24" s="769"/>
      <c r="AX24"/>
      <c r="AY24"/>
      <c r="AZ24" s="767" t="s">
        <v>768</v>
      </c>
      <c r="BA24" s="770"/>
      <c r="BB24" s="770"/>
      <c r="BC24" s="770"/>
      <c r="BD24" s="771"/>
    </row>
    <row r="25" spans="2:56" ht="45.75" thickBot="1">
      <c r="B25" s="741" t="s">
        <v>62</v>
      </c>
      <c r="C25" s="741" t="s">
        <v>687</v>
      </c>
      <c r="D25" s="741" t="s">
        <v>688</v>
      </c>
      <c r="E25" s="741" t="s">
        <v>762</v>
      </c>
      <c r="F25" s="741" t="s">
        <v>689</v>
      </c>
      <c r="H25" s="741" t="s">
        <v>691</v>
      </c>
      <c r="I25" s="741" t="s">
        <v>692</v>
      </c>
      <c r="J25" s="741" t="s">
        <v>693</v>
      </c>
      <c r="K25" s="741" t="s">
        <v>687</v>
      </c>
      <c r="M25" s="741" t="s">
        <v>761</v>
      </c>
      <c r="N25" s="741" t="s">
        <v>692</v>
      </c>
      <c r="O25" s="741" t="s">
        <v>763</v>
      </c>
      <c r="P25" s="741" t="s">
        <v>687</v>
      </c>
      <c r="X25" s="872" t="s">
        <v>769</v>
      </c>
      <c r="Y25" s="873" t="s">
        <v>770</v>
      </c>
      <c r="Z25" s="873" t="s">
        <v>806</v>
      </c>
      <c r="AA25" s="874" t="s">
        <v>805</v>
      </c>
      <c r="AB25" s="872" t="s">
        <v>735</v>
      </c>
      <c r="AC25" s="873" t="s">
        <v>736</v>
      </c>
      <c r="AD25" s="873" t="s">
        <v>737</v>
      </c>
      <c r="AE25" s="874" t="s">
        <v>738</v>
      </c>
      <c r="AF25" s="875" t="s">
        <v>26</v>
      </c>
      <c r="AG25" s="872" t="s">
        <v>771</v>
      </c>
      <c r="AH25" s="874" t="s">
        <v>772</v>
      </c>
      <c r="AI25" s="872" t="s">
        <v>735</v>
      </c>
      <c r="AJ25" s="873" t="s">
        <v>736</v>
      </c>
      <c r="AK25" s="873" t="s">
        <v>737</v>
      </c>
      <c r="AL25" s="874" t="s">
        <v>738</v>
      </c>
      <c r="AM25" s="875" t="s">
        <v>26</v>
      </c>
      <c r="AN25" s="704"/>
      <c r="AO25" s="872" t="s">
        <v>792</v>
      </c>
      <c r="AP25" s="873" t="s">
        <v>793</v>
      </c>
      <c r="AQ25" s="873" t="s">
        <v>794</v>
      </c>
      <c r="AR25" s="874" t="s">
        <v>795</v>
      </c>
      <c r="AS25" s="872">
        <v>9</v>
      </c>
      <c r="AT25" s="873">
        <v>10</v>
      </c>
      <c r="AU25" s="873">
        <v>11</v>
      </c>
      <c r="AV25" s="874">
        <v>12</v>
      </c>
      <c r="AW25" s="875" t="s">
        <v>791</v>
      </c>
      <c r="AX25" s="872" t="s">
        <v>796</v>
      </c>
      <c r="AY25" s="874"/>
      <c r="AZ25" s="872" t="s">
        <v>738</v>
      </c>
      <c r="BA25" s="873" t="s">
        <v>750</v>
      </c>
      <c r="BB25" s="873" t="s">
        <v>751</v>
      </c>
      <c r="BC25" s="874" t="s">
        <v>752</v>
      </c>
      <c r="BD25" s="875" t="s">
        <v>26</v>
      </c>
    </row>
    <row r="26" spans="2:56" ht="18">
      <c r="B26" s="748"/>
      <c r="C26" s="748" t="s">
        <v>698</v>
      </c>
      <c r="D26" s="748" t="s">
        <v>699</v>
      </c>
      <c r="E26" s="748" t="s">
        <v>700</v>
      </c>
      <c r="F26" s="748" t="s">
        <v>701</v>
      </c>
      <c r="H26" s="748"/>
      <c r="I26" s="748" t="s">
        <v>702</v>
      </c>
      <c r="J26" s="748" t="s">
        <v>703</v>
      </c>
      <c r="K26" s="748" t="s">
        <v>704</v>
      </c>
      <c r="M26" s="748"/>
      <c r="N26" s="748" t="s">
        <v>705</v>
      </c>
      <c r="O26" s="748"/>
      <c r="P26" s="748" t="s">
        <v>707</v>
      </c>
      <c r="X26" s="772" t="s">
        <v>773</v>
      </c>
      <c r="Y26" s="773" t="s">
        <v>774</v>
      </c>
      <c r="Z26" s="773">
        <v>100</v>
      </c>
      <c r="AA26" s="774">
        <v>320</v>
      </c>
      <c r="AB26" s="772"/>
      <c r="AC26" s="773"/>
      <c r="AD26" s="773">
        <v>60</v>
      </c>
      <c r="AE26" s="774">
        <v>18</v>
      </c>
      <c r="AF26" s="775">
        <v>78</v>
      </c>
      <c r="AG26" s="772">
        <f t="shared" ref="AG26:AG73" si="0">(AA26-Z26)/1000</f>
        <v>0.22</v>
      </c>
      <c r="AH26" s="776">
        <f t="shared" ref="AH26:AH73" si="1">AF26*AG26</f>
        <v>17.16</v>
      </c>
      <c r="AI26" s="772">
        <f>AB26*AG26</f>
        <v>0</v>
      </c>
      <c r="AJ26" s="773">
        <f>AC26*AG26</f>
        <v>0</v>
      </c>
      <c r="AK26" s="773">
        <f>AD26*AG26</f>
        <v>13.2</v>
      </c>
      <c r="AL26" s="774">
        <f>AE26*AG26</f>
        <v>3.96</v>
      </c>
      <c r="AM26" s="777">
        <f>SUM(AI26:AL26)</f>
        <v>17.16</v>
      </c>
      <c r="AO26" s="786" t="s">
        <v>773</v>
      </c>
      <c r="AP26" s="787" t="s">
        <v>778</v>
      </c>
      <c r="AQ26" s="787">
        <v>100</v>
      </c>
      <c r="AR26" s="788">
        <v>123</v>
      </c>
      <c r="AS26" s="787"/>
      <c r="AT26" s="787"/>
      <c r="AU26" s="787">
        <v>1</v>
      </c>
      <c r="AV26" s="788"/>
      <c r="AW26" s="788">
        <v>1</v>
      </c>
      <c r="AX26" s="787">
        <f t="shared" ref="AX26:AX57" si="2">(AR26-AQ26)/1000</f>
        <v>2.3E-2</v>
      </c>
      <c r="AY26" s="789">
        <f t="shared" ref="AY26:AY57" si="3">AW26*AX26</f>
        <v>2.3E-2</v>
      </c>
      <c r="AZ26" s="787">
        <f>AS26*AX26</f>
        <v>0</v>
      </c>
      <c r="BA26" s="787">
        <f>AT26*AX26</f>
        <v>0</v>
      </c>
      <c r="BB26" s="787">
        <f>AU26*AX26</f>
        <v>2.3E-2</v>
      </c>
      <c r="BC26" s="788">
        <f>AV26*AX26</f>
        <v>0</v>
      </c>
      <c r="BD26" s="789">
        <f>SUM(AZ26:BC26)</f>
        <v>2.3E-2</v>
      </c>
    </row>
    <row r="27" spans="2:56" ht="15.6" customHeight="1">
      <c r="B27" s="743">
        <v>42370</v>
      </c>
      <c r="C27" s="750"/>
      <c r="D27" s="749"/>
      <c r="E27" s="742">
        <f t="shared" ref="E27:E36" si="4">E28+1</f>
        <v>12</v>
      </c>
      <c r="F27" s="758">
        <f>C27*12</f>
        <v>0</v>
      </c>
      <c r="H27" s="742" t="s">
        <v>734</v>
      </c>
      <c r="I27" s="800">
        <f>+AI74</f>
        <v>0.81499999999999995</v>
      </c>
      <c r="J27" s="742">
        <v>1</v>
      </c>
      <c r="K27" s="757">
        <f>I27*J27</f>
        <v>0.81499999999999995</v>
      </c>
      <c r="M27" s="742" t="s">
        <v>735</v>
      </c>
      <c r="N27" s="742"/>
      <c r="O27" s="742">
        <v>6</v>
      </c>
      <c r="P27" s="742"/>
      <c r="X27" s="772"/>
      <c r="Y27" s="773" t="s">
        <v>775</v>
      </c>
      <c r="Z27" s="773">
        <v>100</v>
      </c>
      <c r="AA27" s="774">
        <v>490</v>
      </c>
      <c r="AB27" s="772"/>
      <c r="AC27" s="773"/>
      <c r="AD27" s="773">
        <v>2</v>
      </c>
      <c r="AE27" s="774"/>
      <c r="AF27" s="775">
        <v>2</v>
      </c>
      <c r="AG27" s="772">
        <f t="shared" si="0"/>
        <v>0.39</v>
      </c>
      <c r="AH27" s="776">
        <f t="shared" si="1"/>
        <v>0.78</v>
      </c>
      <c r="AI27" s="772">
        <f t="shared" ref="AI27:AI73" si="5">AB27*AG27</f>
        <v>0</v>
      </c>
      <c r="AJ27" s="773">
        <f t="shared" ref="AJ27:AJ73" si="6">AC27*AG27</f>
        <v>0</v>
      </c>
      <c r="AK27" s="773">
        <f t="shared" ref="AK27:AK73" si="7">AD27*AG27</f>
        <v>0.78</v>
      </c>
      <c r="AL27" s="774">
        <f t="shared" ref="AL27:AL73" si="8">AE27*AG27</f>
        <v>0</v>
      </c>
      <c r="AM27" s="777">
        <f t="shared" ref="AM27:AM73" si="9">SUM(AI27:AL27)</f>
        <v>0.78</v>
      </c>
      <c r="AO27" s="772"/>
      <c r="AP27" s="773" t="s">
        <v>782</v>
      </c>
      <c r="AQ27" s="773">
        <v>100</v>
      </c>
      <c r="AR27" s="774">
        <v>255</v>
      </c>
      <c r="AS27" s="773">
        <v>3</v>
      </c>
      <c r="AT27" s="773"/>
      <c r="AU27" s="773">
        <v>12</v>
      </c>
      <c r="AV27" s="774">
        <v>35</v>
      </c>
      <c r="AW27" s="774">
        <v>50</v>
      </c>
      <c r="AX27" s="773">
        <f t="shared" si="2"/>
        <v>0.155</v>
      </c>
      <c r="AY27" s="776">
        <f t="shared" si="3"/>
        <v>7.75</v>
      </c>
      <c r="AZ27" s="773">
        <f t="shared" ref="AZ27:AZ90" si="10">AS27*AX27</f>
        <v>0.46499999999999997</v>
      </c>
      <c r="BA27" s="773">
        <f t="shared" ref="BA27:BA90" si="11">AT27*AX27</f>
        <v>0</v>
      </c>
      <c r="BB27" s="773">
        <f t="shared" ref="BB27:BB90" si="12">AU27*AX27</f>
        <v>1.8599999999999999</v>
      </c>
      <c r="BC27" s="774">
        <f t="shared" ref="BC27:BC90" si="13">AV27*AX27</f>
        <v>5.4249999999999998</v>
      </c>
      <c r="BD27" s="776">
        <f t="shared" ref="BD27:BD90" si="14">SUM(AZ27:BC27)</f>
        <v>7.75</v>
      </c>
    </row>
    <row r="28" spans="2:56" ht="15.6" customHeight="1">
      <c r="B28" s="743">
        <v>42401</v>
      </c>
      <c r="C28" s="751"/>
      <c r="D28" s="752"/>
      <c r="E28" s="742">
        <f t="shared" si="4"/>
        <v>11</v>
      </c>
      <c r="F28" s="758">
        <f>C28*11</f>
        <v>0</v>
      </c>
      <c r="H28" s="742" t="s">
        <v>734</v>
      </c>
      <c r="I28" s="800">
        <f>+AJ74</f>
        <v>14.362</v>
      </c>
      <c r="J28" s="742">
        <v>1</v>
      </c>
      <c r="K28" s="757">
        <f t="shared" ref="K28:K30" si="15">I28*J28</f>
        <v>14.362</v>
      </c>
      <c r="M28" s="742" t="s">
        <v>736</v>
      </c>
      <c r="N28" s="742"/>
      <c r="O28" s="742">
        <v>175</v>
      </c>
      <c r="P28" s="742"/>
      <c r="X28" s="772"/>
      <c r="Y28" s="773" t="s">
        <v>776</v>
      </c>
      <c r="Z28" s="773">
        <v>100</v>
      </c>
      <c r="AA28" s="774">
        <v>190.5</v>
      </c>
      <c r="AB28" s="772"/>
      <c r="AC28" s="773"/>
      <c r="AD28" s="773">
        <v>42</v>
      </c>
      <c r="AE28" s="774">
        <v>1</v>
      </c>
      <c r="AF28" s="775">
        <v>43</v>
      </c>
      <c r="AG28" s="772">
        <f t="shared" si="0"/>
        <v>9.0499999999999997E-2</v>
      </c>
      <c r="AH28" s="776">
        <f t="shared" si="1"/>
        <v>3.8914999999999997</v>
      </c>
      <c r="AI28" s="772">
        <f t="shared" si="5"/>
        <v>0</v>
      </c>
      <c r="AJ28" s="773">
        <f t="shared" si="6"/>
        <v>0</v>
      </c>
      <c r="AK28" s="773">
        <f t="shared" si="7"/>
        <v>3.8009999999999997</v>
      </c>
      <c r="AL28" s="774">
        <f t="shared" si="8"/>
        <v>9.0499999999999997E-2</v>
      </c>
      <c r="AM28" s="777">
        <f t="shared" si="9"/>
        <v>3.8914999999999997</v>
      </c>
      <c r="AO28" s="772"/>
      <c r="AP28" s="773" t="s">
        <v>774</v>
      </c>
      <c r="AQ28" s="773">
        <v>100</v>
      </c>
      <c r="AR28" s="774">
        <v>320</v>
      </c>
      <c r="AS28" s="773"/>
      <c r="AT28" s="773">
        <v>8</v>
      </c>
      <c r="AU28" s="773">
        <v>11</v>
      </c>
      <c r="AV28" s="774">
        <v>59</v>
      </c>
      <c r="AW28" s="774">
        <v>78</v>
      </c>
      <c r="AX28" s="773">
        <f t="shared" si="2"/>
        <v>0.22</v>
      </c>
      <c r="AY28" s="790">
        <f t="shared" si="3"/>
        <v>17.16</v>
      </c>
      <c r="AZ28" s="773">
        <f t="shared" si="10"/>
        <v>0</v>
      </c>
      <c r="BA28" s="773">
        <f t="shared" si="11"/>
        <v>1.76</v>
      </c>
      <c r="BB28" s="773">
        <f t="shared" si="12"/>
        <v>2.42</v>
      </c>
      <c r="BC28" s="774">
        <f t="shared" si="13"/>
        <v>12.98</v>
      </c>
      <c r="BD28" s="776">
        <f t="shared" si="14"/>
        <v>17.16</v>
      </c>
    </row>
    <row r="29" spans="2:56" ht="15.6" customHeight="1">
      <c r="B29" s="743">
        <v>42430</v>
      </c>
      <c r="C29" s="742"/>
      <c r="D29" s="742"/>
      <c r="E29" s="742">
        <f t="shared" si="4"/>
        <v>10</v>
      </c>
      <c r="F29" s="758">
        <f>C29*10</f>
        <v>0</v>
      </c>
      <c r="H29" s="742" t="s">
        <v>734</v>
      </c>
      <c r="I29" s="800">
        <f>+AK74</f>
        <v>222.68449999999999</v>
      </c>
      <c r="J29" s="742">
        <v>1</v>
      </c>
      <c r="K29" s="757">
        <f t="shared" si="15"/>
        <v>222.68449999999999</v>
      </c>
      <c r="M29" s="742" t="s">
        <v>737</v>
      </c>
      <c r="N29" s="742"/>
      <c r="O29" s="742">
        <v>1883</v>
      </c>
      <c r="P29" s="742"/>
      <c r="X29" s="772" t="s">
        <v>777</v>
      </c>
      <c r="Y29" s="773" t="s">
        <v>778</v>
      </c>
      <c r="Z29" s="773">
        <v>110</v>
      </c>
      <c r="AA29" s="774">
        <v>123</v>
      </c>
      <c r="AB29" s="772"/>
      <c r="AC29" s="773"/>
      <c r="AD29" s="773">
        <v>1</v>
      </c>
      <c r="AE29" s="774"/>
      <c r="AF29" s="775">
        <v>1</v>
      </c>
      <c r="AG29" s="772">
        <f t="shared" si="0"/>
        <v>1.2999999999999999E-2</v>
      </c>
      <c r="AH29" s="776">
        <f t="shared" si="1"/>
        <v>1.2999999999999999E-2</v>
      </c>
      <c r="AI29" s="772">
        <f t="shared" si="5"/>
        <v>0</v>
      </c>
      <c r="AJ29" s="773">
        <f t="shared" si="6"/>
        <v>0</v>
      </c>
      <c r="AK29" s="773">
        <f t="shared" si="7"/>
        <v>1.2999999999999999E-2</v>
      </c>
      <c r="AL29" s="774">
        <f t="shared" si="8"/>
        <v>0</v>
      </c>
      <c r="AM29" s="777">
        <f t="shared" si="9"/>
        <v>1.2999999999999999E-2</v>
      </c>
      <c r="AO29" s="772"/>
      <c r="AP29" s="773" t="s">
        <v>775</v>
      </c>
      <c r="AQ29" s="773">
        <v>100</v>
      </c>
      <c r="AR29" s="774">
        <v>490</v>
      </c>
      <c r="AS29" s="773"/>
      <c r="AT29" s="773">
        <v>1</v>
      </c>
      <c r="AU29" s="773">
        <v>2</v>
      </c>
      <c r="AV29" s="774">
        <v>1</v>
      </c>
      <c r="AW29" s="774">
        <v>4</v>
      </c>
      <c r="AX29" s="773">
        <f t="shared" si="2"/>
        <v>0.39</v>
      </c>
      <c r="AY29" s="790">
        <f t="shared" si="3"/>
        <v>1.56</v>
      </c>
      <c r="AZ29" s="773">
        <f t="shared" si="10"/>
        <v>0</v>
      </c>
      <c r="BA29" s="773">
        <f t="shared" si="11"/>
        <v>0.39</v>
      </c>
      <c r="BB29" s="773">
        <f t="shared" si="12"/>
        <v>0.78</v>
      </c>
      <c r="BC29" s="774">
        <f t="shared" si="13"/>
        <v>0.39</v>
      </c>
      <c r="BD29" s="776">
        <f t="shared" si="14"/>
        <v>1.56</v>
      </c>
    </row>
    <row r="30" spans="2:56" ht="15.6" customHeight="1">
      <c r="B30" s="743">
        <v>42461</v>
      </c>
      <c r="C30" s="742"/>
      <c r="D30" s="742"/>
      <c r="E30" s="742">
        <f t="shared" si="4"/>
        <v>9</v>
      </c>
      <c r="F30" s="758">
        <f>C30*9</f>
        <v>0</v>
      </c>
      <c r="H30" s="742" t="s">
        <v>734</v>
      </c>
      <c r="I30" s="800">
        <f>+AL74</f>
        <v>37.285999999999994</v>
      </c>
      <c r="J30" s="742">
        <v>1</v>
      </c>
      <c r="K30" s="757">
        <f t="shared" si="15"/>
        <v>37.285999999999994</v>
      </c>
      <c r="M30" s="742" t="s">
        <v>738</v>
      </c>
      <c r="N30" s="742"/>
      <c r="O30" s="765">
        <v>376</v>
      </c>
      <c r="P30" s="742"/>
      <c r="X30" s="772"/>
      <c r="Y30" s="773" t="s">
        <v>774</v>
      </c>
      <c r="Z30" s="773">
        <v>110</v>
      </c>
      <c r="AA30" s="774">
        <v>320</v>
      </c>
      <c r="AB30" s="772"/>
      <c r="AC30" s="773"/>
      <c r="AD30" s="773">
        <v>13</v>
      </c>
      <c r="AE30" s="774">
        <v>16</v>
      </c>
      <c r="AF30" s="775">
        <v>29</v>
      </c>
      <c r="AG30" s="772">
        <f t="shared" si="0"/>
        <v>0.21</v>
      </c>
      <c r="AH30" s="776">
        <f t="shared" si="1"/>
        <v>6.09</v>
      </c>
      <c r="AI30" s="772">
        <f t="shared" si="5"/>
        <v>0</v>
      </c>
      <c r="AJ30" s="773">
        <f t="shared" si="6"/>
        <v>0</v>
      </c>
      <c r="AK30" s="773">
        <f t="shared" si="7"/>
        <v>2.73</v>
      </c>
      <c r="AL30" s="774">
        <f t="shared" si="8"/>
        <v>3.36</v>
      </c>
      <c r="AM30" s="777">
        <f t="shared" si="9"/>
        <v>6.09</v>
      </c>
      <c r="AO30" s="772"/>
      <c r="AP30" s="773" t="s">
        <v>779</v>
      </c>
      <c r="AQ30" s="773">
        <v>100</v>
      </c>
      <c r="AR30" s="774">
        <v>90</v>
      </c>
      <c r="AS30" s="773"/>
      <c r="AT30" s="773"/>
      <c r="AU30" s="773">
        <v>5</v>
      </c>
      <c r="AV30" s="774">
        <v>12</v>
      </c>
      <c r="AW30" s="774">
        <v>17</v>
      </c>
      <c r="AX30" s="773">
        <f t="shared" si="2"/>
        <v>-0.01</v>
      </c>
      <c r="AY30" s="790">
        <f t="shared" si="3"/>
        <v>-0.17</v>
      </c>
      <c r="AZ30" s="773">
        <f t="shared" si="10"/>
        <v>0</v>
      </c>
      <c r="BA30" s="773">
        <f t="shared" si="11"/>
        <v>0</v>
      </c>
      <c r="BB30" s="773">
        <f t="shared" si="12"/>
        <v>-0.05</v>
      </c>
      <c r="BC30" s="774">
        <f t="shared" si="13"/>
        <v>-0.12</v>
      </c>
      <c r="BD30" s="776">
        <f t="shared" si="14"/>
        <v>-0.16999999999999998</v>
      </c>
    </row>
    <row r="31" spans="2:56" ht="15.6" customHeight="1">
      <c r="B31" s="743">
        <v>42491</v>
      </c>
      <c r="C31" s="757">
        <f>+K27</f>
        <v>0.81499999999999995</v>
      </c>
      <c r="D31" s="757"/>
      <c r="E31" s="742">
        <f t="shared" si="4"/>
        <v>8</v>
      </c>
      <c r="F31" s="758">
        <f>C31*8</f>
        <v>6.52</v>
      </c>
      <c r="H31" s="742" t="s">
        <v>743</v>
      </c>
      <c r="I31" s="742"/>
      <c r="J31" s="742"/>
      <c r="K31" s="742"/>
      <c r="M31" s="742"/>
      <c r="N31" s="742"/>
      <c r="O31" s="764">
        <f>SUM(O27:O30)</f>
        <v>2440</v>
      </c>
      <c r="P31" s="742"/>
      <c r="X31" s="772"/>
      <c r="Y31" s="773" t="s">
        <v>775</v>
      </c>
      <c r="Z31" s="773">
        <v>110</v>
      </c>
      <c r="AA31" s="774">
        <v>490</v>
      </c>
      <c r="AB31" s="772"/>
      <c r="AC31" s="773"/>
      <c r="AD31" s="773">
        <v>2</v>
      </c>
      <c r="AE31" s="774"/>
      <c r="AF31" s="775">
        <v>2</v>
      </c>
      <c r="AG31" s="772">
        <f t="shared" si="0"/>
        <v>0.38</v>
      </c>
      <c r="AH31" s="776">
        <f t="shared" si="1"/>
        <v>0.76</v>
      </c>
      <c r="AI31" s="772">
        <f t="shared" si="5"/>
        <v>0</v>
      </c>
      <c r="AJ31" s="773">
        <f t="shared" si="6"/>
        <v>0</v>
      </c>
      <c r="AK31" s="773">
        <f t="shared" si="7"/>
        <v>0.76</v>
      </c>
      <c r="AL31" s="774">
        <f t="shared" si="8"/>
        <v>0</v>
      </c>
      <c r="AM31" s="777">
        <f t="shared" si="9"/>
        <v>0.76</v>
      </c>
      <c r="AO31" s="772"/>
      <c r="AP31" s="773" t="s">
        <v>776</v>
      </c>
      <c r="AQ31" s="773">
        <v>100</v>
      </c>
      <c r="AR31" s="774">
        <v>190.5</v>
      </c>
      <c r="AS31" s="773">
        <v>1</v>
      </c>
      <c r="AT31" s="773">
        <v>1</v>
      </c>
      <c r="AU31" s="773">
        <v>3</v>
      </c>
      <c r="AV31" s="774">
        <v>11</v>
      </c>
      <c r="AW31" s="774">
        <v>16</v>
      </c>
      <c r="AX31" s="773">
        <f t="shared" si="2"/>
        <v>9.0499999999999997E-2</v>
      </c>
      <c r="AY31" s="790">
        <f t="shared" si="3"/>
        <v>1.448</v>
      </c>
      <c r="AZ31" s="773">
        <f t="shared" si="10"/>
        <v>9.0499999999999997E-2</v>
      </c>
      <c r="BA31" s="773">
        <f t="shared" si="11"/>
        <v>9.0499999999999997E-2</v>
      </c>
      <c r="BB31" s="773">
        <f t="shared" si="12"/>
        <v>0.27149999999999996</v>
      </c>
      <c r="BC31" s="774">
        <f t="shared" si="13"/>
        <v>0.99549999999999994</v>
      </c>
      <c r="BD31" s="776">
        <f t="shared" si="14"/>
        <v>1.448</v>
      </c>
    </row>
    <row r="32" spans="2:56" ht="15.6" customHeight="1">
      <c r="B32" s="743">
        <v>42522</v>
      </c>
      <c r="C32" s="757"/>
      <c r="D32" s="757"/>
      <c r="E32" s="742">
        <f t="shared" si="4"/>
        <v>7</v>
      </c>
      <c r="F32" s="758">
        <f>C32*7</f>
        <v>0</v>
      </c>
      <c r="H32" s="742"/>
      <c r="I32" s="742"/>
      <c r="J32" s="742"/>
      <c r="K32" s="742"/>
      <c r="M32" s="742"/>
      <c r="N32" s="742"/>
      <c r="O32" s="742"/>
      <c r="P32" s="742"/>
      <c r="X32" s="772"/>
      <c r="Y32" s="773" t="s">
        <v>779</v>
      </c>
      <c r="Z32" s="773">
        <v>110</v>
      </c>
      <c r="AA32" s="774">
        <v>90</v>
      </c>
      <c r="AB32" s="772"/>
      <c r="AC32" s="773"/>
      <c r="AD32" s="773">
        <v>1</v>
      </c>
      <c r="AE32" s="774"/>
      <c r="AF32" s="775">
        <v>1</v>
      </c>
      <c r="AG32" s="772">
        <f t="shared" si="0"/>
        <v>-0.02</v>
      </c>
      <c r="AH32" s="776">
        <f t="shared" si="1"/>
        <v>-0.02</v>
      </c>
      <c r="AI32" s="772">
        <f t="shared" si="5"/>
        <v>0</v>
      </c>
      <c r="AJ32" s="773">
        <f t="shared" si="6"/>
        <v>0</v>
      </c>
      <c r="AK32" s="773">
        <f t="shared" si="7"/>
        <v>-0.02</v>
      </c>
      <c r="AL32" s="774">
        <f t="shared" si="8"/>
        <v>0</v>
      </c>
      <c r="AM32" s="777">
        <f t="shared" si="9"/>
        <v>-0.02</v>
      </c>
      <c r="AO32" s="772"/>
      <c r="AP32" s="773" t="s">
        <v>797</v>
      </c>
      <c r="AQ32" s="773">
        <v>100</v>
      </c>
      <c r="AR32" s="774">
        <v>190.5</v>
      </c>
      <c r="AS32" s="773"/>
      <c r="AT32" s="773">
        <v>1</v>
      </c>
      <c r="AU32" s="773"/>
      <c r="AV32" s="774"/>
      <c r="AW32" s="774">
        <v>1</v>
      </c>
      <c r="AX32" s="773">
        <f t="shared" si="2"/>
        <v>9.0499999999999997E-2</v>
      </c>
      <c r="AY32" s="790">
        <f t="shared" si="3"/>
        <v>9.0499999999999997E-2</v>
      </c>
      <c r="AZ32" s="773">
        <f t="shared" si="10"/>
        <v>0</v>
      </c>
      <c r="BA32" s="773">
        <f t="shared" si="11"/>
        <v>9.0499999999999997E-2</v>
      </c>
      <c r="BB32" s="773">
        <f t="shared" si="12"/>
        <v>0</v>
      </c>
      <c r="BC32" s="774">
        <f t="shared" si="13"/>
        <v>0</v>
      </c>
      <c r="BD32" s="776">
        <f t="shared" si="14"/>
        <v>9.0499999999999997E-2</v>
      </c>
    </row>
    <row r="33" spans="2:56" ht="15.6" customHeight="1">
      <c r="B33" s="743">
        <v>42552</v>
      </c>
      <c r="C33" s="757">
        <f>+K28</f>
        <v>14.362</v>
      </c>
      <c r="D33" s="757"/>
      <c r="E33" s="742">
        <f t="shared" si="4"/>
        <v>6</v>
      </c>
      <c r="F33" s="758">
        <f>C33*6</f>
        <v>86.171999999999997</v>
      </c>
      <c r="H33" s="742" t="s">
        <v>734</v>
      </c>
      <c r="I33" s="742">
        <f>+AZ106</f>
        <v>64.143500000000017</v>
      </c>
      <c r="J33" s="742">
        <v>1</v>
      </c>
      <c r="K33" s="757">
        <f t="shared" ref="K33:K36" si="16">I33*J33</f>
        <v>64.143500000000017</v>
      </c>
      <c r="M33" s="742" t="s">
        <v>738</v>
      </c>
      <c r="N33" s="742"/>
      <c r="O33" s="742">
        <v>554</v>
      </c>
      <c r="P33" s="742"/>
      <c r="X33" s="772"/>
      <c r="Y33" s="773" t="s">
        <v>776</v>
      </c>
      <c r="Z33" s="773">
        <v>110</v>
      </c>
      <c r="AA33" s="774">
        <v>190.5</v>
      </c>
      <c r="AB33" s="772"/>
      <c r="AC33" s="773"/>
      <c r="AD33" s="773">
        <v>22</v>
      </c>
      <c r="AE33" s="774">
        <v>1</v>
      </c>
      <c r="AF33" s="775">
        <v>23</v>
      </c>
      <c r="AG33" s="772">
        <f t="shared" si="0"/>
        <v>8.0500000000000002E-2</v>
      </c>
      <c r="AH33" s="776">
        <f t="shared" si="1"/>
        <v>1.8515000000000001</v>
      </c>
      <c r="AI33" s="772">
        <f t="shared" si="5"/>
        <v>0</v>
      </c>
      <c r="AJ33" s="773">
        <f t="shared" si="6"/>
        <v>0</v>
      </c>
      <c r="AK33" s="773">
        <f t="shared" si="7"/>
        <v>1.7710000000000001</v>
      </c>
      <c r="AL33" s="774">
        <f t="shared" si="8"/>
        <v>8.0500000000000002E-2</v>
      </c>
      <c r="AM33" s="777">
        <f t="shared" si="9"/>
        <v>1.8515000000000001</v>
      </c>
      <c r="AO33" s="772" t="s">
        <v>777</v>
      </c>
      <c r="AP33" s="773" t="s">
        <v>778</v>
      </c>
      <c r="AQ33" s="773">
        <v>110</v>
      </c>
      <c r="AR33" s="774">
        <v>123</v>
      </c>
      <c r="AS33" s="773"/>
      <c r="AT33" s="773">
        <v>2</v>
      </c>
      <c r="AU33" s="773"/>
      <c r="AV33" s="774">
        <v>1</v>
      </c>
      <c r="AW33" s="774">
        <v>3</v>
      </c>
      <c r="AX33" s="773">
        <f t="shared" si="2"/>
        <v>1.2999999999999999E-2</v>
      </c>
      <c r="AY33" s="790">
        <f t="shared" si="3"/>
        <v>3.9E-2</v>
      </c>
      <c r="AZ33" s="773">
        <f t="shared" si="10"/>
        <v>0</v>
      </c>
      <c r="BA33" s="773">
        <f t="shared" si="11"/>
        <v>2.5999999999999999E-2</v>
      </c>
      <c r="BB33" s="773">
        <f t="shared" si="12"/>
        <v>0</v>
      </c>
      <c r="BC33" s="774">
        <f t="shared" si="13"/>
        <v>1.2999999999999999E-2</v>
      </c>
      <c r="BD33" s="776">
        <f t="shared" si="14"/>
        <v>3.9E-2</v>
      </c>
    </row>
    <row r="34" spans="2:56" ht="15.6" customHeight="1">
      <c r="B34" s="743">
        <v>42583</v>
      </c>
      <c r="C34" s="757">
        <f t="shared" ref="C34" si="17">+K29</f>
        <v>222.68449999999999</v>
      </c>
      <c r="D34" s="757"/>
      <c r="E34" s="742">
        <f t="shared" si="4"/>
        <v>5</v>
      </c>
      <c r="F34" s="758">
        <f>C34*5</f>
        <v>1113.4224999999999</v>
      </c>
      <c r="H34" s="742" t="s">
        <v>734</v>
      </c>
      <c r="I34" s="742">
        <f>+BA106</f>
        <v>104.36750000000002</v>
      </c>
      <c r="J34" s="742">
        <v>1</v>
      </c>
      <c r="K34" s="757">
        <f t="shared" si="16"/>
        <v>104.36750000000002</v>
      </c>
      <c r="M34" s="742" t="s">
        <v>750</v>
      </c>
      <c r="N34" s="742"/>
      <c r="O34" s="742">
        <v>1062</v>
      </c>
      <c r="P34" s="742"/>
      <c r="X34" s="772" t="s">
        <v>780</v>
      </c>
      <c r="Y34" s="773" t="s">
        <v>774</v>
      </c>
      <c r="Z34" s="773">
        <v>120</v>
      </c>
      <c r="AA34" s="774">
        <v>320</v>
      </c>
      <c r="AB34" s="772"/>
      <c r="AC34" s="773"/>
      <c r="AD34" s="773">
        <v>24</v>
      </c>
      <c r="AE34" s="774">
        <v>25</v>
      </c>
      <c r="AF34" s="775">
        <v>49</v>
      </c>
      <c r="AG34" s="772">
        <f t="shared" si="0"/>
        <v>0.2</v>
      </c>
      <c r="AH34" s="776">
        <f t="shared" si="1"/>
        <v>9.8000000000000007</v>
      </c>
      <c r="AI34" s="772">
        <f t="shared" si="5"/>
        <v>0</v>
      </c>
      <c r="AJ34" s="773">
        <f t="shared" si="6"/>
        <v>0</v>
      </c>
      <c r="AK34" s="773">
        <f t="shared" si="7"/>
        <v>4.8000000000000007</v>
      </c>
      <c r="AL34" s="774">
        <f t="shared" si="8"/>
        <v>5</v>
      </c>
      <c r="AM34" s="777">
        <f t="shared" si="9"/>
        <v>9.8000000000000007</v>
      </c>
      <c r="AO34" s="772"/>
      <c r="AP34" s="773" t="s">
        <v>782</v>
      </c>
      <c r="AQ34" s="773">
        <v>110</v>
      </c>
      <c r="AR34" s="774">
        <v>255</v>
      </c>
      <c r="AS34" s="773"/>
      <c r="AT34" s="773">
        <v>2</v>
      </c>
      <c r="AU34" s="773">
        <v>1</v>
      </c>
      <c r="AV34" s="774">
        <v>18</v>
      </c>
      <c r="AW34" s="774">
        <v>21</v>
      </c>
      <c r="AX34" s="773">
        <f t="shared" si="2"/>
        <v>0.14499999999999999</v>
      </c>
      <c r="AY34" s="790">
        <f t="shared" si="3"/>
        <v>3.0449999999999999</v>
      </c>
      <c r="AZ34" s="773">
        <f t="shared" si="10"/>
        <v>0</v>
      </c>
      <c r="BA34" s="773">
        <f t="shared" si="11"/>
        <v>0.28999999999999998</v>
      </c>
      <c r="BB34" s="773">
        <f t="shared" si="12"/>
        <v>0.14499999999999999</v>
      </c>
      <c r="BC34" s="774">
        <f t="shared" si="13"/>
        <v>2.61</v>
      </c>
      <c r="BD34" s="776">
        <f t="shared" si="14"/>
        <v>3.0449999999999999</v>
      </c>
    </row>
    <row r="35" spans="2:56" ht="15.6" customHeight="1">
      <c r="B35" s="743">
        <v>42614</v>
      </c>
      <c r="C35" s="757">
        <f>+K30+K33</f>
        <v>101.42950000000002</v>
      </c>
      <c r="D35" s="757"/>
      <c r="E35" s="742">
        <f t="shared" si="4"/>
        <v>4</v>
      </c>
      <c r="F35" s="758">
        <f>C35*4</f>
        <v>405.71800000000007</v>
      </c>
      <c r="H35" s="742" t="s">
        <v>734</v>
      </c>
      <c r="I35" s="742">
        <f>+BB106</f>
        <v>122.88549999999999</v>
      </c>
      <c r="J35" s="742">
        <v>1</v>
      </c>
      <c r="K35" s="757">
        <f t="shared" si="16"/>
        <v>122.88549999999999</v>
      </c>
      <c r="M35" s="742" t="s">
        <v>751</v>
      </c>
      <c r="N35" s="742"/>
      <c r="O35" s="742">
        <v>1383</v>
      </c>
      <c r="P35" s="742"/>
      <c r="X35" s="772"/>
      <c r="Y35" s="773" t="s">
        <v>776</v>
      </c>
      <c r="Z35" s="773">
        <v>120</v>
      </c>
      <c r="AA35" s="774">
        <v>190.5</v>
      </c>
      <c r="AB35" s="772"/>
      <c r="AC35" s="773"/>
      <c r="AD35" s="773">
        <v>26</v>
      </c>
      <c r="AE35" s="774"/>
      <c r="AF35" s="775">
        <v>26</v>
      </c>
      <c r="AG35" s="772">
        <f t="shared" si="0"/>
        <v>7.0499999999999993E-2</v>
      </c>
      <c r="AH35" s="776">
        <f t="shared" si="1"/>
        <v>1.8329999999999997</v>
      </c>
      <c r="AI35" s="772">
        <f t="shared" si="5"/>
        <v>0</v>
      </c>
      <c r="AJ35" s="773">
        <f t="shared" si="6"/>
        <v>0</v>
      </c>
      <c r="AK35" s="773">
        <f t="shared" si="7"/>
        <v>1.8329999999999997</v>
      </c>
      <c r="AL35" s="774">
        <f t="shared" si="8"/>
        <v>0</v>
      </c>
      <c r="AM35" s="777">
        <f t="shared" si="9"/>
        <v>1.8329999999999997</v>
      </c>
      <c r="AO35" s="772"/>
      <c r="AP35" s="773" t="s">
        <v>774</v>
      </c>
      <c r="AQ35" s="773">
        <v>110</v>
      </c>
      <c r="AR35" s="774">
        <v>320</v>
      </c>
      <c r="AS35" s="773"/>
      <c r="AT35" s="773">
        <v>6</v>
      </c>
      <c r="AU35" s="773">
        <v>11</v>
      </c>
      <c r="AV35" s="774">
        <v>43</v>
      </c>
      <c r="AW35" s="774">
        <v>60</v>
      </c>
      <c r="AX35" s="773">
        <f t="shared" si="2"/>
        <v>0.21</v>
      </c>
      <c r="AY35" s="790">
        <f t="shared" si="3"/>
        <v>12.6</v>
      </c>
      <c r="AZ35" s="773">
        <f t="shared" si="10"/>
        <v>0</v>
      </c>
      <c r="BA35" s="773">
        <f t="shared" si="11"/>
        <v>1.26</v>
      </c>
      <c r="BB35" s="773">
        <f t="shared" si="12"/>
        <v>2.31</v>
      </c>
      <c r="BC35" s="774">
        <f t="shared" si="13"/>
        <v>9.0299999999999994</v>
      </c>
      <c r="BD35" s="776">
        <f t="shared" si="14"/>
        <v>12.6</v>
      </c>
    </row>
    <row r="36" spans="2:56" ht="15.6" customHeight="1">
      <c r="B36" s="743">
        <v>42644</v>
      </c>
      <c r="C36" s="761">
        <f>+K34</f>
        <v>104.36750000000002</v>
      </c>
      <c r="D36" s="742"/>
      <c r="E36" s="742">
        <f t="shared" si="4"/>
        <v>3</v>
      </c>
      <c r="F36" s="758">
        <f>C36*3</f>
        <v>313.10250000000008</v>
      </c>
      <c r="H36" s="742" t="s">
        <v>734</v>
      </c>
      <c r="I36" s="742">
        <f>+BC106</f>
        <v>142.917</v>
      </c>
      <c r="J36" s="742">
        <v>1</v>
      </c>
      <c r="K36" s="757">
        <f t="shared" si="16"/>
        <v>142.917</v>
      </c>
      <c r="M36" s="742" t="s">
        <v>752</v>
      </c>
      <c r="N36" s="742"/>
      <c r="O36" s="765">
        <v>1044</v>
      </c>
      <c r="P36" s="742"/>
      <c r="X36" s="772" t="s">
        <v>781</v>
      </c>
      <c r="Y36" s="773" t="s">
        <v>782</v>
      </c>
      <c r="Z36" s="773">
        <v>130</v>
      </c>
      <c r="AA36" s="774">
        <v>255</v>
      </c>
      <c r="AB36" s="772">
        <v>5</v>
      </c>
      <c r="AC36" s="773"/>
      <c r="AD36" s="773"/>
      <c r="AE36" s="774"/>
      <c r="AF36" s="775">
        <v>5</v>
      </c>
      <c r="AG36" s="772">
        <f t="shared" si="0"/>
        <v>0.125</v>
      </c>
      <c r="AH36" s="776">
        <f t="shared" si="1"/>
        <v>0.625</v>
      </c>
      <c r="AI36" s="772">
        <f t="shared" si="5"/>
        <v>0.625</v>
      </c>
      <c r="AJ36" s="773">
        <f t="shared" si="6"/>
        <v>0</v>
      </c>
      <c r="AK36" s="773">
        <f t="shared" si="7"/>
        <v>0</v>
      </c>
      <c r="AL36" s="774">
        <f t="shared" si="8"/>
        <v>0</v>
      </c>
      <c r="AM36" s="777">
        <f t="shared" si="9"/>
        <v>0.625</v>
      </c>
      <c r="AO36" s="772"/>
      <c r="AP36" s="773" t="s">
        <v>775</v>
      </c>
      <c r="AQ36" s="773">
        <v>110</v>
      </c>
      <c r="AR36" s="774">
        <v>490</v>
      </c>
      <c r="AS36" s="773"/>
      <c r="AT36" s="773"/>
      <c r="AU36" s="773">
        <v>1</v>
      </c>
      <c r="AV36" s="774">
        <v>10</v>
      </c>
      <c r="AW36" s="774">
        <v>11</v>
      </c>
      <c r="AX36" s="773">
        <f t="shared" si="2"/>
        <v>0.38</v>
      </c>
      <c r="AY36" s="790">
        <f t="shared" si="3"/>
        <v>4.18</v>
      </c>
      <c r="AZ36" s="773">
        <f t="shared" si="10"/>
        <v>0</v>
      </c>
      <c r="BA36" s="773">
        <f t="shared" si="11"/>
        <v>0</v>
      </c>
      <c r="BB36" s="773">
        <f t="shared" si="12"/>
        <v>0.38</v>
      </c>
      <c r="BC36" s="774">
        <f t="shared" si="13"/>
        <v>3.8</v>
      </c>
      <c r="BD36" s="776">
        <f t="shared" si="14"/>
        <v>4.18</v>
      </c>
    </row>
    <row r="37" spans="2:56" ht="15.6" customHeight="1">
      <c r="B37" s="743">
        <v>42675</v>
      </c>
      <c r="C37" s="761">
        <f t="shared" ref="C37:C38" si="18">+K35</f>
        <v>122.88549999999999</v>
      </c>
      <c r="D37" s="742"/>
      <c r="E37" s="742">
        <f>E38+1</f>
        <v>2</v>
      </c>
      <c r="F37" s="758">
        <f>C37*2</f>
        <v>245.77099999999999</v>
      </c>
      <c r="H37" s="742" t="s">
        <v>744</v>
      </c>
      <c r="I37" s="742"/>
      <c r="J37" s="742"/>
      <c r="K37" s="742"/>
      <c r="M37" s="742"/>
      <c r="N37" s="742"/>
      <c r="O37" s="764">
        <f>SUM(O33:O36)</f>
        <v>4043</v>
      </c>
      <c r="P37" s="742"/>
      <c r="X37" s="772"/>
      <c r="Y37" s="773" t="s">
        <v>774</v>
      </c>
      <c r="Z37" s="773">
        <v>130</v>
      </c>
      <c r="AA37" s="774">
        <v>320</v>
      </c>
      <c r="AB37" s="772">
        <v>1</v>
      </c>
      <c r="AC37" s="773"/>
      <c r="AD37" s="773"/>
      <c r="AE37" s="774"/>
      <c r="AF37" s="775">
        <v>1</v>
      </c>
      <c r="AG37" s="772">
        <f t="shared" si="0"/>
        <v>0.19</v>
      </c>
      <c r="AH37" s="776">
        <f t="shared" si="1"/>
        <v>0.19</v>
      </c>
      <c r="AI37" s="772">
        <f t="shared" si="5"/>
        <v>0.19</v>
      </c>
      <c r="AJ37" s="773">
        <f t="shared" si="6"/>
        <v>0</v>
      </c>
      <c r="AK37" s="773">
        <f t="shared" si="7"/>
        <v>0</v>
      </c>
      <c r="AL37" s="774">
        <f t="shared" si="8"/>
        <v>0</v>
      </c>
      <c r="AM37" s="777">
        <f t="shared" si="9"/>
        <v>0.19</v>
      </c>
      <c r="AO37" s="772"/>
      <c r="AP37" s="773" t="s">
        <v>779</v>
      </c>
      <c r="AQ37" s="773">
        <v>110</v>
      </c>
      <c r="AR37" s="774">
        <v>90</v>
      </c>
      <c r="AS37" s="773"/>
      <c r="AT37" s="773"/>
      <c r="AU37" s="773">
        <v>1</v>
      </c>
      <c r="AV37" s="774">
        <v>11</v>
      </c>
      <c r="AW37" s="774">
        <v>12</v>
      </c>
      <c r="AX37" s="773">
        <f t="shared" si="2"/>
        <v>-0.02</v>
      </c>
      <c r="AY37" s="790">
        <f t="shared" si="3"/>
        <v>-0.24</v>
      </c>
      <c r="AZ37" s="773">
        <f t="shared" si="10"/>
        <v>0</v>
      </c>
      <c r="BA37" s="773">
        <f t="shared" si="11"/>
        <v>0</v>
      </c>
      <c r="BB37" s="773">
        <f t="shared" si="12"/>
        <v>-0.02</v>
      </c>
      <c r="BC37" s="774">
        <f t="shared" si="13"/>
        <v>-0.22</v>
      </c>
      <c r="BD37" s="776">
        <f t="shared" si="14"/>
        <v>-0.24</v>
      </c>
    </row>
    <row r="38" spans="2:56" ht="15.6" customHeight="1">
      <c r="B38" s="743">
        <v>42705</v>
      </c>
      <c r="C38" s="761">
        <f t="shared" si="18"/>
        <v>142.917</v>
      </c>
      <c r="D38" s="742"/>
      <c r="E38" s="742">
        <v>1</v>
      </c>
      <c r="F38" s="758">
        <f>C38*1</f>
        <v>142.917</v>
      </c>
      <c r="H38" s="742"/>
      <c r="I38" s="742"/>
      <c r="J38" s="742"/>
      <c r="K38" s="742"/>
      <c r="M38" s="742"/>
      <c r="N38" s="742"/>
      <c r="O38" s="742"/>
      <c r="P38" s="742"/>
      <c r="X38" s="772" t="s">
        <v>783</v>
      </c>
      <c r="Y38" s="773" t="s">
        <v>778</v>
      </c>
      <c r="Z38" s="773">
        <v>30</v>
      </c>
      <c r="AA38" s="774">
        <v>123</v>
      </c>
      <c r="AB38" s="772"/>
      <c r="AC38" s="773"/>
      <c r="AD38" s="773">
        <v>112</v>
      </c>
      <c r="AE38" s="774">
        <v>40</v>
      </c>
      <c r="AF38" s="775">
        <v>152</v>
      </c>
      <c r="AG38" s="772">
        <f t="shared" si="0"/>
        <v>9.2999999999999999E-2</v>
      </c>
      <c r="AH38" s="776">
        <f t="shared" si="1"/>
        <v>14.135999999999999</v>
      </c>
      <c r="AI38" s="772">
        <f t="shared" si="5"/>
        <v>0</v>
      </c>
      <c r="AJ38" s="773">
        <f t="shared" si="6"/>
        <v>0</v>
      </c>
      <c r="AK38" s="773">
        <f t="shared" si="7"/>
        <v>10.416</v>
      </c>
      <c r="AL38" s="774">
        <f t="shared" si="8"/>
        <v>3.7199999999999998</v>
      </c>
      <c r="AM38" s="777">
        <f t="shared" si="9"/>
        <v>14.135999999999999</v>
      </c>
      <c r="AO38" s="772"/>
      <c r="AP38" s="773" t="s">
        <v>776</v>
      </c>
      <c r="AQ38" s="773">
        <v>110</v>
      </c>
      <c r="AR38" s="774">
        <v>190.5</v>
      </c>
      <c r="AS38" s="773">
        <v>1</v>
      </c>
      <c r="AT38" s="773">
        <v>9</v>
      </c>
      <c r="AU38" s="773"/>
      <c r="AV38" s="774">
        <v>4</v>
      </c>
      <c r="AW38" s="774">
        <v>14</v>
      </c>
      <c r="AX38" s="773">
        <f t="shared" si="2"/>
        <v>8.0500000000000002E-2</v>
      </c>
      <c r="AY38" s="790">
        <f t="shared" si="3"/>
        <v>1.127</v>
      </c>
      <c r="AZ38" s="773">
        <f t="shared" si="10"/>
        <v>8.0500000000000002E-2</v>
      </c>
      <c r="BA38" s="773">
        <f t="shared" si="11"/>
        <v>0.72450000000000003</v>
      </c>
      <c r="BB38" s="773">
        <f t="shared" si="12"/>
        <v>0</v>
      </c>
      <c r="BC38" s="774">
        <f t="shared" si="13"/>
        <v>0.32200000000000001</v>
      </c>
      <c r="BD38" s="776">
        <f t="shared" si="14"/>
        <v>1.127</v>
      </c>
    </row>
    <row r="39" spans="2:56" ht="16.149999999999999" customHeight="1">
      <c r="B39" s="753" t="s">
        <v>26</v>
      </c>
      <c r="C39" s="754"/>
      <c r="D39" s="754"/>
      <c r="E39" s="754"/>
      <c r="F39" s="763">
        <f>SUM(F27:F38)</f>
        <v>2313.623</v>
      </c>
      <c r="H39" s="742"/>
      <c r="I39" s="742"/>
      <c r="J39" s="742"/>
      <c r="K39" s="742"/>
      <c r="M39" s="742"/>
      <c r="N39" s="742"/>
      <c r="O39" s="742"/>
      <c r="P39" s="742"/>
      <c r="X39" s="772"/>
      <c r="Y39" s="773" t="s">
        <v>779</v>
      </c>
      <c r="Z39" s="773">
        <v>30</v>
      </c>
      <c r="AA39" s="774">
        <v>90</v>
      </c>
      <c r="AB39" s="772"/>
      <c r="AC39" s="773"/>
      <c r="AD39" s="773">
        <v>62</v>
      </c>
      <c r="AE39" s="774">
        <v>108</v>
      </c>
      <c r="AF39" s="775">
        <v>170</v>
      </c>
      <c r="AG39" s="772">
        <f t="shared" si="0"/>
        <v>0.06</v>
      </c>
      <c r="AH39" s="776">
        <f t="shared" si="1"/>
        <v>10.199999999999999</v>
      </c>
      <c r="AI39" s="772">
        <f t="shared" si="5"/>
        <v>0</v>
      </c>
      <c r="AJ39" s="773">
        <f t="shared" si="6"/>
        <v>0</v>
      </c>
      <c r="AK39" s="773">
        <f t="shared" si="7"/>
        <v>3.7199999999999998</v>
      </c>
      <c r="AL39" s="774">
        <f t="shared" si="8"/>
        <v>6.4799999999999995</v>
      </c>
      <c r="AM39" s="777">
        <f t="shared" si="9"/>
        <v>10.199999999999999</v>
      </c>
      <c r="AO39" s="772" t="s">
        <v>780</v>
      </c>
      <c r="AP39" s="773" t="s">
        <v>778</v>
      </c>
      <c r="AQ39" s="773">
        <v>120</v>
      </c>
      <c r="AR39" s="774">
        <v>123</v>
      </c>
      <c r="AS39" s="773"/>
      <c r="AT39" s="773"/>
      <c r="AU39" s="773">
        <v>3</v>
      </c>
      <c r="AV39" s="774">
        <v>1</v>
      </c>
      <c r="AW39" s="774">
        <v>4</v>
      </c>
      <c r="AX39" s="773">
        <f t="shared" si="2"/>
        <v>3.0000000000000001E-3</v>
      </c>
      <c r="AY39" s="790">
        <f t="shared" si="3"/>
        <v>1.2E-2</v>
      </c>
      <c r="AZ39" s="773">
        <f t="shared" si="10"/>
        <v>0</v>
      </c>
      <c r="BA39" s="773">
        <f t="shared" si="11"/>
        <v>0</v>
      </c>
      <c r="BB39" s="773">
        <f t="shared" si="12"/>
        <v>9.0000000000000011E-3</v>
      </c>
      <c r="BC39" s="774">
        <f t="shared" si="13"/>
        <v>3.0000000000000001E-3</v>
      </c>
      <c r="BD39" s="776">
        <f t="shared" si="14"/>
        <v>1.2E-2</v>
      </c>
    </row>
    <row r="40" spans="2:56">
      <c r="B40" s="743" t="s">
        <v>739</v>
      </c>
      <c r="C40" s="742"/>
      <c r="D40" s="742"/>
      <c r="E40" s="742"/>
      <c r="F40" s="760">
        <f>SUM(C27:C38)*12</f>
        <v>8513.5319999999992</v>
      </c>
      <c r="H40" s="742"/>
      <c r="I40" s="742"/>
      <c r="J40" s="742"/>
      <c r="K40" s="742"/>
      <c r="M40" s="766" t="s">
        <v>764</v>
      </c>
      <c r="N40" s="742"/>
      <c r="O40" s="742"/>
      <c r="P40" s="742"/>
      <c r="X40" s="772"/>
      <c r="Y40" s="773" t="s">
        <v>776</v>
      </c>
      <c r="Z40" s="773">
        <v>30</v>
      </c>
      <c r="AA40" s="774">
        <v>190.5</v>
      </c>
      <c r="AB40" s="772"/>
      <c r="AC40" s="773"/>
      <c r="AD40" s="773">
        <v>2</v>
      </c>
      <c r="AE40" s="774">
        <v>1</v>
      </c>
      <c r="AF40" s="775">
        <v>3</v>
      </c>
      <c r="AG40" s="772">
        <f t="shared" si="0"/>
        <v>0.1605</v>
      </c>
      <c r="AH40" s="776">
        <f t="shared" si="1"/>
        <v>0.48150000000000004</v>
      </c>
      <c r="AI40" s="772">
        <f t="shared" si="5"/>
        <v>0</v>
      </c>
      <c r="AJ40" s="773">
        <f t="shared" si="6"/>
        <v>0</v>
      </c>
      <c r="AK40" s="773">
        <f t="shared" si="7"/>
        <v>0.32100000000000001</v>
      </c>
      <c r="AL40" s="774">
        <f t="shared" si="8"/>
        <v>0.1605</v>
      </c>
      <c r="AM40" s="777">
        <f t="shared" si="9"/>
        <v>0.48150000000000004</v>
      </c>
      <c r="AO40" s="772"/>
      <c r="AP40" s="773" t="s">
        <v>785</v>
      </c>
      <c r="AQ40" s="773">
        <v>120</v>
      </c>
      <c r="AR40" s="774">
        <v>190</v>
      </c>
      <c r="AS40" s="773"/>
      <c r="AT40" s="773"/>
      <c r="AU40" s="773">
        <v>2</v>
      </c>
      <c r="AV40" s="774"/>
      <c r="AW40" s="774">
        <v>2</v>
      </c>
      <c r="AX40" s="773">
        <f t="shared" si="2"/>
        <v>7.0000000000000007E-2</v>
      </c>
      <c r="AY40" s="790">
        <f t="shared" si="3"/>
        <v>0.14000000000000001</v>
      </c>
      <c r="AZ40" s="773">
        <f t="shared" si="10"/>
        <v>0</v>
      </c>
      <c r="BA40" s="773">
        <f t="shared" si="11"/>
        <v>0</v>
      </c>
      <c r="BB40" s="773">
        <f t="shared" si="12"/>
        <v>0.14000000000000001</v>
      </c>
      <c r="BC40" s="774">
        <f t="shared" si="13"/>
        <v>0</v>
      </c>
      <c r="BD40" s="776">
        <f t="shared" si="14"/>
        <v>0.14000000000000001</v>
      </c>
    </row>
    <row r="41" spans="2:56">
      <c r="B41" s="743" t="s">
        <v>740</v>
      </c>
      <c r="C41" s="742"/>
      <c r="D41" s="742"/>
      <c r="E41" s="742"/>
      <c r="F41" s="760">
        <f>F40</f>
        <v>8513.5319999999992</v>
      </c>
      <c r="H41" s="742"/>
      <c r="I41" s="742"/>
      <c r="J41" s="742"/>
      <c r="K41" s="742"/>
      <c r="M41" s="742">
        <v>136445</v>
      </c>
      <c r="N41" s="742"/>
      <c r="O41" s="742">
        <v>2400</v>
      </c>
      <c r="P41" s="742"/>
      <c r="X41" s="772" t="s">
        <v>784</v>
      </c>
      <c r="Y41" s="773" t="s">
        <v>778</v>
      </c>
      <c r="Z41" s="773">
        <v>40</v>
      </c>
      <c r="AA41" s="774">
        <v>123</v>
      </c>
      <c r="AB41" s="772"/>
      <c r="AC41" s="773">
        <v>16</v>
      </c>
      <c r="AD41" s="773">
        <v>116</v>
      </c>
      <c r="AE41" s="774">
        <v>1</v>
      </c>
      <c r="AF41" s="775">
        <v>133</v>
      </c>
      <c r="AG41" s="772">
        <f t="shared" si="0"/>
        <v>8.3000000000000004E-2</v>
      </c>
      <c r="AH41" s="776">
        <f t="shared" si="1"/>
        <v>11.039</v>
      </c>
      <c r="AI41" s="772">
        <f t="shared" si="5"/>
        <v>0</v>
      </c>
      <c r="AJ41" s="773">
        <f t="shared" si="6"/>
        <v>1.3280000000000001</v>
      </c>
      <c r="AK41" s="773">
        <f t="shared" si="7"/>
        <v>9.6280000000000001</v>
      </c>
      <c r="AL41" s="774">
        <f t="shared" si="8"/>
        <v>8.3000000000000004E-2</v>
      </c>
      <c r="AM41" s="777">
        <f t="shared" si="9"/>
        <v>11.039</v>
      </c>
      <c r="AO41" s="772"/>
      <c r="AP41" s="773" t="s">
        <v>782</v>
      </c>
      <c r="AQ41" s="773">
        <v>120</v>
      </c>
      <c r="AR41" s="774">
        <v>255</v>
      </c>
      <c r="AS41" s="773"/>
      <c r="AT41" s="773"/>
      <c r="AU41" s="773">
        <v>18</v>
      </c>
      <c r="AV41" s="774">
        <v>27</v>
      </c>
      <c r="AW41" s="774">
        <v>45</v>
      </c>
      <c r="AX41" s="773">
        <f t="shared" si="2"/>
        <v>0.13500000000000001</v>
      </c>
      <c r="AY41" s="790">
        <f t="shared" si="3"/>
        <v>6.0750000000000002</v>
      </c>
      <c r="AZ41" s="773">
        <f t="shared" si="10"/>
        <v>0</v>
      </c>
      <c r="BA41" s="773">
        <f t="shared" si="11"/>
        <v>0</v>
      </c>
      <c r="BB41" s="773">
        <f t="shared" si="12"/>
        <v>2.4300000000000002</v>
      </c>
      <c r="BC41" s="774">
        <f t="shared" si="13"/>
        <v>3.6450000000000005</v>
      </c>
      <c r="BD41" s="776">
        <f t="shared" si="14"/>
        <v>6.0750000000000011</v>
      </c>
    </row>
    <row r="42" spans="2:56">
      <c r="B42" s="743" t="s">
        <v>741</v>
      </c>
      <c r="C42" s="742"/>
      <c r="D42" s="742"/>
      <c r="E42" s="742"/>
      <c r="F42" s="760">
        <f>F41</f>
        <v>8513.5319999999992</v>
      </c>
      <c r="H42" s="742"/>
      <c r="I42" s="742"/>
      <c r="J42" s="742"/>
      <c r="K42" s="742"/>
      <c r="M42" s="742">
        <v>136444</v>
      </c>
      <c r="N42" s="742"/>
      <c r="O42" s="742">
        <v>1817</v>
      </c>
      <c r="P42" s="742"/>
      <c r="X42" s="772"/>
      <c r="Y42" s="773" t="s">
        <v>785</v>
      </c>
      <c r="Z42" s="773">
        <v>40</v>
      </c>
      <c r="AA42" s="774">
        <v>190</v>
      </c>
      <c r="AB42" s="772"/>
      <c r="AC42" s="773"/>
      <c r="AD42" s="773">
        <v>2</v>
      </c>
      <c r="AE42" s="774"/>
      <c r="AF42" s="775">
        <v>2</v>
      </c>
      <c r="AG42" s="772">
        <f t="shared" si="0"/>
        <v>0.15</v>
      </c>
      <c r="AH42" s="776">
        <f t="shared" si="1"/>
        <v>0.3</v>
      </c>
      <c r="AI42" s="772">
        <f t="shared" si="5"/>
        <v>0</v>
      </c>
      <c r="AJ42" s="773">
        <f t="shared" si="6"/>
        <v>0</v>
      </c>
      <c r="AK42" s="773">
        <f t="shared" si="7"/>
        <v>0.3</v>
      </c>
      <c r="AL42" s="774">
        <f t="shared" si="8"/>
        <v>0</v>
      </c>
      <c r="AM42" s="777">
        <f t="shared" si="9"/>
        <v>0.3</v>
      </c>
      <c r="AO42" s="772"/>
      <c r="AP42" s="773" t="s">
        <v>774</v>
      </c>
      <c r="AQ42" s="773">
        <v>120</v>
      </c>
      <c r="AR42" s="774">
        <v>320</v>
      </c>
      <c r="AS42" s="773"/>
      <c r="AT42" s="773">
        <v>5</v>
      </c>
      <c r="AU42" s="773">
        <v>49</v>
      </c>
      <c r="AV42" s="774">
        <v>61</v>
      </c>
      <c r="AW42" s="774">
        <v>115</v>
      </c>
      <c r="AX42" s="773">
        <f t="shared" si="2"/>
        <v>0.2</v>
      </c>
      <c r="AY42" s="790">
        <f t="shared" si="3"/>
        <v>23</v>
      </c>
      <c r="AZ42" s="773">
        <f t="shared" si="10"/>
        <v>0</v>
      </c>
      <c r="BA42" s="773">
        <f t="shared" si="11"/>
        <v>1</v>
      </c>
      <c r="BB42" s="773">
        <f t="shared" si="12"/>
        <v>9.8000000000000007</v>
      </c>
      <c r="BC42" s="774">
        <f t="shared" si="13"/>
        <v>12.200000000000001</v>
      </c>
      <c r="BD42" s="776">
        <f t="shared" si="14"/>
        <v>23</v>
      </c>
    </row>
    <row r="43" spans="2:56">
      <c r="B43" s="743" t="s">
        <v>742</v>
      </c>
      <c r="C43" s="742"/>
      <c r="D43" s="742"/>
      <c r="E43" s="742"/>
      <c r="F43" s="760">
        <f>F42</f>
        <v>8513.5319999999992</v>
      </c>
      <c r="H43" s="742"/>
      <c r="I43" s="742"/>
      <c r="J43" s="742"/>
      <c r="K43" s="742"/>
      <c r="M43" s="742">
        <v>136446</v>
      </c>
      <c r="N43" s="742"/>
      <c r="O43" s="765">
        <v>2500</v>
      </c>
      <c r="P43" s="742"/>
      <c r="X43" s="772"/>
      <c r="Y43" s="773" t="s">
        <v>774</v>
      </c>
      <c r="Z43" s="773">
        <v>40</v>
      </c>
      <c r="AA43" s="774">
        <v>320</v>
      </c>
      <c r="AB43" s="772"/>
      <c r="AC43" s="773"/>
      <c r="AD43" s="773">
        <v>2</v>
      </c>
      <c r="AE43" s="774"/>
      <c r="AF43" s="775">
        <v>2</v>
      </c>
      <c r="AG43" s="772">
        <f t="shared" si="0"/>
        <v>0.28000000000000003</v>
      </c>
      <c r="AH43" s="776">
        <f t="shared" si="1"/>
        <v>0.56000000000000005</v>
      </c>
      <c r="AI43" s="772">
        <f t="shared" si="5"/>
        <v>0</v>
      </c>
      <c r="AJ43" s="773">
        <f t="shared" si="6"/>
        <v>0</v>
      </c>
      <c r="AK43" s="773">
        <f t="shared" si="7"/>
        <v>0.56000000000000005</v>
      </c>
      <c r="AL43" s="774">
        <f t="shared" si="8"/>
        <v>0</v>
      </c>
      <c r="AM43" s="777">
        <f t="shared" si="9"/>
        <v>0.56000000000000005</v>
      </c>
      <c r="AO43" s="772"/>
      <c r="AP43" s="773" t="s">
        <v>775</v>
      </c>
      <c r="AQ43" s="773">
        <v>120</v>
      </c>
      <c r="AR43" s="774">
        <v>490</v>
      </c>
      <c r="AS43" s="773"/>
      <c r="AT43" s="773">
        <v>1</v>
      </c>
      <c r="AU43" s="773"/>
      <c r="AV43" s="774">
        <v>8</v>
      </c>
      <c r="AW43" s="774">
        <v>9</v>
      </c>
      <c r="AX43" s="773">
        <f t="shared" si="2"/>
        <v>0.37</v>
      </c>
      <c r="AY43" s="790">
        <f t="shared" si="3"/>
        <v>3.33</v>
      </c>
      <c r="AZ43" s="773">
        <f t="shared" si="10"/>
        <v>0</v>
      </c>
      <c r="BA43" s="773">
        <f t="shared" si="11"/>
        <v>0.37</v>
      </c>
      <c r="BB43" s="773">
        <f t="shared" si="12"/>
        <v>0</v>
      </c>
      <c r="BC43" s="774">
        <f t="shared" si="13"/>
        <v>2.96</v>
      </c>
      <c r="BD43" s="776">
        <f t="shared" si="14"/>
        <v>3.33</v>
      </c>
    </row>
    <row r="44" spans="2:56">
      <c r="H44" s="742"/>
      <c r="I44" s="742"/>
      <c r="J44" s="742"/>
      <c r="K44" s="742"/>
      <c r="M44" s="742"/>
      <c r="N44" s="742"/>
      <c r="O44" s="764">
        <f>SUM(O41:O43)</f>
        <v>6717</v>
      </c>
      <c r="P44" s="742"/>
      <c r="X44" s="772"/>
      <c r="Y44" s="773" t="s">
        <v>779</v>
      </c>
      <c r="Z44" s="773">
        <v>40</v>
      </c>
      <c r="AA44" s="774">
        <v>90</v>
      </c>
      <c r="AB44" s="772"/>
      <c r="AC44" s="773"/>
      <c r="AD44" s="773">
        <v>30</v>
      </c>
      <c r="AE44" s="774">
        <v>14</v>
      </c>
      <c r="AF44" s="775">
        <v>44</v>
      </c>
      <c r="AG44" s="772">
        <f t="shared" si="0"/>
        <v>0.05</v>
      </c>
      <c r="AH44" s="776">
        <f t="shared" si="1"/>
        <v>2.2000000000000002</v>
      </c>
      <c r="AI44" s="772">
        <f t="shared" si="5"/>
        <v>0</v>
      </c>
      <c r="AJ44" s="773">
        <f t="shared" si="6"/>
        <v>0</v>
      </c>
      <c r="AK44" s="773">
        <f t="shared" si="7"/>
        <v>1.5</v>
      </c>
      <c r="AL44" s="774">
        <f t="shared" si="8"/>
        <v>0.70000000000000007</v>
      </c>
      <c r="AM44" s="777">
        <f t="shared" si="9"/>
        <v>2.2000000000000002</v>
      </c>
      <c r="AO44" s="772"/>
      <c r="AP44" s="773" t="s">
        <v>779</v>
      </c>
      <c r="AQ44" s="773">
        <v>120</v>
      </c>
      <c r="AR44" s="774">
        <v>90</v>
      </c>
      <c r="AS44" s="773"/>
      <c r="AT44" s="773"/>
      <c r="AU44" s="773">
        <v>6</v>
      </c>
      <c r="AV44" s="774">
        <v>2</v>
      </c>
      <c r="AW44" s="774">
        <v>8</v>
      </c>
      <c r="AX44" s="773">
        <f t="shared" si="2"/>
        <v>-0.03</v>
      </c>
      <c r="AY44" s="790">
        <f t="shared" si="3"/>
        <v>-0.24</v>
      </c>
      <c r="AZ44" s="773">
        <f t="shared" si="10"/>
        <v>0</v>
      </c>
      <c r="BA44" s="773">
        <f t="shared" si="11"/>
        <v>0</v>
      </c>
      <c r="BB44" s="773">
        <f t="shared" si="12"/>
        <v>-0.18</v>
      </c>
      <c r="BC44" s="774">
        <f t="shared" si="13"/>
        <v>-0.06</v>
      </c>
      <c r="BD44" s="776">
        <f t="shared" si="14"/>
        <v>-0.24</v>
      </c>
    </row>
    <row r="45" spans="2:56">
      <c r="H45" s="742"/>
      <c r="I45" s="742"/>
      <c r="J45" s="742"/>
      <c r="K45" s="742"/>
      <c r="M45" s="742" t="s">
        <v>765</v>
      </c>
      <c r="N45" s="742"/>
      <c r="O45" s="765">
        <f>+O31+O37</f>
        <v>6483</v>
      </c>
      <c r="P45" s="742"/>
      <c r="X45" s="772"/>
      <c r="Y45" s="773" t="s">
        <v>776</v>
      </c>
      <c r="Z45" s="773">
        <v>40</v>
      </c>
      <c r="AA45" s="774">
        <v>190.5</v>
      </c>
      <c r="AB45" s="772"/>
      <c r="AC45" s="773">
        <v>8</v>
      </c>
      <c r="AD45" s="773">
        <v>43</v>
      </c>
      <c r="AE45" s="774"/>
      <c r="AF45" s="775">
        <v>51</v>
      </c>
      <c r="AG45" s="772">
        <f t="shared" si="0"/>
        <v>0.15049999999999999</v>
      </c>
      <c r="AH45" s="776">
        <f t="shared" si="1"/>
        <v>7.6754999999999995</v>
      </c>
      <c r="AI45" s="772">
        <f t="shared" si="5"/>
        <v>0</v>
      </c>
      <c r="AJ45" s="773">
        <f t="shared" si="6"/>
        <v>1.204</v>
      </c>
      <c r="AK45" s="773">
        <f t="shared" si="7"/>
        <v>6.4714999999999998</v>
      </c>
      <c r="AL45" s="774">
        <f t="shared" si="8"/>
        <v>0</v>
      </c>
      <c r="AM45" s="777">
        <f t="shared" si="9"/>
        <v>7.6754999999999995</v>
      </c>
      <c r="AO45" s="772"/>
      <c r="AP45" s="773" t="s">
        <v>776</v>
      </c>
      <c r="AQ45" s="773">
        <v>120</v>
      </c>
      <c r="AR45" s="774">
        <v>190.5</v>
      </c>
      <c r="AS45" s="773"/>
      <c r="AT45" s="773">
        <v>1</v>
      </c>
      <c r="AU45" s="773">
        <v>1</v>
      </c>
      <c r="AV45" s="774">
        <v>3</v>
      </c>
      <c r="AW45" s="774">
        <v>5</v>
      </c>
      <c r="AX45" s="773">
        <f t="shared" si="2"/>
        <v>7.0499999999999993E-2</v>
      </c>
      <c r="AY45" s="790">
        <f t="shared" si="3"/>
        <v>0.35249999999999998</v>
      </c>
      <c r="AZ45" s="773">
        <f t="shared" si="10"/>
        <v>0</v>
      </c>
      <c r="BA45" s="773">
        <f t="shared" si="11"/>
        <v>7.0499999999999993E-2</v>
      </c>
      <c r="BB45" s="773">
        <f t="shared" si="12"/>
        <v>7.0499999999999993E-2</v>
      </c>
      <c r="BC45" s="774">
        <f t="shared" si="13"/>
        <v>0.21149999999999997</v>
      </c>
      <c r="BD45" s="776">
        <f t="shared" si="14"/>
        <v>0.35249999999999992</v>
      </c>
    </row>
    <row r="46" spans="2:56">
      <c r="H46" s="742"/>
      <c r="I46" s="742"/>
      <c r="J46" s="742"/>
      <c r="K46" s="742"/>
      <c r="M46" s="742" t="s">
        <v>766</v>
      </c>
      <c r="N46" s="742"/>
      <c r="O46" s="764">
        <f>O44-O45</f>
        <v>234</v>
      </c>
      <c r="P46" s="742"/>
      <c r="X46" s="772" t="s">
        <v>786</v>
      </c>
      <c r="Y46" s="773" t="s">
        <v>778</v>
      </c>
      <c r="Z46" s="773">
        <v>50</v>
      </c>
      <c r="AA46" s="774">
        <v>123</v>
      </c>
      <c r="AB46" s="772"/>
      <c r="AC46" s="773">
        <v>36</v>
      </c>
      <c r="AD46" s="773">
        <v>128</v>
      </c>
      <c r="AE46" s="774">
        <v>3</v>
      </c>
      <c r="AF46" s="775">
        <v>167</v>
      </c>
      <c r="AG46" s="772">
        <f t="shared" si="0"/>
        <v>7.2999999999999995E-2</v>
      </c>
      <c r="AH46" s="776">
        <f t="shared" si="1"/>
        <v>12.190999999999999</v>
      </c>
      <c r="AI46" s="772">
        <f t="shared" si="5"/>
        <v>0</v>
      </c>
      <c r="AJ46" s="773">
        <f t="shared" si="6"/>
        <v>2.6279999999999997</v>
      </c>
      <c r="AK46" s="773">
        <f t="shared" si="7"/>
        <v>9.3439999999999994</v>
      </c>
      <c r="AL46" s="774">
        <f t="shared" si="8"/>
        <v>0.21899999999999997</v>
      </c>
      <c r="AM46" s="777">
        <f t="shared" si="9"/>
        <v>12.190999999999999</v>
      </c>
      <c r="AO46" s="772"/>
      <c r="AP46" s="773" t="s">
        <v>797</v>
      </c>
      <c r="AQ46" s="773">
        <v>120</v>
      </c>
      <c r="AR46" s="774">
        <v>190.5</v>
      </c>
      <c r="AS46" s="773"/>
      <c r="AT46" s="773"/>
      <c r="AU46" s="773"/>
      <c r="AV46" s="774">
        <v>12</v>
      </c>
      <c r="AW46" s="774">
        <v>12</v>
      </c>
      <c r="AX46" s="773">
        <f t="shared" si="2"/>
        <v>7.0499999999999993E-2</v>
      </c>
      <c r="AY46" s="790">
        <f t="shared" si="3"/>
        <v>0.84599999999999986</v>
      </c>
      <c r="AZ46" s="773">
        <f t="shared" si="10"/>
        <v>0</v>
      </c>
      <c r="BA46" s="773">
        <f t="shared" si="11"/>
        <v>0</v>
      </c>
      <c r="BB46" s="773">
        <f t="shared" si="12"/>
        <v>0</v>
      </c>
      <c r="BC46" s="774">
        <f t="shared" si="13"/>
        <v>0.84599999999999986</v>
      </c>
      <c r="BD46" s="776">
        <f t="shared" si="14"/>
        <v>0.84599999999999986</v>
      </c>
    </row>
    <row r="47" spans="2:56">
      <c r="H47" s="742"/>
      <c r="I47" s="742"/>
      <c r="J47" s="742"/>
      <c r="K47" s="742"/>
      <c r="M47" s="742"/>
      <c r="N47" s="742"/>
      <c r="O47" s="742"/>
      <c r="P47" s="742"/>
      <c r="X47" s="772"/>
      <c r="Y47" s="773" t="s">
        <v>774</v>
      </c>
      <c r="Z47" s="773">
        <v>50</v>
      </c>
      <c r="AA47" s="774">
        <v>320</v>
      </c>
      <c r="AB47" s="772"/>
      <c r="AC47" s="773"/>
      <c r="AD47" s="773"/>
      <c r="AE47" s="774">
        <v>1</v>
      </c>
      <c r="AF47" s="775">
        <v>1</v>
      </c>
      <c r="AG47" s="772">
        <f t="shared" si="0"/>
        <v>0.27</v>
      </c>
      <c r="AH47" s="776">
        <f t="shared" si="1"/>
        <v>0.27</v>
      </c>
      <c r="AI47" s="772">
        <f t="shared" si="5"/>
        <v>0</v>
      </c>
      <c r="AJ47" s="773">
        <f t="shared" si="6"/>
        <v>0</v>
      </c>
      <c r="AK47" s="773">
        <f t="shared" si="7"/>
        <v>0</v>
      </c>
      <c r="AL47" s="774">
        <f t="shared" si="8"/>
        <v>0.27</v>
      </c>
      <c r="AM47" s="777">
        <f t="shared" si="9"/>
        <v>0.27</v>
      </c>
      <c r="AO47" s="772" t="s">
        <v>781</v>
      </c>
      <c r="AP47" s="773" t="s">
        <v>782</v>
      </c>
      <c r="AQ47" s="773">
        <v>130</v>
      </c>
      <c r="AR47" s="774">
        <v>255</v>
      </c>
      <c r="AS47" s="773"/>
      <c r="AT47" s="773"/>
      <c r="AU47" s="773">
        <v>2</v>
      </c>
      <c r="AV47" s="774">
        <v>2</v>
      </c>
      <c r="AW47" s="774">
        <v>4</v>
      </c>
      <c r="AX47" s="773">
        <f t="shared" si="2"/>
        <v>0.125</v>
      </c>
      <c r="AY47" s="790">
        <f t="shared" si="3"/>
        <v>0.5</v>
      </c>
      <c r="AZ47" s="773">
        <f t="shared" si="10"/>
        <v>0</v>
      </c>
      <c r="BA47" s="773">
        <f t="shared" si="11"/>
        <v>0</v>
      </c>
      <c r="BB47" s="773">
        <f t="shared" si="12"/>
        <v>0.25</v>
      </c>
      <c r="BC47" s="774">
        <f t="shared" si="13"/>
        <v>0.25</v>
      </c>
      <c r="BD47" s="776">
        <f t="shared" si="14"/>
        <v>0.5</v>
      </c>
    </row>
    <row r="48" spans="2:56">
      <c r="H48" s="742"/>
      <c r="I48" s="742"/>
      <c r="J48" s="742"/>
      <c r="K48" s="742"/>
      <c r="M48" s="742"/>
      <c r="N48" s="742"/>
      <c r="O48" s="742"/>
      <c r="P48" s="742"/>
      <c r="X48" s="772"/>
      <c r="Y48" s="773" t="s">
        <v>779</v>
      </c>
      <c r="Z48" s="773">
        <v>50</v>
      </c>
      <c r="AA48" s="774">
        <v>90</v>
      </c>
      <c r="AB48" s="772"/>
      <c r="AC48" s="773">
        <v>1</v>
      </c>
      <c r="AD48" s="773">
        <v>7</v>
      </c>
      <c r="AE48" s="774">
        <v>36</v>
      </c>
      <c r="AF48" s="775">
        <v>44</v>
      </c>
      <c r="AG48" s="772">
        <f t="shared" si="0"/>
        <v>0.04</v>
      </c>
      <c r="AH48" s="776">
        <f t="shared" si="1"/>
        <v>1.76</v>
      </c>
      <c r="AI48" s="772">
        <f t="shared" si="5"/>
        <v>0</v>
      </c>
      <c r="AJ48" s="773">
        <f t="shared" si="6"/>
        <v>0.04</v>
      </c>
      <c r="AK48" s="773">
        <f t="shared" si="7"/>
        <v>0.28000000000000003</v>
      </c>
      <c r="AL48" s="774">
        <f t="shared" si="8"/>
        <v>1.44</v>
      </c>
      <c r="AM48" s="777">
        <f t="shared" si="9"/>
        <v>1.76</v>
      </c>
      <c r="AO48" s="772"/>
      <c r="AP48" s="773" t="s">
        <v>774</v>
      </c>
      <c r="AQ48" s="773">
        <v>130</v>
      </c>
      <c r="AR48" s="774">
        <v>320</v>
      </c>
      <c r="AS48" s="773"/>
      <c r="AT48" s="773"/>
      <c r="AU48" s="773">
        <v>1</v>
      </c>
      <c r="AV48" s="774"/>
      <c r="AW48" s="774">
        <v>1</v>
      </c>
      <c r="AX48" s="773">
        <f t="shared" si="2"/>
        <v>0.19</v>
      </c>
      <c r="AY48" s="790">
        <f t="shared" si="3"/>
        <v>0.19</v>
      </c>
      <c r="AZ48" s="773">
        <f t="shared" si="10"/>
        <v>0</v>
      </c>
      <c r="BA48" s="773">
        <f t="shared" si="11"/>
        <v>0</v>
      </c>
      <c r="BB48" s="773">
        <f t="shared" si="12"/>
        <v>0.19</v>
      </c>
      <c r="BC48" s="774">
        <f t="shared" si="13"/>
        <v>0</v>
      </c>
      <c r="BD48" s="776">
        <f t="shared" si="14"/>
        <v>0.19</v>
      </c>
    </row>
    <row r="49" spans="2:56">
      <c r="H49" s="753" t="s">
        <v>26</v>
      </c>
      <c r="I49" s="754"/>
      <c r="J49" s="754"/>
      <c r="K49" s="750">
        <f>SUM(K27:K48)</f>
        <v>709.46100000000001</v>
      </c>
      <c r="M49" s="753" t="s">
        <v>26</v>
      </c>
      <c r="N49" s="754"/>
      <c r="O49" s="754"/>
      <c r="P49" s="751">
        <f>SUM(P27:P48)</f>
        <v>0</v>
      </c>
      <c r="X49" s="772"/>
      <c r="Y49" s="773" t="s">
        <v>776</v>
      </c>
      <c r="Z49" s="773">
        <v>50</v>
      </c>
      <c r="AA49" s="774">
        <v>190.5</v>
      </c>
      <c r="AB49" s="772"/>
      <c r="AC49" s="773">
        <v>4</v>
      </c>
      <c r="AD49" s="773">
        <v>61</v>
      </c>
      <c r="AE49" s="774">
        <v>1</v>
      </c>
      <c r="AF49" s="775">
        <v>66</v>
      </c>
      <c r="AG49" s="772">
        <f t="shared" si="0"/>
        <v>0.14050000000000001</v>
      </c>
      <c r="AH49" s="776">
        <f t="shared" si="1"/>
        <v>9.2730000000000015</v>
      </c>
      <c r="AI49" s="772">
        <f t="shared" si="5"/>
        <v>0</v>
      </c>
      <c r="AJ49" s="773">
        <f t="shared" si="6"/>
        <v>0.56200000000000006</v>
      </c>
      <c r="AK49" s="773">
        <f t="shared" si="7"/>
        <v>8.5705000000000009</v>
      </c>
      <c r="AL49" s="774">
        <f t="shared" si="8"/>
        <v>0.14050000000000001</v>
      </c>
      <c r="AM49" s="777">
        <f t="shared" si="9"/>
        <v>9.2729999999999997</v>
      </c>
      <c r="AO49" s="772"/>
      <c r="AP49" s="773" t="s">
        <v>779</v>
      </c>
      <c r="AQ49" s="773">
        <v>130</v>
      </c>
      <c r="AR49" s="774">
        <v>90</v>
      </c>
      <c r="AS49" s="773"/>
      <c r="AT49" s="773"/>
      <c r="AU49" s="773">
        <v>1</v>
      </c>
      <c r="AV49" s="774"/>
      <c r="AW49" s="774">
        <v>1</v>
      </c>
      <c r="AX49" s="773">
        <f t="shared" si="2"/>
        <v>-0.04</v>
      </c>
      <c r="AY49" s="790">
        <f t="shared" si="3"/>
        <v>-0.04</v>
      </c>
      <c r="AZ49" s="773">
        <f t="shared" si="10"/>
        <v>0</v>
      </c>
      <c r="BA49" s="773">
        <f t="shared" si="11"/>
        <v>0</v>
      </c>
      <c r="BB49" s="773">
        <f t="shared" si="12"/>
        <v>-0.04</v>
      </c>
      <c r="BC49" s="774">
        <f t="shared" si="13"/>
        <v>0</v>
      </c>
      <c r="BD49" s="776">
        <f t="shared" si="14"/>
        <v>-0.04</v>
      </c>
    </row>
    <row r="50" spans="2:56">
      <c r="X50" s="772" t="s">
        <v>787</v>
      </c>
      <c r="Y50" s="773" t="s">
        <v>778</v>
      </c>
      <c r="Z50" s="773">
        <v>60</v>
      </c>
      <c r="AA50" s="774">
        <v>123</v>
      </c>
      <c r="AB50" s="772"/>
      <c r="AC50" s="773">
        <v>67</v>
      </c>
      <c r="AD50" s="773">
        <v>370</v>
      </c>
      <c r="AE50" s="774">
        <v>37</v>
      </c>
      <c r="AF50" s="775">
        <v>474</v>
      </c>
      <c r="AG50" s="772">
        <f t="shared" si="0"/>
        <v>6.3E-2</v>
      </c>
      <c r="AH50" s="776">
        <f t="shared" si="1"/>
        <v>29.862000000000002</v>
      </c>
      <c r="AI50" s="772">
        <f t="shared" si="5"/>
        <v>0</v>
      </c>
      <c r="AJ50" s="773">
        <f t="shared" si="6"/>
        <v>4.2210000000000001</v>
      </c>
      <c r="AK50" s="773">
        <f t="shared" si="7"/>
        <v>23.31</v>
      </c>
      <c r="AL50" s="774">
        <f t="shared" si="8"/>
        <v>2.331</v>
      </c>
      <c r="AM50" s="777">
        <f t="shared" si="9"/>
        <v>29.861999999999998</v>
      </c>
      <c r="AO50" s="772"/>
      <c r="AP50" s="773" t="s">
        <v>776</v>
      </c>
      <c r="AQ50" s="773">
        <v>130</v>
      </c>
      <c r="AR50" s="774">
        <v>190.5</v>
      </c>
      <c r="AS50" s="773"/>
      <c r="AT50" s="773"/>
      <c r="AU50" s="773">
        <v>1</v>
      </c>
      <c r="AV50" s="774"/>
      <c r="AW50" s="774">
        <v>1</v>
      </c>
      <c r="AX50" s="773">
        <f t="shared" si="2"/>
        <v>6.0499999999999998E-2</v>
      </c>
      <c r="AY50" s="790">
        <f t="shared" si="3"/>
        <v>6.0499999999999998E-2</v>
      </c>
      <c r="AZ50" s="773">
        <f t="shared" si="10"/>
        <v>0</v>
      </c>
      <c r="BA50" s="773">
        <f t="shared" si="11"/>
        <v>0</v>
      </c>
      <c r="BB50" s="773">
        <f t="shared" si="12"/>
        <v>6.0499999999999998E-2</v>
      </c>
      <c r="BC50" s="774">
        <f t="shared" si="13"/>
        <v>0</v>
      </c>
      <c r="BD50" s="776">
        <f t="shared" si="14"/>
        <v>6.0499999999999998E-2</v>
      </c>
    </row>
    <row r="51" spans="2:56">
      <c r="X51" s="772"/>
      <c r="Y51" s="773" t="s">
        <v>785</v>
      </c>
      <c r="Z51" s="773">
        <v>60</v>
      </c>
      <c r="AA51" s="774">
        <v>190</v>
      </c>
      <c r="AB51" s="772"/>
      <c r="AC51" s="773"/>
      <c r="AD51" s="773">
        <v>2</v>
      </c>
      <c r="AE51" s="774"/>
      <c r="AF51" s="775">
        <v>2</v>
      </c>
      <c r="AG51" s="772">
        <f t="shared" si="0"/>
        <v>0.13</v>
      </c>
      <c r="AH51" s="776">
        <f t="shared" si="1"/>
        <v>0.26</v>
      </c>
      <c r="AI51" s="772">
        <f t="shared" si="5"/>
        <v>0</v>
      </c>
      <c r="AJ51" s="773">
        <f t="shared" si="6"/>
        <v>0</v>
      </c>
      <c r="AK51" s="773">
        <f t="shared" si="7"/>
        <v>0.26</v>
      </c>
      <c r="AL51" s="774">
        <f t="shared" si="8"/>
        <v>0</v>
      </c>
      <c r="AM51" s="777">
        <f t="shared" si="9"/>
        <v>0.26</v>
      </c>
      <c r="AO51" s="772" t="s">
        <v>783</v>
      </c>
      <c r="AP51" s="773" t="s">
        <v>778</v>
      </c>
      <c r="AQ51" s="773">
        <v>30</v>
      </c>
      <c r="AR51" s="774">
        <v>123</v>
      </c>
      <c r="AS51" s="773">
        <v>11</v>
      </c>
      <c r="AT51" s="773">
        <v>59</v>
      </c>
      <c r="AU51" s="773">
        <v>72</v>
      </c>
      <c r="AV51" s="774">
        <v>71</v>
      </c>
      <c r="AW51" s="774">
        <v>213</v>
      </c>
      <c r="AX51" s="773">
        <f t="shared" si="2"/>
        <v>9.2999999999999999E-2</v>
      </c>
      <c r="AY51" s="790">
        <f t="shared" si="3"/>
        <v>19.809000000000001</v>
      </c>
      <c r="AZ51" s="773">
        <f t="shared" si="10"/>
        <v>1.0229999999999999</v>
      </c>
      <c r="BA51" s="773">
        <f t="shared" si="11"/>
        <v>5.4870000000000001</v>
      </c>
      <c r="BB51" s="773">
        <f t="shared" si="12"/>
        <v>6.6959999999999997</v>
      </c>
      <c r="BC51" s="774">
        <f t="shared" si="13"/>
        <v>6.6029999999999998</v>
      </c>
      <c r="BD51" s="776">
        <f t="shared" si="14"/>
        <v>19.808999999999997</v>
      </c>
    </row>
    <row r="52" spans="2:56">
      <c r="X52" s="772"/>
      <c r="Y52" s="773" t="s">
        <v>782</v>
      </c>
      <c r="Z52" s="773">
        <v>60</v>
      </c>
      <c r="AA52" s="774">
        <v>255</v>
      </c>
      <c r="AB52" s="772"/>
      <c r="AC52" s="773"/>
      <c r="AD52" s="773">
        <v>31</v>
      </c>
      <c r="AE52" s="774"/>
      <c r="AF52" s="775">
        <v>31</v>
      </c>
      <c r="AG52" s="772">
        <f t="shared" si="0"/>
        <v>0.19500000000000001</v>
      </c>
      <c r="AH52" s="776">
        <f t="shared" si="1"/>
        <v>6.0449999999999999</v>
      </c>
      <c r="AI52" s="772">
        <f t="shared" si="5"/>
        <v>0</v>
      </c>
      <c r="AJ52" s="773">
        <f t="shared" si="6"/>
        <v>0</v>
      </c>
      <c r="AK52" s="773">
        <f t="shared" si="7"/>
        <v>6.0449999999999999</v>
      </c>
      <c r="AL52" s="774">
        <f t="shared" si="8"/>
        <v>0</v>
      </c>
      <c r="AM52" s="777">
        <f t="shared" si="9"/>
        <v>6.0449999999999999</v>
      </c>
      <c r="AO52" s="772"/>
      <c r="AP52" s="773" t="s">
        <v>785</v>
      </c>
      <c r="AQ52" s="773">
        <v>30</v>
      </c>
      <c r="AR52" s="774">
        <v>190</v>
      </c>
      <c r="AS52" s="773"/>
      <c r="AT52" s="773">
        <v>4</v>
      </c>
      <c r="AU52" s="773"/>
      <c r="AV52" s="774"/>
      <c r="AW52" s="774">
        <v>4</v>
      </c>
      <c r="AX52" s="773">
        <f t="shared" si="2"/>
        <v>0.16</v>
      </c>
      <c r="AY52" s="790">
        <f t="shared" si="3"/>
        <v>0.64</v>
      </c>
      <c r="AZ52" s="773">
        <f t="shared" si="10"/>
        <v>0</v>
      </c>
      <c r="BA52" s="773">
        <f t="shared" si="11"/>
        <v>0.64</v>
      </c>
      <c r="BB52" s="773">
        <f t="shared" si="12"/>
        <v>0</v>
      </c>
      <c r="BC52" s="774">
        <f t="shared" si="13"/>
        <v>0</v>
      </c>
      <c r="BD52" s="776">
        <f t="shared" si="14"/>
        <v>0.64</v>
      </c>
    </row>
    <row r="53" spans="2:56">
      <c r="X53" s="772"/>
      <c r="Y53" s="773" t="s">
        <v>774</v>
      </c>
      <c r="Z53" s="773">
        <v>60</v>
      </c>
      <c r="AA53" s="774">
        <v>320</v>
      </c>
      <c r="AB53" s="772"/>
      <c r="AC53" s="773">
        <v>2</v>
      </c>
      <c r="AD53" s="773">
        <v>23</v>
      </c>
      <c r="AE53" s="774">
        <v>2</v>
      </c>
      <c r="AF53" s="775">
        <v>27</v>
      </c>
      <c r="AG53" s="772">
        <f t="shared" si="0"/>
        <v>0.26</v>
      </c>
      <c r="AH53" s="776">
        <f t="shared" si="1"/>
        <v>7.0200000000000005</v>
      </c>
      <c r="AI53" s="772">
        <f t="shared" si="5"/>
        <v>0</v>
      </c>
      <c r="AJ53" s="773">
        <f t="shared" si="6"/>
        <v>0.52</v>
      </c>
      <c r="AK53" s="773">
        <f t="shared" si="7"/>
        <v>5.98</v>
      </c>
      <c r="AL53" s="774">
        <f t="shared" si="8"/>
        <v>0.52</v>
      </c>
      <c r="AM53" s="777">
        <f t="shared" si="9"/>
        <v>7.02</v>
      </c>
      <c r="AO53" s="772"/>
      <c r="AP53" s="773" t="s">
        <v>782</v>
      </c>
      <c r="AQ53" s="773">
        <v>30</v>
      </c>
      <c r="AR53" s="774">
        <v>255</v>
      </c>
      <c r="AS53" s="773">
        <v>1</v>
      </c>
      <c r="AT53" s="773">
        <v>2</v>
      </c>
      <c r="AU53" s="773">
        <v>4</v>
      </c>
      <c r="AV53" s="774">
        <v>24</v>
      </c>
      <c r="AW53" s="774">
        <v>31</v>
      </c>
      <c r="AX53" s="773">
        <f t="shared" si="2"/>
        <v>0.22500000000000001</v>
      </c>
      <c r="AY53" s="790">
        <f t="shared" si="3"/>
        <v>6.9750000000000005</v>
      </c>
      <c r="AZ53" s="773">
        <f t="shared" si="10"/>
        <v>0.22500000000000001</v>
      </c>
      <c r="BA53" s="773">
        <f t="shared" si="11"/>
        <v>0.45</v>
      </c>
      <c r="BB53" s="773">
        <f t="shared" si="12"/>
        <v>0.9</v>
      </c>
      <c r="BC53" s="774">
        <f t="shared" si="13"/>
        <v>5.4</v>
      </c>
      <c r="BD53" s="776">
        <f t="shared" si="14"/>
        <v>6.9750000000000005</v>
      </c>
    </row>
    <row r="54" spans="2:56" ht="21">
      <c r="B54" s="744" t="s">
        <v>746</v>
      </c>
      <c r="C54" s="745"/>
      <c r="E54" s="745"/>
      <c r="F54" s="745"/>
      <c r="H54" s="744" t="s">
        <v>709</v>
      </c>
      <c r="X54" s="772"/>
      <c r="Y54" s="773" t="s">
        <v>779</v>
      </c>
      <c r="Z54" s="773">
        <v>60</v>
      </c>
      <c r="AA54" s="774">
        <v>90</v>
      </c>
      <c r="AB54" s="772"/>
      <c r="AC54" s="773"/>
      <c r="AD54" s="773">
        <v>31</v>
      </c>
      <c r="AE54" s="774">
        <v>20</v>
      </c>
      <c r="AF54" s="775">
        <v>51</v>
      </c>
      <c r="AG54" s="772">
        <f t="shared" si="0"/>
        <v>0.03</v>
      </c>
      <c r="AH54" s="776">
        <f t="shared" si="1"/>
        <v>1.53</v>
      </c>
      <c r="AI54" s="772">
        <f t="shared" si="5"/>
        <v>0</v>
      </c>
      <c r="AJ54" s="773">
        <f t="shared" si="6"/>
        <v>0</v>
      </c>
      <c r="AK54" s="773">
        <f t="shared" si="7"/>
        <v>0.92999999999999994</v>
      </c>
      <c r="AL54" s="774">
        <f t="shared" si="8"/>
        <v>0.6</v>
      </c>
      <c r="AM54" s="777">
        <f t="shared" si="9"/>
        <v>1.5299999999999998</v>
      </c>
      <c r="AO54" s="772"/>
      <c r="AP54" s="773" t="s">
        <v>774</v>
      </c>
      <c r="AQ54" s="773">
        <v>30</v>
      </c>
      <c r="AR54" s="774">
        <v>320</v>
      </c>
      <c r="AS54" s="773"/>
      <c r="AT54" s="773">
        <v>4</v>
      </c>
      <c r="AU54" s="773">
        <v>7</v>
      </c>
      <c r="AV54" s="774">
        <v>5</v>
      </c>
      <c r="AW54" s="774">
        <v>16</v>
      </c>
      <c r="AX54" s="773">
        <f t="shared" si="2"/>
        <v>0.28999999999999998</v>
      </c>
      <c r="AY54" s="790">
        <f t="shared" si="3"/>
        <v>4.6399999999999997</v>
      </c>
      <c r="AZ54" s="773">
        <f t="shared" si="10"/>
        <v>0</v>
      </c>
      <c r="BA54" s="773">
        <f t="shared" si="11"/>
        <v>1.1599999999999999</v>
      </c>
      <c r="BB54" s="773">
        <f t="shared" si="12"/>
        <v>2.0299999999999998</v>
      </c>
      <c r="BC54" s="774">
        <f t="shared" si="13"/>
        <v>1.45</v>
      </c>
      <c r="BD54" s="776">
        <f t="shared" si="14"/>
        <v>4.6399999999999997</v>
      </c>
    </row>
    <row r="55" spans="2:56">
      <c r="B55" s="870" t="s">
        <v>686</v>
      </c>
      <c r="C55" s="870"/>
      <c r="D55" s="870"/>
      <c r="E55" s="870"/>
      <c r="F55" s="870"/>
      <c r="H55" s="12" t="s">
        <v>694</v>
      </c>
      <c r="M55" s="12" t="s">
        <v>695</v>
      </c>
      <c r="X55" s="772"/>
      <c r="Y55" s="773" t="s">
        <v>788</v>
      </c>
      <c r="Z55" s="773">
        <v>60</v>
      </c>
      <c r="AA55" s="774">
        <v>90</v>
      </c>
      <c r="AB55" s="772"/>
      <c r="AC55" s="773">
        <v>1</v>
      </c>
      <c r="AD55" s="773"/>
      <c r="AE55" s="774"/>
      <c r="AF55" s="775">
        <v>1</v>
      </c>
      <c r="AG55" s="772">
        <f t="shared" si="0"/>
        <v>0.03</v>
      </c>
      <c r="AH55" s="776">
        <f t="shared" si="1"/>
        <v>0.03</v>
      </c>
      <c r="AI55" s="772">
        <f t="shared" si="5"/>
        <v>0</v>
      </c>
      <c r="AJ55" s="773">
        <f t="shared" si="6"/>
        <v>0.03</v>
      </c>
      <c r="AK55" s="773">
        <f t="shared" si="7"/>
        <v>0</v>
      </c>
      <c r="AL55" s="774">
        <f t="shared" si="8"/>
        <v>0</v>
      </c>
      <c r="AM55" s="777">
        <f t="shared" si="9"/>
        <v>0.03</v>
      </c>
      <c r="AO55" s="772"/>
      <c r="AP55" s="773" t="s">
        <v>779</v>
      </c>
      <c r="AQ55" s="773">
        <v>30</v>
      </c>
      <c r="AR55" s="774">
        <v>90</v>
      </c>
      <c r="AS55" s="773">
        <v>13</v>
      </c>
      <c r="AT55" s="773">
        <v>35</v>
      </c>
      <c r="AU55" s="773">
        <v>206</v>
      </c>
      <c r="AV55" s="774">
        <v>50</v>
      </c>
      <c r="AW55" s="774">
        <v>304</v>
      </c>
      <c r="AX55" s="773">
        <f t="shared" si="2"/>
        <v>0.06</v>
      </c>
      <c r="AY55" s="790">
        <f t="shared" si="3"/>
        <v>18.239999999999998</v>
      </c>
      <c r="AZ55" s="773">
        <f t="shared" si="10"/>
        <v>0.78</v>
      </c>
      <c r="BA55" s="773">
        <f t="shared" si="11"/>
        <v>2.1</v>
      </c>
      <c r="BB55" s="773">
        <f t="shared" si="12"/>
        <v>12.36</v>
      </c>
      <c r="BC55" s="774">
        <f t="shared" si="13"/>
        <v>3</v>
      </c>
      <c r="BD55" s="776">
        <f t="shared" si="14"/>
        <v>18.239999999999998</v>
      </c>
    </row>
    <row r="56" spans="2:56" ht="45">
      <c r="B56" s="755" t="s">
        <v>62</v>
      </c>
      <c r="C56" s="755" t="s">
        <v>687</v>
      </c>
      <c r="D56" s="755" t="s">
        <v>688</v>
      </c>
      <c r="E56" s="755" t="s">
        <v>690</v>
      </c>
      <c r="F56" s="755" t="s">
        <v>689</v>
      </c>
      <c r="H56" s="755" t="s">
        <v>691</v>
      </c>
      <c r="I56" s="755" t="s">
        <v>692</v>
      </c>
      <c r="J56" s="755" t="s">
        <v>693</v>
      </c>
      <c r="K56" s="755" t="s">
        <v>687</v>
      </c>
      <c r="M56" s="755" t="s">
        <v>691</v>
      </c>
      <c r="N56" s="755" t="s">
        <v>692</v>
      </c>
      <c r="O56" s="755" t="s">
        <v>693</v>
      </c>
      <c r="P56" s="755" t="s">
        <v>687</v>
      </c>
      <c r="X56" s="772"/>
      <c r="Y56" s="773" t="s">
        <v>776</v>
      </c>
      <c r="Z56" s="773">
        <v>60</v>
      </c>
      <c r="AA56" s="774">
        <v>190.5</v>
      </c>
      <c r="AB56" s="772"/>
      <c r="AC56" s="773">
        <v>20</v>
      </c>
      <c r="AD56" s="773">
        <v>203</v>
      </c>
      <c r="AE56" s="774">
        <v>1</v>
      </c>
      <c r="AF56" s="775">
        <v>224</v>
      </c>
      <c r="AG56" s="772">
        <f t="shared" si="0"/>
        <v>0.1305</v>
      </c>
      <c r="AH56" s="776">
        <f t="shared" si="1"/>
        <v>29.231999999999999</v>
      </c>
      <c r="AI56" s="772">
        <f t="shared" si="5"/>
        <v>0</v>
      </c>
      <c r="AJ56" s="773">
        <f t="shared" si="6"/>
        <v>2.6100000000000003</v>
      </c>
      <c r="AK56" s="773">
        <f t="shared" si="7"/>
        <v>26.491500000000002</v>
      </c>
      <c r="AL56" s="774">
        <f t="shared" si="8"/>
        <v>0.1305</v>
      </c>
      <c r="AM56" s="777">
        <f t="shared" si="9"/>
        <v>29.232000000000003</v>
      </c>
      <c r="AO56" s="772"/>
      <c r="AP56" s="773" t="s">
        <v>776</v>
      </c>
      <c r="AQ56" s="773">
        <v>30</v>
      </c>
      <c r="AR56" s="774">
        <v>190.5</v>
      </c>
      <c r="AS56" s="773"/>
      <c r="AT56" s="773"/>
      <c r="AU56" s="773">
        <v>2</v>
      </c>
      <c r="AV56" s="774">
        <v>1</v>
      </c>
      <c r="AW56" s="774">
        <v>3</v>
      </c>
      <c r="AX56" s="773">
        <f t="shared" si="2"/>
        <v>0.1605</v>
      </c>
      <c r="AY56" s="790">
        <f t="shared" si="3"/>
        <v>0.48150000000000004</v>
      </c>
      <c r="AZ56" s="773">
        <f t="shared" si="10"/>
        <v>0</v>
      </c>
      <c r="BA56" s="773">
        <f t="shared" si="11"/>
        <v>0</v>
      </c>
      <c r="BB56" s="773">
        <f t="shared" si="12"/>
        <v>0.32100000000000001</v>
      </c>
      <c r="BC56" s="774">
        <f t="shared" si="13"/>
        <v>0.1605</v>
      </c>
      <c r="BD56" s="776">
        <f t="shared" si="14"/>
        <v>0.48150000000000004</v>
      </c>
    </row>
    <row r="57" spans="2:56" ht="18">
      <c r="B57" s="755"/>
      <c r="C57" s="755" t="s">
        <v>698</v>
      </c>
      <c r="D57" s="755" t="s">
        <v>699</v>
      </c>
      <c r="E57" s="755" t="s">
        <v>700</v>
      </c>
      <c r="F57" s="755" t="s">
        <v>701</v>
      </c>
      <c r="H57" s="755"/>
      <c r="I57" s="755" t="s">
        <v>702</v>
      </c>
      <c r="J57" s="755" t="s">
        <v>703</v>
      </c>
      <c r="K57" s="755" t="s">
        <v>704</v>
      </c>
      <c r="M57" s="755"/>
      <c r="N57" s="755" t="s">
        <v>705</v>
      </c>
      <c r="O57" s="755" t="s">
        <v>706</v>
      </c>
      <c r="P57" s="755" t="s">
        <v>707</v>
      </c>
      <c r="X57" s="772" t="s">
        <v>789</v>
      </c>
      <c r="Y57" s="773" t="s">
        <v>778</v>
      </c>
      <c r="Z57" s="773">
        <v>70</v>
      </c>
      <c r="AA57" s="774">
        <v>123</v>
      </c>
      <c r="AB57" s="772"/>
      <c r="AC57" s="773">
        <v>4</v>
      </c>
      <c r="AD57" s="773">
        <v>20</v>
      </c>
      <c r="AE57" s="774">
        <v>4</v>
      </c>
      <c r="AF57" s="775">
        <v>28</v>
      </c>
      <c r="AG57" s="772">
        <f t="shared" si="0"/>
        <v>5.2999999999999999E-2</v>
      </c>
      <c r="AH57" s="776">
        <f t="shared" si="1"/>
        <v>1.484</v>
      </c>
      <c r="AI57" s="772">
        <f t="shared" si="5"/>
        <v>0</v>
      </c>
      <c r="AJ57" s="773">
        <f t="shared" si="6"/>
        <v>0.21199999999999999</v>
      </c>
      <c r="AK57" s="773">
        <f t="shared" si="7"/>
        <v>1.06</v>
      </c>
      <c r="AL57" s="774">
        <f t="shared" si="8"/>
        <v>0.21199999999999999</v>
      </c>
      <c r="AM57" s="777">
        <f t="shared" si="9"/>
        <v>1.484</v>
      </c>
      <c r="AO57" s="772" t="s">
        <v>784</v>
      </c>
      <c r="AP57" s="773" t="s">
        <v>778</v>
      </c>
      <c r="AQ57" s="773">
        <v>40</v>
      </c>
      <c r="AR57" s="774">
        <v>123</v>
      </c>
      <c r="AS57" s="773">
        <v>3</v>
      </c>
      <c r="AT57" s="773">
        <v>29</v>
      </c>
      <c r="AU57" s="773">
        <v>16</v>
      </c>
      <c r="AV57" s="774">
        <v>15</v>
      </c>
      <c r="AW57" s="774">
        <v>63</v>
      </c>
      <c r="AX57" s="773">
        <f t="shared" si="2"/>
        <v>8.3000000000000004E-2</v>
      </c>
      <c r="AY57" s="790">
        <f t="shared" si="3"/>
        <v>5.2290000000000001</v>
      </c>
      <c r="AZ57" s="773">
        <f t="shared" si="10"/>
        <v>0.249</v>
      </c>
      <c r="BA57" s="773">
        <f t="shared" si="11"/>
        <v>2.407</v>
      </c>
      <c r="BB57" s="773">
        <f t="shared" si="12"/>
        <v>1.3280000000000001</v>
      </c>
      <c r="BC57" s="774">
        <f t="shared" si="13"/>
        <v>1.2450000000000001</v>
      </c>
      <c r="BD57" s="776">
        <f t="shared" si="14"/>
        <v>5.2290000000000001</v>
      </c>
    </row>
    <row r="58" spans="2:56">
      <c r="B58" s="743">
        <v>42736</v>
      </c>
      <c r="C58" s="750"/>
      <c r="D58" s="749"/>
      <c r="E58" s="742"/>
      <c r="F58" s="758">
        <f>C58*12</f>
        <v>0</v>
      </c>
      <c r="H58" s="742"/>
      <c r="I58" s="742"/>
      <c r="J58" s="742"/>
      <c r="K58" s="757"/>
      <c r="M58" s="743"/>
      <c r="N58" s="742"/>
      <c r="O58" s="742"/>
      <c r="P58" s="742"/>
      <c r="X58" s="772"/>
      <c r="Y58" s="773" t="s">
        <v>785</v>
      </c>
      <c r="Z58" s="773">
        <v>70</v>
      </c>
      <c r="AA58" s="774">
        <v>190</v>
      </c>
      <c r="AB58" s="772"/>
      <c r="AC58" s="773"/>
      <c r="AD58" s="773">
        <v>4</v>
      </c>
      <c r="AE58" s="774">
        <v>1</v>
      </c>
      <c r="AF58" s="775">
        <v>5</v>
      </c>
      <c r="AG58" s="772">
        <f t="shared" si="0"/>
        <v>0.12</v>
      </c>
      <c r="AH58" s="776">
        <f t="shared" si="1"/>
        <v>0.6</v>
      </c>
      <c r="AI58" s="772">
        <f t="shared" si="5"/>
        <v>0</v>
      </c>
      <c r="AJ58" s="773">
        <f t="shared" si="6"/>
        <v>0</v>
      </c>
      <c r="AK58" s="773">
        <f t="shared" si="7"/>
        <v>0.48</v>
      </c>
      <c r="AL58" s="774">
        <f t="shared" si="8"/>
        <v>0.12</v>
      </c>
      <c r="AM58" s="777">
        <f t="shared" si="9"/>
        <v>0.6</v>
      </c>
      <c r="AO58" s="772"/>
      <c r="AP58" s="773" t="s">
        <v>785</v>
      </c>
      <c r="AQ58" s="773">
        <v>40</v>
      </c>
      <c r="AR58" s="774">
        <v>190</v>
      </c>
      <c r="AS58" s="773"/>
      <c r="AT58" s="773">
        <v>1</v>
      </c>
      <c r="AU58" s="773"/>
      <c r="AV58" s="774"/>
      <c r="AW58" s="774">
        <v>1</v>
      </c>
      <c r="AX58" s="773">
        <f t="shared" ref="AX58:AX89" si="19">(AR58-AQ58)/1000</f>
        <v>0.15</v>
      </c>
      <c r="AY58" s="790">
        <f t="shared" ref="AY58:AY89" si="20">AW58*AX58</f>
        <v>0.15</v>
      </c>
      <c r="AZ58" s="773">
        <f t="shared" si="10"/>
        <v>0</v>
      </c>
      <c r="BA58" s="773">
        <f t="shared" si="11"/>
        <v>0.15</v>
      </c>
      <c r="BB58" s="773">
        <f t="shared" si="12"/>
        <v>0</v>
      </c>
      <c r="BC58" s="774">
        <f t="shared" si="13"/>
        <v>0</v>
      </c>
      <c r="BD58" s="776">
        <f t="shared" si="14"/>
        <v>0.15</v>
      </c>
    </row>
    <row r="59" spans="2:56">
      <c r="B59" s="743">
        <v>42767</v>
      </c>
      <c r="C59" s="750"/>
      <c r="D59" s="752"/>
      <c r="E59" s="742"/>
      <c r="F59" s="758">
        <f>C59*11</f>
        <v>0</v>
      </c>
      <c r="H59" s="742"/>
      <c r="I59" s="742"/>
      <c r="J59" s="742"/>
      <c r="K59" s="757"/>
      <c r="M59" s="743"/>
      <c r="N59" s="742"/>
      <c r="O59" s="742"/>
      <c r="P59" s="742"/>
      <c r="X59" s="772"/>
      <c r="Y59" s="773" t="s">
        <v>782</v>
      </c>
      <c r="Z59" s="773">
        <v>70</v>
      </c>
      <c r="AA59" s="774">
        <v>255</v>
      </c>
      <c r="AB59" s="772"/>
      <c r="AC59" s="773"/>
      <c r="AD59" s="773">
        <v>1</v>
      </c>
      <c r="AE59" s="774">
        <v>1</v>
      </c>
      <c r="AF59" s="775">
        <v>2</v>
      </c>
      <c r="AG59" s="772">
        <f t="shared" si="0"/>
        <v>0.185</v>
      </c>
      <c r="AH59" s="776">
        <f t="shared" si="1"/>
        <v>0.37</v>
      </c>
      <c r="AI59" s="772">
        <f t="shared" si="5"/>
        <v>0</v>
      </c>
      <c r="AJ59" s="773">
        <f t="shared" si="6"/>
        <v>0</v>
      </c>
      <c r="AK59" s="773">
        <f t="shared" si="7"/>
        <v>0.185</v>
      </c>
      <c r="AL59" s="774">
        <f t="shared" si="8"/>
        <v>0.185</v>
      </c>
      <c r="AM59" s="777">
        <f t="shared" si="9"/>
        <v>0.37</v>
      </c>
      <c r="AO59" s="772"/>
      <c r="AP59" s="773" t="s">
        <v>782</v>
      </c>
      <c r="AQ59" s="773">
        <v>40</v>
      </c>
      <c r="AR59" s="774">
        <v>255</v>
      </c>
      <c r="AS59" s="773">
        <v>3</v>
      </c>
      <c r="AT59" s="773"/>
      <c r="AU59" s="773">
        <v>4</v>
      </c>
      <c r="AV59" s="774">
        <v>4</v>
      </c>
      <c r="AW59" s="774">
        <v>11</v>
      </c>
      <c r="AX59" s="773">
        <f t="shared" si="19"/>
        <v>0.215</v>
      </c>
      <c r="AY59" s="790">
        <f t="shared" si="20"/>
        <v>2.3649999999999998</v>
      </c>
      <c r="AZ59" s="773">
        <f t="shared" si="10"/>
        <v>0.64500000000000002</v>
      </c>
      <c r="BA59" s="773">
        <f t="shared" si="11"/>
        <v>0</v>
      </c>
      <c r="BB59" s="773">
        <f t="shared" si="12"/>
        <v>0.86</v>
      </c>
      <c r="BC59" s="774">
        <f t="shared" si="13"/>
        <v>0.86</v>
      </c>
      <c r="BD59" s="776">
        <f t="shared" si="14"/>
        <v>2.3649999999999998</v>
      </c>
    </row>
    <row r="60" spans="2:56">
      <c r="B60" s="743">
        <v>42795</v>
      </c>
      <c r="C60" s="742"/>
      <c r="D60" s="742"/>
      <c r="E60" s="742"/>
      <c r="F60" s="758">
        <f>C60*10</f>
        <v>0</v>
      </c>
      <c r="H60" s="742"/>
      <c r="I60" s="742"/>
      <c r="J60" s="742"/>
      <c r="K60" s="757"/>
      <c r="M60" s="743"/>
      <c r="N60" s="742"/>
      <c r="O60" s="742"/>
      <c r="P60" s="742"/>
      <c r="X60" s="772"/>
      <c r="Y60" s="773" t="s">
        <v>774</v>
      </c>
      <c r="Z60" s="773">
        <v>70</v>
      </c>
      <c r="AA60" s="774">
        <v>320</v>
      </c>
      <c r="AB60" s="772"/>
      <c r="AC60" s="773">
        <v>1</v>
      </c>
      <c r="AD60" s="773">
        <v>72</v>
      </c>
      <c r="AE60" s="774">
        <v>4</v>
      </c>
      <c r="AF60" s="775">
        <v>77</v>
      </c>
      <c r="AG60" s="772">
        <f t="shared" si="0"/>
        <v>0.25</v>
      </c>
      <c r="AH60" s="776">
        <f t="shared" si="1"/>
        <v>19.25</v>
      </c>
      <c r="AI60" s="772">
        <f t="shared" si="5"/>
        <v>0</v>
      </c>
      <c r="AJ60" s="773">
        <f t="shared" si="6"/>
        <v>0.25</v>
      </c>
      <c r="AK60" s="773">
        <f t="shared" si="7"/>
        <v>18</v>
      </c>
      <c r="AL60" s="774">
        <f t="shared" si="8"/>
        <v>1</v>
      </c>
      <c r="AM60" s="777">
        <f t="shared" si="9"/>
        <v>19.25</v>
      </c>
      <c r="AO60" s="772"/>
      <c r="AP60" s="773" t="s">
        <v>774</v>
      </c>
      <c r="AQ60" s="773">
        <v>40</v>
      </c>
      <c r="AR60" s="774">
        <v>320</v>
      </c>
      <c r="AS60" s="773"/>
      <c r="AT60" s="773">
        <v>1</v>
      </c>
      <c r="AU60" s="773"/>
      <c r="AV60" s="774">
        <v>3</v>
      </c>
      <c r="AW60" s="774">
        <v>4</v>
      </c>
      <c r="AX60" s="773">
        <f t="shared" si="19"/>
        <v>0.28000000000000003</v>
      </c>
      <c r="AY60" s="790">
        <f t="shared" si="20"/>
        <v>1.1200000000000001</v>
      </c>
      <c r="AZ60" s="773">
        <f t="shared" si="10"/>
        <v>0</v>
      </c>
      <c r="BA60" s="773">
        <f t="shared" si="11"/>
        <v>0.28000000000000003</v>
      </c>
      <c r="BB60" s="773">
        <f t="shared" si="12"/>
        <v>0</v>
      </c>
      <c r="BC60" s="774">
        <f t="shared" si="13"/>
        <v>0.84000000000000008</v>
      </c>
      <c r="BD60" s="776">
        <f t="shared" si="14"/>
        <v>1.1200000000000001</v>
      </c>
    </row>
    <row r="61" spans="2:56">
      <c r="B61" s="743">
        <v>42826</v>
      </c>
      <c r="C61" s="742"/>
      <c r="D61" s="742"/>
      <c r="E61" s="742"/>
      <c r="F61" s="758">
        <f>C61*9</f>
        <v>0</v>
      </c>
      <c r="H61" s="742"/>
      <c r="I61" s="742"/>
      <c r="J61" s="742"/>
      <c r="K61" s="757"/>
      <c r="M61" s="743"/>
      <c r="N61" s="742"/>
      <c r="O61" s="742"/>
      <c r="P61" s="742"/>
      <c r="X61" s="772"/>
      <c r="Y61" s="773" t="s">
        <v>779</v>
      </c>
      <c r="Z61" s="773">
        <v>70</v>
      </c>
      <c r="AA61" s="774">
        <v>90</v>
      </c>
      <c r="AB61" s="772"/>
      <c r="AC61" s="773"/>
      <c r="AD61" s="773"/>
      <c r="AE61" s="774">
        <v>1</v>
      </c>
      <c r="AF61" s="775">
        <v>1</v>
      </c>
      <c r="AG61" s="772">
        <f t="shared" si="0"/>
        <v>0.02</v>
      </c>
      <c r="AH61" s="776">
        <f t="shared" si="1"/>
        <v>0.02</v>
      </c>
      <c r="AI61" s="772">
        <f t="shared" si="5"/>
        <v>0</v>
      </c>
      <c r="AJ61" s="773">
        <f t="shared" si="6"/>
        <v>0</v>
      </c>
      <c r="AK61" s="773">
        <f t="shared" si="7"/>
        <v>0</v>
      </c>
      <c r="AL61" s="774">
        <f t="shared" si="8"/>
        <v>0.02</v>
      </c>
      <c r="AM61" s="777">
        <f t="shared" si="9"/>
        <v>0.02</v>
      </c>
      <c r="AO61" s="772"/>
      <c r="AP61" s="773" t="s">
        <v>779</v>
      </c>
      <c r="AQ61" s="773">
        <v>40</v>
      </c>
      <c r="AR61" s="774">
        <v>90</v>
      </c>
      <c r="AS61" s="773"/>
      <c r="AT61" s="773">
        <v>11</v>
      </c>
      <c r="AU61" s="773">
        <v>51</v>
      </c>
      <c r="AV61" s="774">
        <v>8</v>
      </c>
      <c r="AW61" s="774">
        <v>70</v>
      </c>
      <c r="AX61" s="773">
        <f t="shared" si="19"/>
        <v>0.05</v>
      </c>
      <c r="AY61" s="790">
        <f t="shared" si="20"/>
        <v>3.5</v>
      </c>
      <c r="AZ61" s="773">
        <f t="shared" si="10"/>
        <v>0</v>
      </c>
      <c r="BA61" s="773">
        <f t="shared" si="11"/>
        <v>0.55000000000000004</v>
      </c>
      <c r="BB61" s="773">
        <f t="shared" si="12"/>
        <v>2.5500000000000003</v>
      </c>
      <c r="BC61" s="774">
        <f t="shared" si="13"/>
        <v>0.4</v>
      </c>
      <c r="BD61" s="776">
        <f t="shared" si="14"/>
        <v>3.5000000000000004</v>
      </c>
    </row>
    <row r="62" spans="2:56">
      <c r="B62" s="743">
        <v>42856</v>
      </c>
      <c r="C62" s="757"/>
      <c r="D62" s="757"/>
      <c r="E62" s="757"/>
      <c r="F62" s="758">
        <f>C62*8</f>
        <v>0</v>
      </c>
      <c r="H62" s="742"/>
      <c r="I62" s="742"/>
      <c r="J62" s="742"/>
      <c r="K62" s="742"/>
      <c r="M62" s="743"/>
      <c r="N62" s="742"/>
      <c r="O62" s="742"/>
      <c r="P62" s="742"/>
      <c r="X62" s="772"/>
      <c r="Y62" s="773" t="s">
        <v>788</v>
      </c>
      <c r="Z62" s="773">
        <v>70</v>
      </c>
      <c r="AA62" s="774">
        <v>90</v>
      </c>
      <c r="AB62" s="772"/>
      <c r="AC62" s="773">
        <v>1</v>
      </c>
      <c r="AD62" s="773"/>
      <c r="AE62" s="774"/>
      <c r="AF62" s="775">
        <v>1</v>
      </c>
      <c r="AG62" s="772">
        <f t="shared" si="0"/>
        <v>0.02</v>
      </c>
      <c r="AH62" s="776">
        <f t="shared" si="1"/>
        <v>0.02</v>
      </c>
      <c r="AI62" s="772">
        <f t="shared" si="5"/>
        <v>0</v>
      </c>
      <c r="AJ62" s="773">
        <f t="shared" si="6"/>
        <v>0.02</v>
      </c>
      <c r="AK62" s="773">
        <f t="shared" si="7"/>
        <v>0</v>
      </c>
      <c r="AL62" s="774">
        <f t="shared" si="8"/>
        <v>0</v>
      </c>
      <c r="AM62" s="777">
        <f t="shared" si="9"/>
        <v>0.02</v>
      </c>
      <c r="AO62" s="772" t="s">
        <v>786</v>
      </c>
      <c r="AP62" s="773" t="s">
        <v>778</v>
      </c>
      <c r="AQ62" s="773">
        <v>50</v>
      </c>
      <c r="AR62" s="774">
        <v>123</v>
      </c>
      <c r="AS62" s="773">
        <v>32</v>
      </c>
      <c r="AT62" s="773">
        <v>101</v>
      </c>
      <c r="AU62" s="773">
        <v>142</v>
      </c>
      <c r="AV62" s="774">
        <v>45</v>
      </c>
      <c r="AW62" s="774">
        <v>320</v>
      </c>
      <c r="AX62" s="773">
        <f t="shared" si="19"/>
        <v>7.2999999999999995E-2</v>
      </c>
      <c r="AY62" s="790">
        <f t="shared" si="20"/>
        <v>23.36</v>
      </c>
      <c r="AZ62" s="773">
        <f t="shared" si="10"/>
        <v>2.3359999999999999</v>
      </c>
      <c r="BA62" s="773">
        <f t="shared" si="11"/>
        <v>7.3729999999999993</v>
      </c>
      <c r="BB62" s="773">
        <f t="shared" si="12"/>
        <v>10.366</v>
      </c>
      <c r="BC62" s="774">
        <f t="shared" si="13"/>
        <v>3.2849999999999997</v>
      </c>
      <c r="BD62" s="776">
        <f t="shared" si="14"/>
        <v>23.36</v>
      </c>
    </row>
    <row r="63" spans="2:56">
      <c r="B63" s="743">
        <v>42887</v>
      </c>
      <c r="C63" s="757"/>
      <c r="D63" s="757"/>
      <c r="E63" s="757"/>
      <c r="F63" s="758">
        <f>C63*7</f>
        <v>0</v>
      </c>
      <c r="H63" s="742"/>
      <c r="I63" s="742"/>
      <c r="J63" s="742"/>
      <c r="K63" s="742"/>
      <c r="M63" s="743"/>
      <c r="N63" s="742"/>
      <c r="O63" s="742"/>
      <c r="P63" s="742"/>
      <c r="X63" s="772"/>
      <c r="Y63" s="773" t="s">
        <v>776</v>
      </c>
      <c r="Z63" s="773">
        <v>70</v>
      </c>
      <c r="AA63" s="774">
        <v>190.5</v>
      </c>
      <c r="AB63" s="772"/>
      <c r="AC63" s="773"/>
      <c r="AD63" s="773">
        <v>21</v>
      </c>
      <c r="AE63" s="774"/>
      <c r="AF63" s="775">
        <v>21</v>
      </c>
      <c r="AG63" s="772">
        <f t="shared" si="0"/>
        <v>0.1205</v>
      </c>
      <c r="AH63" s="776">
        <f t="shared" si="1"/>
        <v>2.5305</v>
      </c>
      <c r="AI63" s="772">
        <f t="shared" si="5"/>
        <v>0</v>
      </c>
      <c r="AJ63" s="773">
        <f t="shared" si="6"/>
        <v>0</v>
      </c>
      <c r="AK63" s="773">
        <f t="shared" si="7"/>
        <v>2.5305</v>
      </c>
      <c r="AL63" s="774">
        <f t="shared" si="8"/>
        <v>0</v>
      </c>
      <c r="AM63" s="777">
        <f t="shared" si="9"/>
        <v>2.5305</v>
      </c>
      <c r="AO63" s="772"/>
      <c r="AP63" s="773" t="s">
        <v>785</v>
      </c>
      <c r="AQ63" s="773">
        <v>50</v>
      </c>
      <c r="AR63" s="774">
        <v>190</v>
      </c>
      <c r="AS63" s="773">
        <v>1</v>
      </c>
      <c r="AT63" s="773">
        <v>22</v>
      </c>
      <c r="AU63" s="773"/>
      <c r="AV63" s="774">
        <v>1</v>
      </c>
      <c r="AW63" s="774">
        <v>24</v>
      </c>
      <c r="AX63" s="773">
        <f t="shared" si="19"/>
        <v>0.14000000000000001</v>
      </c>
      <c r="AY63" s="790">
        <f t="shared" si="20"/>
        <v>3.3600000000000003</v>
      </c>
      <c r="AZ63" s="773">
        <f t="shared" si="10"/>
        <v>0.14000000000000001</v>
      </c>
      <c r="BA63" s="773">
        <f t="shared" si="11"/>
        <v>3.08</v>
      </c>
      <c r="BB63" s="773">
        <f t="shared" si="12"/>
        <v>0</v>
      </c>
      <c r="BC63" s="774">
        <f t="shared" si="13"/>
        <v>0.14000000000000001</v>
      </c>
      <c r="BD63" s="776">
        <f t="shared" si="14"/>
        <v>3.3600000000000003</v>
      </c>
    </row>
    <row r="64" spans="2:56">
      <c r="B64" s="743">
        <v>42917</v>
      </c>
      <c r="C64" s="757"/>
      <c r="D64" s="757"/>
      <c r="E64" s="757"/>
      <c r="F64" s="758">
        <f>C64*6</f>
        <v>0</v>
      </c>
      <c r="H64" s="742"/>
      <c r="I64" s="742"/>
      <c r="J64" s="742"/>
      <c r="K64" s="757"/>
      <c r="M64" s="743"/>
      <c r="N64" s="742"/>
      <c r="O64" s="742"/>
      <c r="P64" s="742"/>
      <c r="X64" s="772" t="s">
        <v>790</v>
      </c>
      <c r="Y64" s="773" t="s">
        <v>778</v>
      </c>
      <c r="Z64" s="773">
        <v>80</v>
      </c>
      <c r="AA64" s="774">
        <v>123</v>
      </c>
      <c r="AB64" s="772"/>
      <c r="AC64" s="773">
        <v>12</v>
      </c>
      <c r="AD64" s="773">
        <v>66</v>
      </c>
      <c r="AE64" s="774">
        <v>11</v>
      </c>
      <c r="AF64" s="775">
        <v>89</v>
      </c>
      <c r="AG64" s="772">
        <f t="shared" si="0"/>
        <v>4.2999999999999997E-2</v>
      </c>
      <c r="AH64" s="776">
        <f t="shared" si="1"/>
        <v>3.8269999999999995</v>
      </c>
      <c r="AI64" s="772">
        <f t="shared" si="5"/>
        <v>0</v>
      </c>
      <c r="AJ64" s="773">
        <f t="shared" si="6"/>
        <v>0.51600000000000001</v>
      </c>
      <c r="AK64" s="773">
        <f t="shared" si="7"/>
        <v>2.8379999999999996</v>
      </c>
      <c r="AL64" s="774">
        <f t="shared" si="8"/>
        <v>0.47299999999999998</v>
      </c>
      <c r="AM64" s="777">
        <f t="shared" si="9"/>
        <v>3.8269999999999995</v>
      </c>
      <c r="AO64" s="772"/>
      <c r="AP64" s="773" t="s">
        <v>782</v>
      </c>
      <c r="AQ64" s="773">
        <v>50</v>
      </c>
      <c r="AR64" s="774">
        <v>255</v>
      </c>
      <c r="AS64" s="773">
        <v>37</v>
      </c>
      <c r="AT64" s="773">
        <v>26</v>
      </c>
      <c r="AU64" s="773">
        <v>23</v>
      </c>
      <c r="AV64" s="774">
        <v>8</v>
      </c>
      <c r="AW64" s="774">
        <v>94</v>
      </c>
      <c r="AX64" s="773">
        <f t="shared" si="19"/>
        <v>0.20499999999999999</v>
      </c>
      <c r="AY64" s="790">
        <f t="shared" si="20"/>
        <v>19.27</v>
      </c>
      <c r="AZ64" s="773">
        <f t="shared" si="10"/>
        <v>7.585</v>
      </c>
      <c r="BA64" s="773">
        <f t="shared" si="11"/>
        <v>5.33</v>
      </c>
      <c r="BB64" s="773">
        <f t="shared" si="12"/>
        <v>4.7149999999999999</v>
      </c>
      <c r="BC64" s="774">
        <f t="shared" si="13"/>
        <v>1.64</v>
      </c>
      <c r="BD64" s="776">
        <f t="shared" si="14"/>
        <v>19.27</v>
      </c>
    </row>
    <row r="65" spans="2:56">
      <c r="B65" s="743">
        <v>42948</v>
      </c>
      <c r="C65" s="757">
        <f t="shared" ref="C65" si="21">+K60</f>
        <v>0</v>
      </c>
      <c r="D65" s="757"/>
      <c r="E65" s="757"/>
      <c r="F65" s="758">
        <f>C65*5</f>
        <v>0</v>
      </c>
      <c r="H65" s="742"/>
      <c r="I65" s="742"/>
      <c r="J65" s="742"/>
      <c r="K65" s="757"/>
      <c r="M65" s="743"/>
      <c r="N65" s="742"/>
      <c r="O65" s="742"/>
      <c r="P65" s="742"/>
      <c r="X65" s="772"/>
      <c r="Y65" s="773" t="s">
        <v>782</v>
      </c>
      <c r="Z65" s="773">
        <v>80</v>
      </c>
      <c r="AA65" s="774">
        <v>255</v>
      </c>
      <c r="AB65" s="772"/>
      <c r="AC65" s="773"/>
      <c r="AD65" s="773">
        <v>25</v>
      </c>
      <c r="AE65" s="774"/>
      <c r="AF65" s="775">
        <v>25</v>
      </c>
      <c r="AG65" s="772">
        <f t="shared" si="0"/>
        <v>0.17499999999999999</v>
      </c>
      <c r="AH65" s="776">
        <f t="shared" si="1"/>
        <v>4.375</v>
      </c>
      <c r="AI65" s="772">
        <f t="shared" si="5"/>
        <v>0</v>
      </c>
      <c r="AJ65" s="773">
        <f t="shared" si="6"/>
        <v>0</v>
      </c>
      <c r="AK65" s="773">
        <f t="shared" si="7"/>
        <v>4.375</v>
      </c>
      <c r="AL65" s="774">
        <f t="shared" si="8"/>
        <v>0</v>
      </c>
      <c r="AM65" s="777">
        <f t="shared" si="9"/>
        <v>4.375</v>
      </c>
      <c r="AO65" s="772"/>
      <c r="AP65" s="773" t="s">
        <v>774</v>
      </c>
      <c r="AQ65" s="773">
        <v>50</v>
      </c>
      <c r="AR65" s="774">
        <v>320</v>
      </c>
      <c r="AS65" s="773">
        <v>2</v>
      </c>
      <c r="AT65" s="773">
        <v>5</v>
      </c>
      <c r="AU65" s="773">
        <v>18</v>
      </c>
      <c r="AV65" s="774">
        <v>5</v>
      </c>
      <c r="AW65" s="774">
        <v>30</v>
      </c>
      <c r="AX65" s="773">
        <f t="shared" si="19"/>
        <v>0.27</v>
      </c>
      <c r="AY65" s="790">
        <f t="shared" si="20"/>
        <v>8.1000000000000014</v>
      </c>
      <c r="AZ65" s="773">
        <f t="shared" si="10"/>
        <v>0.54</v>
      </c>
      <c r="BA65" s="773">
        <f t="shared" si="11"/>
        <v>1.35</v>
      </c>
      <c r="BB65" s="773">
        <f t="shared" si="12"/>
        <v>4.8600000000000003</v>
      </c>
      <c r="BC65" s="774">
        <f t="shared" si="13"/>
        <v>1.35</v>
      </c>
      <c r="BD65" s="776">
        <f t="shared" si="14"/>
        <v>8.1</v>
      </c>
    </row>
    <row r="66" spans="2:56">
      <c r="B66" s="743">
        <v>42979</v>
      </c>
      <c r="C66" s="757">
        <f>+K61+K64</f>
        <v>0</v>
      </c>
      <c r="D66" s="757"/>
      <c r="E66" s="757"/>
      <c r="F66" s="758">
        <f>C66*4</f>
        <v>0</v>
      </c>
      <c r="H66" s="742"/>
      <c r="I66" s="742"/>
      <c r="J66" s="742"/>
      <c r="K66" s="757"/>
      <c r="M66" s="743"/>
      <c r="N66" s="742"/>
      <c r="O66" s="742"/>
      <c r="P66" s="742"/>
      <c r="X66" s="772"/>
      <c r="Y66" s="773" t="s">
        <v>774</v>
      </c>
      <c r="Z66" s="773">
        <v>80</v>
      </c>
      <c r="AA66" s="774">
        <v>320</v>
      </c>
      <c r="AB66" s="772"/>
      <c r="AC66" s="773"/>
      <c r="AD66" s="773">
        <v>86</v>
      </c>
      <c r="AE66" s="774">
        <v>16</v>
      </c>
      <c r="AF66" s="775">
        <v>102</v>
      </c>
      <c r="AG66" s="772">
        <f t="shared" si="0"/>
        <v>0.24</v>
      </c>
      <c r="AH66" s="776">
        <f t="shared" si="1"/>
        <v>24.48</v>
      </c>
      <c r="AI66" s="772">
        <f t="shared" si="5"/>
        <v>0</v>
      </c>
      <c r="AJ66" s="773">
        <f t="shared" si="6"/>
        <v>0</v>
      </c>
      <c r="AK66" s="773">
        <f t="shared" si="7"/>
        <v>20.64</v>
      </c>
      <c r="AL66" s="774">
        <f t="shared" si="8"/>
        <v>3.84</v>
      </c>
      <c r="AM66" s="777">
        <f t="shared" si="9"/>
        <v>24.48</v>
      </c>
      <c r="AO66" s="772"/>
      <c r="AP66" s="773" t="s">
        <v>779</v>
      </c>
      <c r="AQ66" s="773">
        <v>50</v>
      </c>
      <c r="AR66" s="774">
        <v>90</v>
      </c>
      <c r="AS66" s="773">
        <v>2</v>
      </c>
      <c r="AT66" s="773">
        <v>58</v>
      </c>
      <c r="AU66" s="773">
        <v>132</v>
      </c>
      <c r="AV66" s="774">
        <v>10</v>
      </c>
      <c r="AW66" s="774">
        <v>202</v>
      </c>
      <c r="AX66" s="773">
        <f t="shared" si="19"/>
        <v>0.04</v>
      </c>
      <c r="AY66" s="790">
        <f t="shared" si="20"/>
        <v>8.08</v>
      </c>
      <c r="AZ66" s="773">
        <f t="shared" si="10"/>
        <v>0.08</v>
      </c>
      <c r="BA66" s="773">
        <f t="shared" si="11"/>
        <v>2.3199999999999998</v>
      </c>
      <c r="BB66" s="773">
        <f t="shared" si="12"/>
        <v>5.28</v>
      </c>
      <c r="BC66" s="774">
        <f t="shared" si="13"/>
        <v>0.4</v>
      </c>
      <c r="BD66" s="776">
        <f t="shared" si="14"/>
        <v>8.08</v>
      </c>
    </row>
    <row r="67" spans="2:56">
      <c r="B67" s="743">
        <v>43009</v>
      </c>
      <c r="C67" s="761">
        <f>+K65</f>
        <v>0</v>
      </c>
      <c r="D67" s="742"/>
      <c r="E67" s="742"/>
      <c r="F67" s="758">
        <f>C67*3</f>
        <v>0</v>
      </c>
      <c r="H67" s="742"/>
      <c r="I67" s="742"/>
      <c r="J67" s="742"/>
      <c r="K67" s="757"/>
      <c r="M67" s="743"/>
      <c r="N67" s="742"/>
      <c r="O67" s="742"/>
      <c r="P67" s="742"/>
      <c r="X67" s="772"/>
      <c r="Y67" s="773" t="s">
        <v>779</v>
      </c>
      <c r="Z67" s="773">
        <v>80</v>
      </c>
      <c r="AA67" s="774">
        <v>90</v>
      </c>
      <c r="AB67" s="772"/>
      <c r="AC67" s="773"/>
      <c r="AD67" s="773"/>
      <c r="AE67" s="774">
        <v>3</v>
      </c>
      <c r="AF67" s="775">
        <v>3</v>
      </c>
      <c r="AG67" s="772">
        <f t="shared" si="0"/>
        <v>0.01</v>
      </c>
      <c r="AH67" s="776">
        <f t="shared" si="1"/>
        <v>0.03</v>
      </c>
      <c r="AI67" s="772">
        <f t="shared" si="5"/>
        <v>0</v>
      </c>
      <c r="AJ67" s="773">
        <f t="shared" si="6"/>
        <v>0</v>
      </c>
      <c r="AK67" s="773">
        <f t="shared" si="7"/>
        <v>0</v>
      </c>
      <c r="AL67" s="774">
        <f t="shared" si="8"/>
        <v>0.03</v>
      </c>
      <c r="AM67" s="777">
        <f t="shared" si="9"/>
        <v>0.03</v>
      </c>
      <c r="AO67" s="772"/>
      <c r="AP67" s="773" t="s">
        <v>776</v>
      </c>
      <c r="AQ67" s="773">
        <v>50</v>
      </c>
      <c r="AR67" s="774">
        <v>190.5</v>
      </c>
      <c r="AS67" s="773">
        <v>1</v>
      </c>
      <c r="AT67" s="773">
        <v>3</v>
      </c>
      <c r="AU67" s="773">
        <v>1</v>
      </c>
      <c r="AV67" s="774">
        <v>2</v>
      </c>
      <c r="AW67" s="774">
        <v>7</v>
      </c>
      <c r="AX67" s="773">
        <f t="shared" si="19"/>
        <v>0.14050000000000001</v>
      </c>
      <c r="AY67" s="790">
        <f t="shared" si="20"/>
        <v>0.98350000000000004</v>
      </c>
      <c r="AZ67" s="773">
        <f t="shared" si="10"/>
        <v>0.14050000000000001</v>
      </c>
      <c r="BA67" s="773">
        <f t="shared" si="11"/>
        <v>0.42150000000000004</v>
      </c>
      <c r="BB67" s="773">
        <f t="shared" si="12"/>
        <v>0.14050000000000001</v>
      </c>
      <c r="BC67" s="774">
        <f t="shared" si="13"/>
        <v>0.28100000000000003</v>
      </c>
      <c r="BD67" s="776">
        <f t="shared" si="14"/>
        <v>0.98350000000000015</v>
      </c>
    </row>
    <row r="68" spans="2:56">
      <c r="B68" s="743">
        <v>43040</v>
      </c>
      <c r="C68" s="761">
        <f t="shared" ref="C68:C69" si="22">+K66</f>
        <v>0</v>
      </c>
      <c r="D68" s="742"/>
      <c r="E68" s="742"/>
      <c r="F68" s="758">
        <f>C68*2</f>
        <v>0</v>
      </c>
      <c r="H68" s="742"/>
      <c r="I68" s="742"/>
      <c r="J68" s="742"/>
      <c r="K68" s="742"/>
      <c r="M68" s="743"/>
      <c r="N68" s="742"/>
      <c r="O68" s="742"/>
      <c r="P68" s="742"/>
      <c r="X68" s="772"/>
      <c r="Y68" s="773" t="s">
        <v>776</v>
      </c>
      <c r="Z68" s="773">
        <v>80</v>
      </c>
      <c r="AA68" s="774">
        <v>190.5</v>
      </c>
      <c r="AB68" s="772"/>
      <c r="AC68" s="773">
        <v>2</v>
      </c>
      <c r="AD68" s="773">
        <v>61</v>
      </c>
      <c r="AE68" s="774">
        <v>1</v>
      </c>
      <c r="AF68" s="775">
        <v>64</v>
      </c>
      <c r="AG68" s="772">
        <f t="shared" si="0"/>
        <v>0.1105</v>
      </c>
      <c r="AH68" s="776">
        <f t="shared" si="1"/>
        <v>7.0720000000000001</v>
      </c>
      <c r="AI68" s="772">
        <f t="shared" si="5"/>
        <v>0</v>
      </c>
      <c r="AJ68" s="773">
        <f t="shared" si="6"/>
        <v>0.221</v>
      </c>
      <c r="AK68" s="773">
        <f t="shared" si="7"/>
        <v>6.7404999999999999</v>
      </c>
      <c r="AL68" s="774">
        <f t="shared" si="8"/>
        <v>0.1105</v>
      </c>
      <c r="AM68" s="777">
        <f t="shared" si="9"/>
        <v>7.0720000000000001</v>
      </c>
      <c r="AO68" s="772"/>
      <c r="AP68" s="773" t="s">
        <v>797</v>
      </c>
      <c r="AQ68" s="773">
        <v>50</v>
      </c>
      <c r="AR68" s="774">
        <v>190.5</v>
      </c>
      <c r="AS68" s="773">
        <v>1</v>
      </c>
      <c r="AT68" s="773"/>
      <c r="AU68" s="773"/>
      <c r="AV68" s="774"/>
      <c r="AW68" s="774">
        <v>1</v>
      </c>
      <c r="AX68" s="773">
        <f t="shared" si="19"/>
        <v>0.14050000000000001</v>
      </c>
      <c r="AY68" s="790">
        <f t="shared" si="20"/>
        <v>0.14050000000000001</v>
      </c>
      <c r="AZ68" s="773">
        <f t="shared" si="10"/>
        <v>0.14050000000000001</v>
      </c>
      <c r="BA68" s="773">
        <f t="shared" si="11"/>
        <v>0</v>
      </c>
      <c r="BB68" s="773">
        <f t="shared" si="12"/>
        <v>0</v>
      </c>
      <c r="BC68" s="774">
        <f t="shared" si="13"/>
        <v>0</v>
      </c>
      <c r="BD68" s="776">
        <f t="shared" si="14"/>
        <v>0.14050000000000001</v>
      </c>
    </row>
    <row r="69" spans="2:56">
      <c r="B69" s="743">
        <v>43070</v>
      </c>
      <c r="C69" s="761">
        <f t="shared" si="22"/>
        <v>0</v>
      </c>
      <c r="D69" s="742"/>
      <c r="E69" s="742"/>
      <c r="F69" s="758">
        <f>C69*1</f>
        <v>0</v>
      </c>
      <c r="H69" s="742"/>
      <c r="I69" s="742"/>
      <c r="J69" s="742"/>
      <c r="K69" s="742"/>
      <c r="M69" s="743"/>
      <c r="N69" s="742"/>
      <c r="O69" s="742"/>
      <c r="P69" s="742"/>
      <c r="X69" s="772" t="s">
        <v>788</v>
      </c>
      <c r="Y69" s="773" t="s">
        <v>778</v>
      </c>
      <c r="Z69" s="773">
        <v>90</v>
      </c>
      <c r="AA69" s="774">
        <v>123</v>
      </c>
      <c r="AB69" s="772"/>
      <c r="AC69" s="773"/>
      <c r="AD69" s="773">
        <v>1</v>
      </c>
      <c r="AE69" s="774"/>
      <c r="AF69" s="775">
        <v>1</v>
      </c>
      <c r="AG69" s="772">
        <f t="shared" si="0"/>
        <v>3.3000000000000002E-2</v>
      </c>
      <c r="AH69" s="776">
        <f t="shared" si="1"/>
        <v>3.3000000000000002E-2</v>
      </c>
      <c r="AI69" s="772">
        <f t="shared" si="5"/>
        <v>0</v>
      </c>
      <c r="AJ69" s="773">
        <f t="shared" si="6"/>
        <v>0</v>
      </c>
      <c r="AK69" s="773">
        <f t="shared" si="7"/>
        <v>3.3000000000000002E-2</v>
      </c>
      <c r="AL69" s="774">
        <f t="shared" si="8"/>
        <v>0</v>
      </c>
      <c r="AM69" s="777">
        <f t="shared" si="9"/>
        <v>3.3000000000000002E-2</v>
      </c>
      <c r="AO69" s="772" t="s">
        <v>787</v>
      </c>
      <c r="AP69" s="773" t="s">
        <v>778</v>
      </c>
      <c r="AQ69" s="773">
        <v>60</v>
      </c>
      <c r="AR69" s="774">
        <v>123</v>
      </c>
      <c r="AS69" s="773">
        <v>74</v>
      </c>
      <c r="AT69" s="773">
        <v>199</v>
      </c>
      <c r="AU69" s="773">
        <v>177</v>
      </c>
      <c r="AV69" s="774">
        <v>125</v>
      </c>
      <c r="AW69" s="774">
        <v>575</v>
      </c>
      <c r="AX69" s="773">
        <f t="shared" si="19"/>
        <v>6.3E-2</v>
      </c>
      <c r="AY69" s="790">
        <f t="shared" si="20"/>
        <v>36.225000000000001</v>
      </c>
      <c r="AZ69" s="773">
        <f t="shared" si="10"/>
        <v>4.6619999999999999</v>
      </c>
      <c r="BA69" s="773">
        <f t="shared" si="11"/>
        <v>12.537000000000001</v>
      </c>
      <c r="BB69" s="773">
        <f t="shared" si="12"/>
        <v>11.151</v>
      </c>
      <c r="BC69" s="774">
        <f t="shared" si="13"/>
        <v>7.875</v>
      </c>
      <c r="BD69" s="776">
        <f t="shared" si="14"/>
        <v>36.225000000000001</v>
      </c>
    </row>
    <row r="70" spans="2:56">
      <c r="B70" s="753" t="s">
        <v>26</v>
      </c>
      <c r="C70" s="754"/>
      <c r="D70" s="754"/>
      <c r="E70" s="754"/>
      <c r="F70" s="759">
        <f>SUM(F58:F69)</f>
        <v>0</v>
      </c>
      <c r="H70" s="742"/>
      <c r="I70" s="742"/>
      <c r="J70" s="742"/>
      <c r="K70" s="742"/>
      <c r="M70" s="742"/>
      <c r="N70" s="742"/>
      <c r="O70" s="742"/>
      <c r="P70" s="742"/>
      <c r="X70" s="772"/>
      <c r="Y70" s="773" t="s">
        <v>782</v>
      </c>
      <c r="Z70" s="773">
        <v>90</v>
      </c>
      <c r="AA70" s="774">
        <v>255</v>
      </c>
      <c r="AB70" s="772"/>
      <c r="AC70" s="773"/>
      <c r="AD70" s="773">
        <v>1</v>
      </c>
      <c r="AE70" s="774"/>
      <c r="AF70" s="775">
        <v>1</v>
      </c>
      <c r="AG70" s="772">
        <f t="shared" si="0"/>
        <v>0.16500000000000001</v>
      </c>
      <c r="AH70" s="776">
        <f t="shared" si="1"/>
        <v>0.16500000000000001</v>
      </c>
      <c r="AI70" s="772">
        <f t="shared" si="5"/>
        <v>0</v>
      </c>
      <c r="AJ70" s="773">
        <f t="shared" si="6"/>
        <v>0</v>
      </c>
      <c r="AK70" s="773">
        <f t="shared" si="7"/>
        <v>0.16500000000000001</v>
      </c>
      <c r="AL70" s="774">
        <f t="shared" si="8"/>
        <v>0</v>
      </c>
      <c r="AM70" s="777">
        <f t="shared" si="9"/>
        <v>0.16500000000000001</v>
      </c>
      <c r="AO70" s="772"/>
      <c r="AP70" s="773" t="s">
        <v>785</v>
      </c>
      <c r="AQ70" s="773">
        <v>60</v>
      </c>
      <c r="AR70" s="774">
        <v>190</v>
      </c>
      <c r="AS70" s="773">
        <v>2</v>
      </c>
      <c r="AT70" s="773">
        <v>19</v>
      </c>
      <c r="AU70" s="773"/>
      <c r="AV70" s="774">
        <v>1</v>
      </c>
      <c r="AW70" s="774">
        <v>22</v>
      </c>
      <c r="AX70" s="773">
        <f t="shared" si="19"/>
        <v>0.13</v>
      </c>
      <c r="AY70" s="790">
        <f t="shared" si="20"/>
        <v>2.8600000000000003</v>
      </c>
      <c r="AZ70" s="773">
        <f t="shared" si="10"/>
        <v>0.26</v>
      </c>
      <c r="BA70" s="773">
        <f t="shared" si="11"/>
        <v>2.4700000000000002</v>
      </c>
      <c r="BB70" s="773">
        <f t="shared" si="12"/>
        <v>0</v>
      </c>
      <c r="BC70" s="774">
        <f t="shared" si="13"/>
        <v>0.13</v>
      </c>
      <c r="BD70" s="776">
        <f t="shared" si="14"/>
        <v>2.8600000000000003</v>
      </c>
    </row>
    <row r="71" spans="2:56">
      <c r="B71" s="743" t="s">
        <v>740</v>
      </c>
      <c r="C71" s="742"/>
      <c r="D71" s="742"/>
      <c r="E71" s="742"/>
      <c r="F71" s="760">
        <f>SUM(C58:C69)*12</f>
        <v>0</v>
      </c>
      <c r="H71" s="742"/>
      <c r="I71" s="742"/>
      <c r="J71" s="742"/>
      <c r="K71" s="742"/>
      <c r="M71" s="742"/>
      <c r="N71" s="742"/>
      <c r="O71" s="742"/>
      <c r="P71" s="742"/>
      <c r="X71" s="772"/>
      <c r="Y71" s="773" t="s">
        <v>774</v>
      </c>
      <c r="Z71" s="773">
        <v>90</v>
      </c>
      <c r="AA71" s="774">
        <v>320</v>
      </c>
      <c r="AB71" s="772"/>
      <c r="AC71" s="773"/>
      <c r="AD71" s="773">
        <v>81</v>
      </c>
      <c r="AE71" s="774">
        <v>7</v>
      </c>
      <c r="AF71" s="775">
        <v>88</v>
      </c>
      <c r="AG71" s="772">
        <f t="shared" si="0"/>
        <v>0.23</v>
      </c>
      <c r="AH71" s="776">
        <f t="shared" si="1"/>
        <v>20.240000000000002</v>
      </c>
      <c r="AI71" s="772">
        <f t="shared" si="5"/>
        <v>0</v>
      </c>
      <c r="AJ71" s="773">
        <f t="shared" si="6"/>
        <v>0</v>
      </c>
      <c r="AK71" s="773">
        <f t="shared" si="7"/>
        <v>18.630000000000003</v>
      </c>
      <c r="AL71" s="774">
        <f t="shared" si="8"/>
        <v>1.61</v>
      </c>
      <c r="AM71" s="777">
        <f t="shared" si="9"/>
        <v>20.240000000000002</v>
      </c>
      <c r="AO71" s="772"/>
      <c r="AP71" s="773" t="s">
        <v>782</v>
      </c>
      <c r="AQ71" s="773">
        <v>60</v>
      </c>
      <c r="AR71" s="774">
        <v>255</v>
      </c>
      <c r="AS71" s="773">
        <v>34</v>
      </c>
      <c r="AT71" s="773">
        <v>13</v>
      </c>
      <c r="AU71" s="773">
        <v>6</v>
      </c>
      <c r="AV71" s="774">
        <v>7</v>
      </c>
      <c r="AW71" s="774">
        <v>60</v>
      </c>
      <c r="AX71" s="773">
        <f t="shared" si="19"/>
        <v>0.19500000000000001</v>
      </c>
      <c r="AY71" s="790">
        <f t="shared" si="20"/>
        <v>11.700000000000001</v>
      </c>
      <c r="AZ71" s="773">
        <f t="shared" si="10"/>
        <v>6.63</v>
      </c>
      <c r="BA71" s="773">
        <f t="shared" si="11"/>
        <v>2.5350000000000001</v>
      </c>
      <c r="BB71" s="773">
        <f t="shared" si="12"/>
        <v>1.17</v>
      </c>
      <c r="BC71" s="774">
        <f t="shared" si="13"/>
        <v>1.365</v>
      </c>
      <c r="BD71" s="776">
        <f t="shared" si="14"/>
        <v>11.7</v>
      </c>
    </row>
    <row r="72" spans="2:56">
      <c r="B72" s="743" t="s">
        <v>741</v>
      </c>
      <c r="C72" s="742"/>
      <c r="D72" s="742"/>
      <c r="E72" s="742"/>
      <c r="F72" s="760">
        <f>F71</f>
        <v>0</v>
      </c>
      <c r="H72" s="742"/>
      <c r="I72" s="742"/>
      <c r="J72" s="742"/>
      <c r="K72" s="742"/>
      <c r="M72" s="742"/>
      <c r="N72" s="742"/>
      <c r="O72" s="742"/>
      <c r="P72" s="742"/>
      <c r="X72" s="772"/>
      <c r="Y72" s="773" t="s">
        <v>775</v>
      </c>
      <c r="Z72" s="773">
        <v>90</v>
      </c>
      <c r="AA72" s="774">
        <v>490</v>
      </c>
      <c r="AB72" s="772"/>
      <c r="AC72" s="773"/>
      <c r="AD72" s="773">
        <v>2</v>
      </c>
      <c r="AE72" s="774">
        <v>1</v>
      </c>
      <c r="AF72" s="775">
        <v>3</v>
      </c>
      <c r="AG72" s="772">
        <f t="shared" si="0"/>
        <v>0.4</v>
      </c>
      <c r="AH72" s="776">
        <f t="shared" si="1"/>
        <v>1.2000000000000002</v>
      </c>
      <c r="AI72" s="772">
        <f t="shared" si="5"/>
        <v>0</v>
      </c>
      <c r="AJ72" s="773">
        <f t="shared" si="6"/>
        <v>0</v>
      </c>
      <c r="AK72" s="773">
        <f t="shared" si="7"/>
        <v>0.8</v>
      </c>
      <c r="AL72" s="774">
        <f t="shared" si="8"/>
        <v>0.4</v>
      </c>
      <c r="AM72" s="777">
        <f t="shared" si="9"/>
        <v>1.2000000000000002</v>
      </c>
      <c r="AO72" s="772"/>
      <c r="AP72" s="773" t="s">
        <v>774</v>
      </c>
      <c r="AQ72" s="773">
        <v>60</v>
      </c>
      <c r="AR72" s="774">
        <v>320</v>
      </c>
      <c r="AS72" s="773">
        <v>23</v>
      </c>
      <c r="AT72" s="773">
        <v>13</v>
      </c>
      <c r="AU72" s="773">
        <v>12</v>
      </c>
      <c r="AV72" s="774">
        <v>9</v>
      </c>
      <c r="AW72" s="774">
        <v>57</v>
      </c>
      <c r="AX72" s="773">
        <f t="shared" si="19"/>
        <v>0.26</v>
      </c>
      <c r="AY72" s="790">
        <f t="shared" si="20"/>
        <v>14.82</v>
      </c>
      <c r="AZ72" s="773">
        <f t="shared" si="10"/>
        <v>5.98</v>
      </c>
      <c r="BA72" s="773">
        <f t="shared" si="11"/>
        <v>3.38</v>
      </c>
      <c r="BB72" s="773">
        <f t="shared" si="12"/>
        <v>3.12</v>
      </c>
      <c r="BC72" s="774">
        <f t="shared" si="13"/>
        <v>2.34</v>
      </c>
      <c r="BD72" s="776">
        <f t="shared" si="14"/>
        <v>14.82</v>
      </c>
    </row>
    <row r="73" spans="2:56" ht="15.75" thickBot="1">
      <c r="B73" s="743" t="s">
        <v>742</v>
      </c>
      <c r="C73" s="742"/>
      <c r="D73" s="742"/>
      <c r="E73" s="742"/>
      <c r="F73" s="760">
        <f>F72</f>
        <v>0</v>
      </c>
      <c r="H73" s="742"/>
      <c r="I73" s="742"/>
      <c r="J73" s="742"/>
      <c r="K73" s="742"/>
      <c r="M73" s="742"/>
      <c r="N73" s="742"/>
      <c r="O73" s="742"/>
      <c r="P73" s="742"/>
      <c r="X73" s="772"/>
      <c r="Y73" s="773" t="s">
        <v>776</v>
      </c>
      <c r="Z73" s="773">
        <v>90</v>
      </c>
      <c r="AA73" s="774">
        <v>190.5</v>
      </c>
      <c r="AB73" s="772"/>
      <c r="AC73" s="773"/>
      <c r="AD73" s="773">
        <v>24</v>
      </c>
      <c r="AE73" s="774"/>
      <c r="AF73" s="775">
        <v>24</v>
      </c>
      <c r="AG73" s="772">
        <f t="shared" si="0"/>
        <v>0.10050000000000001</v>
      </c>
      <c r="AH73" s="776">
        <f t="shared" si="1"/>
        <v>2.4119999999999999</v>
      </c>
      <c r="AI73" s="772">
        <f t="shared" si="5"/>
        <v>0</v>
      </c>
      <c r="AJ73" s="773">
        <f t="shared" si="6"/>
        <v>0</v>
      </c>
      <c r="AK73" s="773">
        <f t="shared" si="7"/>
        <v>2.4119999999999999</v>
      </c>
      <c r="AL73" s="774">
        <f t="shared" si="8"/>
        <v>0</v>
      </c>
      <c r="AM73" s="777">
        <f t="shared" si="9"/>
        <v>2.4119999999999999</v>
      </c>
      <c r="AO73" s="772"/>
      <c r="AP73" s="773" t="s">
        <v>779</v>
      </c>
      <c r="AQ73" s="773">
        <v>60</v>
      </c>
      <c r="AR73" s="774">
        <v>90</v>
      </c>
      <c r="AS73" s="773">
        <v>6</v>
      </c>
      <c r="AT73" s="773">
        <v>88</v>
      </c>
      <c r="AU73" s="773">
        <v>181</v>
      </c>
      <c r="AV73" s="774">
        <v>39</v>
      </c>
      <c r="AW73" s="774">
        <v>314</v>
      </c>
      <c r="AX73" s="773">
        <f t="shared" si="19"/>
        <v>0.03</v>
      </c>
      <c r="AY73" s="790">
        <f t="shared" si="20"/>
        <v>9.42</v>
      </c>
      <c r="AZ73" s="773">
        <f t="shared" si="10"/>
        <v>0.18</v>
      </c>
      <c r="BA73" s="773">
        <f t="shared" si="11"/>
        <v>2.6399999999999997</v>
      </c>
      <c r="BB73" s="773">
        <f t="shared" si="12"/>
        <v>5.43</v>
      </c>
      <c r="BC73" s="774">
        <f t="shared" si="13"/>
        <v>1.17</v>
      </c>
      <c r="BD73" s="776">
        <f t="shared" si="14"/>
        <v>9.42</v>
      </c>
    </row>
    <row r="74" spans="2:56" ht="15.75" thickBot="1">
      <c r="B74" s="743" t="s">
        <v>747</v>
      </c>
      <c r="C74" s="742"/>
      <c r="D74" s="742"/>
      <c r="E74" s="742"/>
      <c r="F74" s="760">
        <f>F73</f>
        <v>0</v>
      </c>
      <c r="H74" s="742"/>
      <c r="I74" s="742"/>
      <c r="J74" s="742"/>
      <c r="K74" s="742"/>
      <c r="M74" s="742"/>
      <c r="N74" s="742"/>
      <c r="O74" s="742"/>
      <c r="P74" s="742"/>
      <c r="X74" s="778" t="s">
        <v>791</v>
      </c>
      <c r="Y74" s="779"/>
      <c r="Z74" s="779"/>
      <c r="AA74" s="779"/>
      <c r="AB74" s="779">
        <f>SUM(AB26:AB73)</f>
        <v>6</v>
      </c>
      <c r="AC74" s="779">
        <f t="shared" ref="AC74:AF74" si="23">SUM(AC26:AC73)</f>
        <v>175</v>
      </c>
      <c r="AD74" s="779">
        <f t="shared" si="23"/>
        <v>1883</v>
      </c>
      <c r="AE74" s="779">
        <f t="shared" si="23"/>
        <v>376</v>
      </c>
      <c r="AF74" s="780">
        <f t="shared" si="23"/>
        <v>2440</v>
      </c>
      <c r="AG74" s="778"/>
      <c r="AH74" s="781">
        <f>SUM(AH26:AH73)</f>
        <v>275.14749999999992</v>
      </c>
      <c r="AI74" s="782">
        <f t="shared" ref="AI74:AM74" si="24">SUM(AI26:AI73)</f>
        <v>0.81499999999999995</v>
      </c>
      <c r="AJ74" s="783">
        <f t="shared" si="24"/>
        <v>14.362</v>
      </c>
      <c r="AK74" s="783">
        <f t="shared" si="24"/>
        <v>222.68449999999999</v>
      </c>
      <c r="AL74" s="784">
        <f t="shared" si="24"/>
        <v>37.285999999999994</v>
      </c>
      <c r="AM74" s="785">
        <f t="shared" si="24"/>
        <v>275.14749999999992</v>
      </c>
      <c r="AO74" s="772"/>
      <c r="AP74" s="773" t="s">
        <v>776</v>
      </c>
      <c r="AQ74" s="773">
        <v>60</v>
      </c>
      <c r="AR74" s="774">
        <v>190.5</v>
      </c>
      <c r="AS74" s="773">
        <v>2</v>
      </c>
      <c r="AT74" s="773">
        <v>1</v>
      </c>
      <c r="AU74" s="773">
        <v>4</v>
      </c>
      <c r="AV74" s="774">
        <v>20</v>
      </c>
      <c r="AW74" s="774">
        <v>27</v>
      </c>
      <c r="AX74" s="773">
        <f t="shared" si="19"/>
        <v>0.1305</v>
      </c>
      <c r="AY74" s="790">
        <f t="shared" si="20"/>
        <v>3.5235000000000003</v>
      </c>
      <c r="AZ74" s="773">
        <f t="shared" si="10"/>
        <v>0.26100000000000001</v>
      </c>
      <c r="BA74" s="773">
        <f t="shared" si="11"/>
        <v>0.1305</v>
      </c>
      <c r="BB74" s="773">
        <f t="shared" si="12"/>
        <v>0.52200000000000002</v>
      </c>
      <c r="BC74" s="774">
        <f t="shared" si="13"/>
        <v>2.6100000000000003</v>
      </c>
      <c r="BD74" s="776">
        <f t="shared" si="14"/>
        <v>3.5235000000000003</v>
      </c>
    </row>
    <row r="75" spans="2:56">
      <c r="H75" s="742"/>
      <c r="I75" s="742"/>
      <c r="J75" s="742"/>
      <c r="K75" s="742"/>
      <c r="M75" s="742"/>
      <c r="N75" s="742"/>
      <c r="O75" s="742"/>
      <c r="P75" s="742"/>
      <c r="AO75" s="772" t="s">
        <v>789</v>
      </c>
      <c r="AP75" s="773" t="s">
        <v>778</v>
      </c>
      <c r="AQ75" s="773">
        <v>70</v>
      </c>
      <c r="AR75" s="774">
        <v>123</v>
      </c>
      <c r="AS75" s="773">
        <v>133</v>
      </c>
      <c r="AT75" s="773">
        <v>51</v>
      </c>
      <c r="AU75" s="773">
        <v>10</v>
      </c>
      <c r="AV75" s="774">
        <v>23</v>
      </c>
      <c r="AW75" s="774">
        <v>217</v>
      </c>
      <c r="AX75" s="773">
        <f t="shared" si="19"/>
        <v>5.2999999999999999E-2</v>
      </c>
      <c r="AY75" s="790">
        <f t="shared" si="20"/>
        <v>11.500999999999999</v>
      </c>
      <c r="AZ75" s="773">
        <f t="shared" si="10"/>
        <v>7.0489999999999995</v>
      </c>
      <c r="BA75" s="773">
        <f t="shared" si="11"/>
        <v>2.7029999999999998</v>
      </c>
      <c r="BB75" s="773">
        <f t="shared" si="12"/>
        <v>0.53</v>
      </c>
      <c r="BC75" s="774">
        <f t="shared" si="13"/>
        <v>1.2189999999999999</v>
      </c>
      <c r="BD75" s="776">
        <f t="shared" si="14"/>
        <v>11.500999999999998</v>
      </c>
    </row>
    <row r="76" spans="2:56">
      <c r="H76" s="742"/>
      <c r="I76" s="742"/>
      <c r="J76" s="742"/>
      <c r="K76" s="742"/>
      <c r="M76" s="742"/>
      <c r="N76" s="742"/>
      <c r="O76" s="742"/>
      <c r="P76" s="742"/>
      <c r="AO76" s="772"/>
      <c r="AP76" s="773" t="s">
        <v>785</v>
      </c>
      <c r="AQ76" s="773">
        <v>70</v>
      </c>
      <c r="AR76" s="774">
        <v>190</v>
      </c>
      <c r="AS76" s="773">
        <v>5</v>
      </c>
      <c r="AT76" s="773">
        <v>2</v>
      </c>
      <c r="AU76" s="773"/>
      <c r="AV76" s="774"/>
      <c r="AW76" s="774">
        <v>7</v>
      </c>
      <c r="AX76" s="773">
        <f t="shared" si="19"/>
        <v>0.12</v>
      </c>
      <c r="AY76" s="790">
        <f t="shared" si="20"/>
        <v>0.84</v>
      </c>
      <c r="AZ76" s="773">
        <f t="shared" si="10"/>
        <v>0.6</v>
      </c>
      <c r="BA76" s="773">
        <f t="shared" si="11"/>
        <v>0.24</v>
      </c>
      <c r="BB76" s="773">
        <f t="shared" si="12"/>
        <v>0</v>
      </c>
      <c r="BC76" s="774">
        <f t="shared" si="13"/>
        <v>0</v>
      </c>
      <c r="BD76" s="776">
        <f t="shared" si="14"/>
        <v>0.84</v>
      </c>
    </row>
    <row r="77" spans="2:56">
      <c r="H77" s="742"/>
      <c r="I77" s="742"/>
      <c r="J77" s="742"/>
      <c r="K77" s="742"/>
      <c r="M77" s="742"/>
      <c r="N77" s="742"/>
      <c r="O77" s="742"/>
      <c r="P77" s="742"/>
      <c r="AO77" s="772"/>
      <c r="AP77" s="773" t="s">
        <v>782</v>
      </c>
      <c r="AQ77" s="773">
        <v>70</v>
      </c>
      <c r="AR77" s="774">
        <v>255</v>
      </c>
      <c r="AS77" s="773">
        <v>10</v>
      </c>
      <c r="AT77" s="773"/>
      <c r="AU77" s="773">
        <v>25</v>
      </c>
      <c r="AV77" s="774">
        <v>19</v>
      </c>
      <c r="AW77" s="774">
        <v>54</v>
      </c>
      <c r="AX77" s="773">
        <f t="shared" si="19"/>
        <v>0.185</v>
      </c>
      <c r="AY77" s="790">
        <f t="shared" si="20"/>
        <v>9.99</v>
      </c>
      <c r="AZ77" s="773">
        <f t="shared" si="10"/>
        <v>1.85</v>
      </c>
      <c r="BA77" s="773">
        <f t="shared" si="11"/>
        <v>0</v>
      </c>
      <c r="BB77" s="773">
        <f t="shared" si="12"/>
        <v>4.625</v>
      </c>
      <c r="BC77" s="774">
        <f t="shared" si="13"/>
        <v>3.5150000000000001</v>
      </c>
      <c r="BD77" s="776">
        <f t="shared" si="14"/>
        <v>9.99</v>
      </c>
    </row>
    <row r="78" spans="2:56">
      <c r="H78" s="742"/>
      <c r="I78" s="742"/>
      <c r="J78" s="742"/>
      <c r="K78" s="742"/>
      <c r="M78" s="742"/>
      <c r="N78" s="742"/>
      <c r="O78" s="742"/>
      <c r="P78" s="742"/>
      <c r="AO78" s="772"/>
      <c r="AP78" s="773" t="s">
        <v>774</v>
      </c>
      <c r="AQ78" s="773">
        <v>70</v>
      </c>
      <c r="AR78" s="774">
        <v>320</v>
      </c>
      <c r="AS78" s="773">
        <v>3</v>
      </c>
      <c r="AT78" s="773">
        <v>23</v>
      </c>
      <c r="AU78" s="773">
        <v>20</v>
      </c>
      <c r="AV78" s="774">
        <v>25</v>
      </c>
      <c r="AW78" s="774">
        <v>71</v>
      </c>
      <c r="AX78" s="773">
        <f t="shared" si="19"/>
        <v>0.25</v>
      </c>
      <c r="AY78" s="790">
        <f t="shared" si="20"/>
        <v>17.75</v>
      </c>
      <c r="AZ78" s="773">
        <f t="shared" si="10"/>
        <v>0.75</v>
      </c>
      <c r="BA78" s="773">
        <f t="shared" si="11"/>
        <v>5.75</v>
      </c>
      <c r="BB78" s="773">
        <f t="shared" si="12"/>
        <v>5</v>
      </c>
      <c r="BC78" s="774">
        <f t="shared" si="13"/>
        <v>6.25</v>
      </c>
      <c r="BD78" s="776">
        <f t="shared" si="14"/>
        <v>17.75</v>
      </c>
    </row>
    <row r="79" spans="2:56">
      <c r="H79" s="742"/>
      <c r="I79" s="742"/>
      <c r="J79" s="742"/>
      <c r="K79" s="742"/>
      <c r="M79" s="742"/>
      <c r="N79" s="742"/>
      <c r="O79" s="742"/>
      <c r="P79" s="742"/>
      <c r="AO79" s="772"/>
      <c r="AP79" s="773" t="s">
        <v>775</v>
      </c>
      <c r="AQ79" s="773">
        <v>70</v>
      </c>
      <c r="AR79" s="774">
        <v>490</v>
      </c>
      <c r="AS79" s="773"/>
      <c r="AT79" s="773"/>
      <c r="AU79" s="773"/>
      <c r="AV79" s="774">
        <v>1</v>
      </c>
      <c r="AW79" s="774">
        <v>1</v>
      </c>
      <c r="AX79" s="773">
        <f t="shared" si="19"/>
        <v>0.42</v>
      </c>
      <c r="AY79" s="790">
        <f t="shared" si="20"/>
        <v>0.42</v>
      </c>
      <c r="AZ79" s="773">
        <f t="shared" si="10"/>
        <v>0</v>
      </c>
      <c r="BA79" s="773">
        <f t="shared" si="11"/>
        <v>0</v>
      </c>
      <c r="BB79" s="773">
        <f t="shared" si="12"/>
        <v>0</v>
      </c>
      <c r="BC79" s="774">
        <f t="shared" si="13"/>
        <v>0.42</v>
      </c>
      <c r="BD79" s="776">
        <f t="shared" si="14"/>
        <v>0.42</v>
      </c>
    </row>
    <row r="80" spans="2:56">
      <c r="H80" s="753" t="s">
        <v>26</v>
      </c>
      <c r="I80" s="754"/>
      <c r="J80" s="754"/>
      <c r="K80" s="750">
        <f>SUM(K58:K79)</f>
        <v>0</v>
      </c>
      <c r="M80" s="753" t="s">
        <v>26</v>
      </c>
      <c r="N80" s="754"/>
      <c r="O80" s="754"/>
      <c r="P80" s="751">
        <f>SUM(P58:P79)</f>
        <v>0</v>
      </c>
      <c r="AO80" s="772"/>
      <c r="AP80" s="773" t="s">
        <v>779</v>
      </c>
      <c r="AQ80" s="773">
        <v>70</v>
      </c>
      <c r="AR80" s="774">
        <v>90</v>
      </c>
      <c r="AS80" s="773">
        <v>1</v>
      </c>
      <c r="AT80" s="773">
        <v>5</v>
      </c>
      <c r="AU80" s="773">
        <v>5</v>
      </c>
      <c r="AV80" s="774">
        <v>30</v>
      </c>
      <c r="AW80" s="774">
        <v>41</v>
      </c>
      <c r="AX80" s="773">
        <f t="shared" si="19"/>
        <v>0.02</v>
      </c>
      <c r="AY80" s="790">
        <f t="shared" si="20"/>
        <v>0.82000000000000006</v>
      </c>
      <c r="AZ80" s="773">
        <f t="shared" si="10"/>
        <v>0.02</v>
      </c>
      <c r="BA80" s="773">
        <f t="shared" si="11"/>
        <v>0.1</v>
      </c>
      <c r="BB80" s="773">
        <f t="shared" si="12"/>
        <v>0.1</v>
      </c>
      <c r="BC80" s="774">
        <f t="shared" si="13"/>
        <v>0.6</v>
      </c>
      <c r="BD80" s="776">
        <f t="shared" si="14"/>
        <v>0.82000000000000006</v>
      </c>
    </row>
    <row r="81" spans="41:56">
      <c r="AO81" s="772"/>
      <c r="AP81" s="773" t="s">
        <v>776</v>
      </c>
      <c r="AQ81" s="773">
        <v>70</v>
      </c>
      <c r="AR81" s="774">
        <v>190.5</v>
      </c>
      <c r="AS81" s="773">
        <v>4</v>
      </c>
      <c r="AT81" s="773">
        <v>1</v>
      </c>
      <c r="AU81" s="773">
        <v>6</v>
      </c>
      <c r="AV81" s="774">
        <v>11</v>
      </c>
      <c r="AW81" s="774">
        <v>22</v>
      </c>
      <c r="AX81" s="773">
        <f t="shared" si="19"/>
        <v>0.1205</v>
      </c>
      <c r="AY81" s="790">
        <f t="shared" si="20"/>
        <v>2.6509999999999998</v>
      </c>
      <c r="AZ81" s="773">
        <f t="shared" si="10"/>
        <v>0.48199999999999998</v>
      </c>
      <c r="BA81" s="773">
        <f t="shared" si="11"/>
        <v>0.1205</v>
      </c>
      <c r="BB81" s="773">
        <f t="shared" si="12"/>
        <v>0.72299999999999998</v>
      </c>
      <c r="BC81" s="774">
        <f t="shared" si="13"/>
        <v>1.3254999999999999</v>
      </c>
      <c r="BD81" s="776">
        <f t="shared" si="14"/>
        <v>2.6509999999999998</v>
      </c>
    </row>
    <row r="82" spans="41:56">
      <c r="AO82" s="772"/>
      <c r="AP82" s="773" t="s">
        <v>797</v>
      </c>
      <c r="AQ82" s="773">
        <v>70</v>
      </c>
      <c r="AR82" s="774">
        <v>190.5</v>
      </c>
      <c r="AS82" s="773">
        <v>6</v>
      </c>
      <c r="AT82" s="773">
        <v>4</v>
      </c>
      <c r="AU82" s="773"/>
      <c r="AV82" s="774"/>
      <c r="AW82" s="774">
        <v>10</v>
      </c>
      <c r="AX82" s="773">
        <f t="shared" si="19"/>
        <v>0.1205</v>
      </c>
      <c r="AY82" s="790">
        <f t="shared" si="20"/>
        <v>1.2050000000000001</v>
      </c>
      <c r="AZ82" s="773">
        <f t="shared" si="10"/>
        <v>0.72299999999999998</v>
      </c>
      <c r="BA82" s="773">
        <f t="shared" si="11"/>
        <v>0.48199999999999998</v>
      </c>
      <c r="BB82" s="773">
        <f t="shared" si="12"/>
        <v>0</v>
      </c>
      <c r="BC82" s="774">
        <f t="shared" si="13"/>
        <v>0</v>
      </c>
      <c r="BD82" s="776">
        <f t="shared" si="14"/>
        <v>1.2050000000000001</v>
      </c>
    </row>
    <row r="83" spans="41:56">
      <c r="AO83" s="772"/>
      <c r="AP83" s="773" t="s">
        <v>798</v>
      </c>
      <c r="AQ83" s="773">
        <v>70</v>
      </c>
      <c r="AR83" s="774">
        <v>161</v>
      </c>
      <c r="AS83" s="773">
        <v>1</v>
      </c>
      <c r="AT83" s="773"/>
      <c r="AU83" s="773"/>
      <c r="AV83" s="774"/>
      <c r="AW83" s="774">
        <v>1</v>
      </c>
      <c r="AX83" s="773">
        <f t="shared" si="19"/>
        <v>9.0999999999999998E-2</v>
      </c>
      <c r="AY83" s="790">
        <f t="shared" si="20"/>
        <v>9.0999999999999998E-2</v>
      </c>
      <c r="AZ83" s="773">
        <f t="shared" si="10"/>
        <v>9.0999999999999998E-2</v>
      </c>
      <c r="BA83" s="773">
        <f t="shared" si="11"/>
        <v>0</v>
      </c>
      <c r="BB83" s="773">
        <f t="shared" si="12"/>
        <v>0</v>
      </c>
      <c r="BC83" s="774">
        <f t="shared" si="13"/>
        <v>0</v>
      </c>
      <c r="BD83" s="776">
        <f t="shared" si="14"/>
        <v>9.0999999999999998E-2</v>
      </c>
    </row>
    <row r="84" spans="41:56">
      <c r="AO84" s="772" t="s">
        <v>790</v>
      </c>
      <c r="AP84" s="773" t="s">
        <v>778</v>
      </c>
      <c r="AQ84" s="773">
        <v>80</v>
      </c>
      <c r="AR84" s="774">
        <v>123</v>
      </c>
      <c r="AS84" s="773">
        <v>35</v>
      </c>
      <c r="AT84" s="773">
        <v>39</v>
      </c>
      <c r="AU84" s="773">
        <v>27</v>
      </c>
      <c r="AV84" s="774"/>
      <c r="AW84" s="774">
        <v>101</v>
      </c>
      <c r="AX84" s="773">
        <f t="shared" si="19"/>
        <v>4.2999999999999997E-2</v>
      </c>
      <c r="AY84" s="790">
        <f t="shared" si="20"/>
        <v>4.343</v>
      </c>
      <c r="AZ84" s="773">
        <f t="shared" si="10"/>
        <v>1.5049999999999999</v>
      </c>
      <c r="BA84" s="773">
        <f t="shared" si="11"/>
        <v>1.6769999999999998</v>
      </c>
      <c r="BB84" s="773">
        <f t="shared" si="12"/>
        <v>1.1609999999999998</v>
      </c>
      <c r="BC84" s="774">
        <f t="shared" si="13"/>
        <v>0</v>
      </c>
      <c r="BD84" s="776">
        <f t="shared" si="14"/>
        <v>4.3429999999999991</v>
      </c>
    </row>
    <row r="85" spans="41:56">
      <c r="AO85" s="772"/>
      <c r="AP85" s="773" t="s">
        <v>785</v>
      </c>
      <c r="AQ85" s="773">
        <v>80</v>
      </c>
      <c r="AR85" s="774">
        <v>190</v>
      </c>
      <c r="AS85" s="773">
        <v>2</v>
      </c>
      <c r="AT85" s="773">
        <v>19</v>
      </c>
      <c r="AU85" s="773"/>
      <c r="AV85" s="774"/>
      <c r="AW85" s="774">
        <v>21</v>
      </c>
      <c r="AX85" s="773">
        <f t="shared" si="19"/>
        <v>0.11</v>
      </c>
      <c r="AY85" s="790">
        <f t="shared" si="20"/>
        <v>2.31</v>
      </c>
      <c r="AZ85" s="773">
        <f t="shared" si="10"/>
        <v>0.22</v>
      </c>
      <c r="BA85" s="773">
        <f t="shared" si="11"/>
        <v>2.09</v>
      </c>
      <c r="BB85" s="773">
        <f t="shared" si="12"/>
        <v>0</v>
      </c>
      <c r="BC85" s="774">
        <f t="shared" si="13"/>
        <v>0</v>
      </c>
      <c r="BD85" s="776">
        <f t="shared" si="14"/>
        <v>2.31</v>
      </c>
    </row>
    <row r="86" spans="41:56">
      <c r="AO86" s="772"/>
      <c r="AP86" s="773" t="s">
        <v>782</v>
      </c>
      <c r="AQ86" s="773">
        <v>80</v>
      </c>
      <c r="AR86" s="774">
        <v>255</v>
      </c>
      <c r="AS86" s="773">
        <v>55</v>
      </c>
      <c r="AT86" s="773">
        <v>18</v>
      </c>
      <c r="AU86" s="773">
        <v>27</v>
      </c>
      <c r="AV86" s="774">
        <v>46</v>
      </c>
      <c r="AW86" s="774">
        <v>146</v>
      </c>
      <c r="AX86" s="773">
        <f t="shared" si="19"/>
        <v>0.17499999999999999</v>
      </c>
      <c r="AY86" s="790">
        <f t="shared" si="20"/>
        <v>25.549999999999997</v>
      </c>
      <c r="AZ86" s="773">
        <f t="shared" si="10"/>
        <v>9.625</v>
      </c>
      <c r="BA86" s="773">
        <f t="shared" si="11"/>
        <v>3.15</v>
      </c>
      <c r="BB86" s="773">
        <f t="shared" si="12"/>
        <v>4.7249999999999996</v>
      </c>
      <c r="BC86" s="774">
        <f t="shared" si="13"/>
        <v>8.0499999999999989</v>
      </c>
      <c r="BD86" s="776">
        <f t="shared" si="14"/>
        <v>25.549999999999997</v>
      </c>
    </row>
    <row r="87" spans="41:56">
      <c r="AO87" s="772"/>
      <c r="AP87" s="773" t="s">
        <v>774</v>
      </c>
      <c r="AQ87" s="773">
        <v>80</v>
      </c>
      <c r="AR87" s="774">
        <v>320</v>
      </c>
      <c r="AS87" s="773">
        <v>32</v>
      </c>
      <c r="AT87" s="773">
        <v>33</v>
      </c>
      <c r="AU87" s="773">
        <v>11</v>
      </c>
      <c r="AV87" s="774">
        <v>27</v>
      </c>
      <c r="AW87" s="774">
        <v>103</v>
      </c>
      <c r="AX87" s="773">
        <f t="shared" si="19"/>
        <v>0.24</v>
      </c>
      <c r="AY87" s="790">
        <f t="shared" si="20"/>
        <v>24.72</v>
      </c>
      <c r="AZ87" s="773">
        <f t="shared" si="10"/>
        <v>7.68</v>
      </c>
      <c r="BA87" s="773">
        <f t="shared" si="11"/>
        <v>7.92</v>
      </c>
      <c r="BB87" s="773">
        <f t="shared" si="12"/>
        <v>2.6399999999999997</v>
      </c>
      <c r="BC87" s="774">
        <f t="shared" si="13"/>
        <v>6.4799999999999995</v>
      </c>
      <c r="BD87" s="776">
        <f t="shared" si="14"/>
        <v>24.72</v>
      </c>
    </row>
    <row r="88" spans="41:56">
      <c r="AO88" s="772"/>
      <c r="AP88" s="773" t="s">
        <v>775</v>
      </c>
      <c r="AQ88" s="773">
        <v>80</v>
      </c>
      <c r="AR88" s="774">
        <v>490</v>
      </c>
      <c r="AS88" s="773"/>
      <c r="AT88" s="773"/>
      <c r="AU88" s="773"/>
      <c r="AV88" s="774">
        <v>4</v>
      </c>
      <c r="AW88" s="774">
        <v>4</v>
      </c>
      <c r="AX88" s="773">
        <f t="shared" si="19"/>
        <v>0.41</v>
      </c>
      <c r="AY88" s="790">
        <f t="shared" si="20"/>
        <v>1.64</v>
      </c>
      <c r="AZ88" s="773">
        <f t="shared" si="10"/>
        <v>0</v>
      </c>
      <c r="BA88" s="773">
        <f t="shared" si="11"/>
        <v>0</v>
      </c>
      <c r="BB88" s="773">
        <f t="shared" si="12"/>
        <v>0</v>
      </c>
      <c r="BC88" s="774">
        <f t="shared" si="13"/>
        <v>1.64</v>
      </c>
      <c r="BD88" s="776">
        <f t="shared" si="14"/>
        <v>1.64</v>
      </c>
    </row>
    <row r="89" spans="41:56">
      <c r="AO89" s="772"/>
      <c r="AP89" s="773" t="s">
        <v>779</v>
      </c>
      <c r="AQ89" s="773">
        <v>80</v>
      </c>
      <c r="AR89" s="774">
        <v>90</v>
      </c>
      <c r="AS89" s="773">
        <v>9</v>
      </c>
      <c r="AT89" s="773">
        <v>3</v>
      </c>
      <c r="AU89" s="773">
        <v>5</v>
      </c>
      <c r="AV89" s="774">
        <v>5</v>
      </c>
      <c r="AW89" s="774">
        <v>22</v>
      </c>
      <c r="AX89" s="773">
        <f t="shared" si="19"/>
        <v>0.01</v>
      </c>
      <c r="AY89" s="790">
        <f t="shared" si="20"/>
        <v>0.22</v>
      </c>
      <c r="AZ89" s="773">
        <f t="shared" si="10"/>
        <v>0.09</v>
      </c>
      <c r="BA89" s="773">
        <f t="shared" si="11"/>
        <v>0.03</v>
      </c>
      <c r="BB89" s="773">
        <f t="shared" si="12"/>
        <v>0.05</v>
      </c>
      <c r="BC89" s="774">
        <f t="shared" si="13"/>
        <v>0.05</v>
      </c>
      <c r="BD89" s="776">
        <f t="shared" si="14"/>
        <v>0.21999999999999997</v>
      </c>
    </row>
    <row r="90" spans="41:56">
      <c r="AO90" s="772"/>
      <c r="AP90" s="773" t="s">
        <v>776</v>
      </c>
      <c r="AQ90" s="773">
        <v>80</v>
      </c>
      <c r="AR90" s="774">
        <v>190.5</v>
      </c>
      <c r="AS90" s="773"/>
      <c r="AT90" s="773">
        <v>106</v>
      </c>
      <c r="AU90" s="773">
        <v>6</v>
      </c>
      <c r="AV90" s="774"/>
      <c r="AW90" s="774">
        <v>112</v>
      </c>
      <c r="AX90" s="773">
        <f t="shared" ref="AX90:AX103" si="25">(AR90-AQ90)/1000</f>
        <v>0.1105</v>
      </c>
      <c r="AY90" s="790">
        <f>AW90*AX90</f>
        <v>12.375999999999999</v>
      </c>
      <c r="AZ90" s="773">
        <f t="shared" si="10"/>
        <v>0</v>
      </c>
      <c r="BA90" s="773">
        <f t="shared" si="11"/>
        <v>11.713000000000001</v>
      </c>
      <c r="BB90" s="773">
        <f t="shared" si="12"/>
        <v>0.66300000000000003</v>
      </c>
      <c r="BC90" s="774">
        <f t="shared" si="13"/>
        <v>0</v>
      </c>
      <c r="BD90" s="776">
        <f t="shared" si="14"/>
        <v>12.376000000000001</v>
      </c>
    </row>
    <row r="91" spans="41:56">
      <c r="AO91" s="772"/>
      <c r="AP91" s="773" t="s">
        <v>797</v>
      </c>
      <c r="AQ91" s="773">
        <v>80</v>
      </c>
      <c r="AR91" s="774">
        <v>190.5</v>
      </c>
      <c r="AS91" s="773">
        <v>1</v>
      </c>
      <c r="AT91" s="773">
        <v>8</v>
      </c>
      <c r="AU91" s="773"/>
      <c r="AV91" s="774"/>
      <c r="AW91" s="774">
        <v>9</v>
      </c>
      <c r="AX91" s="773">
        <f t="shared" si="25"/>
        <v>0.1105</v>
      </c>
      <c r="AY91" s="790">
        <f>AW91*AX91</f>
        <v>0.99450000000000005</v>
      </c>
      <c r="AZ91" s="773">
        <f t="shared" ref="AZ91:AZ105" si="26">AS91*AX91</f>
        <v>0.1105</v>
      </c>
      <c r="BA91" s="773">
        <f t="shared" ref="BA91:BA105" si="27">AT91*AX91</f>
        <v>0.88400000000000001</v>
      </c>
      <c r="BB91" s="773">
        <f t="shared" ref="BB91:BB105" si="28">AU91*AX91</f>
        <v>0</v>
      </c>
      <c r="BC91" s="774">
        <f t="shared" ref="BC91:BC105" si="29">AV91*AX91</f>
        <v>0</v>
      </c>
      <c r="BD91" s="776">
        <f t="shared" ref="BD91:BD105" si="30">SUM(AZ91:BC91)</f>
        <v>0.99450000000000005</v>
      </c>
    </row>
    <row r="92" spans="41:56">
      <c r="AO92" s="772" t="s">
        <v>788</v>
      </c>
      <c r="AP92" s="773" t="s">
        <v>778</v>
      </c>
      <c r="AQ92" s="773">
        <v>90</v>
      </c>
      <c r="AR92" s="774">
        <v>123</v>
      </c>
      <c r="AS92" s="773"/>
      <c r="AT92" s="773"/>
      <c r="AU92" s="773">
        <v>1</v>
      </c>
      <c r="AV92" s="774">
        <v>2</v>
      </c>
      <c r="AW92" s="774">
        <v>3</v>
      </c>
      <c r="AX92" s="773">
        <f t="shared" si="25"/>
        <v>3.3000000000000002E-2</v>
      </c>
      <c r="AY92" s="790">
        <f>AW92*AX92</f>
        <v>9.9000000000000005E-2</v>
      </c>
      <c r="AZ92" s="773">
        <f t="shared" si="26"/>
        <v>0</v>
      </c>
      <c r="BA92" s="773">
        <f t="shared" si="27"/>
        <v>0</v>
      </c>
      <c r="BB92" s="773">
        <f t="shared" si="28"/>
        <v>3.3000000000000002E-2</v>
      </c>
      <c r="BC92" s="774">
        <f t="shared" si="29"/>
        <v>6.6000000000000003E-2</v>
      </c>
      <c r="BD92" s="776">
        <f t="shared" si="30"/>
        <v>9.9000000000000005E-2</v>
      </c>
    </row>
    <row r="93" spans="41:56">
      <c r="AO93" s="772"/>
      <c r="AP93" s="773" t="s">
        <v>782</v>
      </c>
      <c r="AQ93" s="773">
        <v>90</v>
      </c>
      <c r="AR93" s="774">
        <v>255</v>
      </c>
      <c r="AS93" s="773">
        <v>1</v>
      </c>
      <c r="AT93" s="773">
        <v>1</v>
      </c>
      <c r="AU93" s="773">
        <v>5</v>
      </c>
      <c r="AV93" s="774">
        <v>27</v>
      </c>
      <c r="AW93" s="774">
        <v>34</v>
      </c>
      <c r="AX93" s="773">
        <f t="shared" si="25"/>
        <v>0.16500000000000001</v>
      </c>
      <c r="AY93" s="790">
        <f>AW93*AX93</f>
        <v>5.61</v>
      </c>
      <c r="AZ93" s="773">
        <f t="shared" si="26"/>
        <v>0.16500000000000001</v>
      </c>
      <c r="BA93" s="773">
        <f t="shared" si="27"/>
        <v>0.16500000000000001</v>
      </c>
      <c r="BB93" s="773">
        <f t="shared" si="28"/>
        <v>0.82500000000000007</v>
      </c>
      <c r="BC93" s="774">
        <f t="shared" si="29"/>
        <v>4.4550000000000001</v>
      </c>
      <c r="BD93" s="776">
        <f t="shared" si="30"/>
        <v>5.61</v>
      </c>
    </row>
    <row r="94" spans="41:56">
      <c r="AO94" s="772"/>
      <c r="AP94" s="773" t="s">
        <v>774</v>
      </c>
      <c r="AQ94" s="773">
        <v>90</v>
      </c>
      <c r="AR94" s="774">
        <v>320</v>
      </c>
      <c r="AS94" s="773">
        <v>3</v>
      </c>
      <c r="AT94" s="773">
        <v>16</v>
      </c>
      <c r="AU94" s="773">
        <v>24</v>
      </c>
      <c r="AV94" s="774">
        <v>39</v>
      </c>
      <c r="AW94" s="774">
        <v>82</v>
      </c>
      <c r="AX94" s="773">
        <f t="shared" si="25"/>
        <v>0.23</v>
      </c>
      <c r="AY94" s="790">
        <f>AW94*AX94</f>
        <v>18.86</v>
      </c>
      <c r="AZ94" s="773">
        <f t="shared" si="26"/>
        <v>0.69000000000000006</v>
      </c>
      <c r="BA94" s="773">
        <f t="shared" si="27"/>
        <v>3.68</v>
      </c>
      <c r="BB94" s="773">
        <f t="shared" si="28"/>
        <v>5.5200000000000005</v>
      </c>
      <c r="BC94" s="774">
        <f t="shared" si="29"/>
        <v>8.9700000000000006</v>
      </c>
      <c r="BD94" s="776">
        <f t="shared" si="30"/>
        <v>18.86</v>
      </c>
    </row>
    <row r="95" spans="41:56">
      <c r="AO95" s="772"/>
      <c r="AP95" s="773" t="s">
        <v>775</v>
      </c>
      <c r="AQ95" s="773">
        <v>90</v>
      </c>
      <c r="AR95" s="774">
        <v>490</v>
      </c>
      <c r="AS95" s="773"/>
      <c r="AT95" s="773">
        <v>2</v>
      </c>
      <c r="AU95" s="773"/>
      <c r="AV95" s="774">
        <v>4</v>
      </c>
      <c r="AW95" s="774">
        <v>6</v>
      </c>
      <c r="AX95" s="773">
        <f t="shared" si="25"/>
        <v>0.4</v>
      </c>
      <c r="AY95" s="790">
        <f>AW95*AX95</f>
        <v>2.4000000000000004</v>
      </c>
      <c r="AZ95" s="773">
        <f t="shared" si="26"/>
        <v>0</v>
      </c>
      <c r="BA95" s="773">
        <f t="shared" si="27"/>
        <v>0.8</v>
      </c>
      <c r="BB95" s="773">
        <f t="shared" si="28"/>
        <v>0</v>
      </c>
      <c r="BC95" s="774">
        <f t="shared" si="29"/>
        <v>1.6</v>
      </c>
      <c r="BD95" s="776">
        <f t="shared" si="30"/>
        <v>2.4000000000000004</v>
      </c>
    </row>
    <row r="96" spans="41:56">
      <c r="AO96" s="772"/>
      <c r="AP96" s="773" t="s">
        <v>776</v>
      </c>
      <c r="AQ96" s="773">
        <v>90</v>
      </c>
      <c r="AR96" s="774">
        <v>190.5</v>
      </c>
      <c r="AS96" s="773"/>
      <c r="AT96" s="773"/>
      <c r="AU96" s="773">
        <v>1</v>
      </c>
      <c r="AV96" s="774">
        <v>2</v>
      </c>
      <c r="AW96" s="774">
        <v>3</v>
      </c>
      <c r="AX96" s="773">
        <f t="shared" si="25"/>
        <v>0.10050000000000001</v>
      </c>
      <c r="AY96" s="790">
        <f>AW96*AX96</f>
        <v>0.30149999999999999</v>
      </c>
      <c r="AZ96" s="773">
        <f t="shared" si="26"/>
        <v>0</v>
      </c>
      <c r="BA96" s="773">
        <f t="shared" si="27"/>
        <v>0</v>
      </c>
      <c r="BB96" s="773">
        <f t="shared" si="28"/>
        <v>0.10050000000000001</v>
      </c>
      <c r="BC96" s="774">
        <f t="shared" si="29"/>
        <v>0.20100000000000001</v>
      </c>
      <c r="BD96" s="776">
        <f t="shared" si="30"/>
        <v>0.30149999999999999</v>
      </c>
    </row>
    <row r="97" spans="41:56">
      <c r="AO97" s="772" t="s">
        <v>799</v>
      </c>
      <c r="AP97" s="773" t="s">
        <v>778</v>
      </c>
      <c r="AQ97" s="773">
        <v>170</v>
      </c>
      <c r="AR97" s="774">
        <v>123</v>
      </c>
      <c r="AS97" s="773"/>
      <c r="AT97" s="773"/>
      <c r="AU97" s="773">
        <v>2</v>
      </c>
      <c r="AV97" s="774"/>
      <c r="AW97" s="774">
        <v>2</v>
      </c>
      <c r="AX97" s="773">
        <f t="shared" si="25"/>
        <v>-4.7E-2</v>
      </c>
      <c r="AY97" s="790">
        <f>AW97*AX97</f>
        <v>-9.4E-2</v>
      </c>
      <c r="AZ97" s="773">
        <f t="shared" si="26"/>
        <v>0</v>
      </c>
      <c r="BA97" s="773">
        <f t="shared" si="27"/>
        <v>0</v>
      </c>
      <c r="BB97" s="773">
        <f t="shared" si="28"/>
        <v>-9.4E-2</v>
      </c>
      <c r="BC97" s="774">
        <f t="shared" si="29"/>
        <v>0</v>
      </c>
      <c r="BD97" s="776">
        <f t="shared" si="30"/>
        <v>-9.4E-2</v>
      </c>
    </row>
    <row r="98" spans="41:56">
      <c r="AO98" s="772"/>
      <c r="AP98" s="773" t="s">
        <v>774</v>
      </c>
      <c r="AQ98" s="773">
        <v>170</v>
      </c>
      <c r="AR98" s="774">
        <v>320</v>
      </c>
      <c r="AS98" s="773"/>
      <c r="AT98" s="773"/>
      <c r="AU98" s="773">
        <v>4</v>
      </c>
      <c r="AV98" s="774"/>
      <c r="AW98" s="774">
        <v>4</v>
      </c>
      <c r="AX98" s="773">
        <f t="shared" si="25"/>
        <v>0.15</v>
      </c>
      <c r="AY98" s="790">
        <f>AW98*AX98</f>
        <v>0.6</v>
      </c>
      <c r="AZ98" s="773">
        <f t="shared" si="26"/>
        <v>0</v>
      </c>
      <c r="BA98" s="773">
        <f t="shared" si="27"/>
        <v>0</v>
      </c>
      <c r="BB98" s="773">
        <f t="shared" si="28"/>
        <v>0.6</v>
      </c>
      <c r="BC98" s="774">
        <f t="shared" si="29"/>
        <v>0</v>
      </c>
      <c r="BD98" s="776">
        <f t="shared" si="30"/>
        <v>0.6</v>
      </c>
    </row>
    <row r="99" spans="41:56">
      <c r="AO99" s="772"/>
      <c r="AP99" s="773" t="s">
        <v>775</v>
      </c>
      <c r="AQ99" s="773">
        <v>170</v>
      </c>
      <c r="AR99" s="774">
        <v>490</v>
      </c>
      <c r="AS99" s="773"/>
      <c r="AT99" s="773"/>
      <c r="AU99" s="773">
        <v>1</v>
      </c>
      <c r="AV99" s="774"/>
      <c r="AW99" s="774">
        <v>1</v>
      </c>
      <c r="AX99" s="773">
        <f t="shared" si="25"/>
        <v>0.32</v>
      </c>
      <c r="AY99" s="790">
        <f>AW99*AX99</f>
        <v>0.32</v>
      </c>
      <c r="AZ99" s="773">
        <f t="shared" si="26"/>
        <v>0</v>
      </c>
      <c r="BA99" s="773">
        <f t="shared" si="27"/>
        <v>0</v>
      </c>
      <c r="BB99" s="773">
        <f t="shared" si="28"/>
        <v>0.32</v>
      </c>
      <c r="BC99" s="774">
        <f t="shared" si="29"/>
        <v>0</v>
      </c>
      <c r="BD99" s="776">
        <f t="shared" si="30"/>
        <v>0.32</v>
      </c>
    </row>
    <row r="100" spans="41:56">
      <c r="AO100" s="772" t="s">
        <v>800</v>
      </c>
      <c r="AP100" s="773" t="s">
        <v>782</v>
      </c>
      <c r="AQ100" s="876">
        <v>200</v>
      </c>
      <c r="AR100" s="774">
        <v>255</v>
      </c>
      <c r="AS100" s="773"/>
      <c r="AT100" s="773"/>
      <c r="AU100" s="773">
        <v>12</v>
      </c>
      <c r="AV100" s="774"/>
      <c r="AW100" s="774">
        <v>12</v>
      </c>
      <c r="AX100" s="773">
        <f t="shared" si="25"/>
        <v>5.5E-2</v>
      </c>
      <c r="AY100" s="790">
        <f>AW100*AX100</f>
        <v>0.66</v>
      </c>
      <c r="AZ100" s="773">
        <f t="shared" si="26"/>
        <v>0</v>
      </c>
      <c r="BA100" s="773">
        <f t="shared" si="27"/>
        <v>0</v>
      </c>
      <c r="BB100" s="773">
        <f t="shared" si="28"/>
        <v>0.66</v>
      </c>
      <c r="BC100" s="774">
        <f t="shared" si="29"/>
        <v>0</v>
      </c>
      <c r="BD100" s="776">
        <f t="shared" si="30"/>
        <v>0.66</v>
      </c>
    </row>
    <row r="101" spans="41:56">
      <c r="AO101" s="772"/>
      <c r="AP101" s="773" t="s">
        <v>774</v>
      </c>
      <c r="AQ101" s="876">
        <v>250</v>
      </c>
      <c r="AR101" s="774">
        <v>320</v>
      </c>
      <c r="AS101" s="773"/>
      <c r="AT101" s="773"/>
      <c r="AU101" s="773"/>
      <c r="AV101" s="774">
        <v>1</v>
      </c>
      <c r="AW101" s="774">
        <v>1</v>
      </c>
      <c r="AX101" s="773">
        <f t="shared" si="25"/>
        <v>7.0000000000000007E-2</v>
      </c>
      <c r="AY101" s="790">
        <f>AW101*AX101</f>
        <v>7.0000000000000007E-2</v>
      </c>
      <c r="AZ101" s="773">
        <f t="shared" si="26"/>
        <v>0</v>
      </c>
      <c r="BA101" s="773">
        <f t="shared" si="27"/>
        <v>0</v>
      </c>
      <c r="BB101" s="773">
        <f t="shared" si="28"/>
        <v>0</v>
      </c>
      <c r="BC101" s="774">
        <f t="shared" si="29"/>
        <v>7.0000000000000007E-2</v>
      </c>
      <c r="BD101" s="776">
        <f t="shared" si="30"/>
        <v>7.0000000000000007E-2</v>
      </c>
    </row>
    <row r="102" spans="41:56">
      <c r="AO102" s="772" t="s">
        <v>801</v>
      </c>
      <c r="AP102" s="773" t="s">
        <v>782</v>
      </c>
      <c r="AQ102" s="773">
        <v>200</v>
      </c>
      <c r="AR102" s="774">
        <v>255</v>
      </c>
      <c r="AS102" s="773"/>
      <c r="AT102" s="773"/>
      <c r="AU102" s="773">
        <v>1</v>
      </c>
      <c r="AV102" s="774">
        <v>1</v>
      </c>
      <c r="AW102" s="774">
        <v>2</v>
      </c>
      <c r="AX102" s="773">
        <f t="shared" si="25"/>
        <v>5.5E-2</v>
      </c>
      <c r="AY102" s="790">
        <f>AW102*AX102</f>
        <v>0.11</v>
      </c>
      <c r="AZ102" s="773">
        <f t="shared" si="26"/>
        <v>0</v>
      </c>
      <c r="BA102" s="773">
        <f t="shared" si="27"/>
        <v>0</v>
      </c>
      <c r="BB102" s="773">
        <f t="shared" si="28"/>
        <v>5.5E-2</v>
      </c>
      <c r="BC102" s="774">
        <f t="shared" si="29"/>
        <v>5.5E-2</v>
      </c>
      <c r="BD102" s="776">
        <f t="shared" si="30"/>
        <v>0.11</v>
      </c>
    </row>
    <row r="103" spans="41:56">
      <c r="AO103" s="772" t="s">
        <v>802</v>
      </c>
      <c r="AP103" s="773" t="s">
        <v>774</v>
      </c>
      <c r="AQ103" s="876">
        <v>250</v>
      </c>
      <c r="AR103" s="774">
        <v>320</v>
      </c>
      <c r="AS103" s="773"/>
      <c r="AT103" s="773"/>
      <c r="AU103" s="773"/>
      <c r="AV103" s="774">
        <v>1</v>
      </c>
      <c r="AW103" s="774">
        <v>1</v>
      </c>
      <c r="AX103" s="773">
        <f t="shared" si="25"/>
        <v>7.0000000000000007E-2</v>
      </c>
      <c r="AY103" s="790">
        <f>AW103*AX103</f>
        <v>7.0000000000000007E-2</v>
      </c>
      <c r="AZ103" s="773">
        <f t="shared" si="26"/>
        <v>0</v>
      </c>
      <c r="BA103" s="773">
        <f t="shared" si="27"/>
        <v>0</v>
      </c>
      <c r="BB103" s="773">
        <f t="shared" si="28"/>
        <v>0</v>
      </c>
      <c r="BC103" s="774">
        <f t="shared" si="29"/>
        <v>7.0000000000000007E-2</v>
      </c>
      <c r="BD103" s="776">
        <f t="shared" si="30"/>
        <v>7.0000000000000007E-2</v>
      </c>
    </row>
    <row r="104" spans="41:56">
      <c r="AO104" s="772" t="s">
        <v>803</v>
      </c>
      <c r="AP104" s="773" t="s">
        <v>779</v>
      </c>
      <c r="AQ104" s="773">
        <v>150</v>
      </c>
      <c r="AR104" s="774">
        <v>90</v>
      </c>
      <c r="AS104" s="773"/>
      <c r="AT104" s="773"/>
      <c r="AU104" s="773"/>
      <c r="AV104" s="774">
        <v>1</v>
      </c>
      <c r="AW104" s="774">
        <v>1</v>
      </c>
      <c r="AX104" s="773">
        <f>(AR104-AQ104)/1000</f>
        <v>-0.06</v>
      </c>
      <c r="AY104" s="790">
        <f>AW104*AX104</f>
        <v>-0.06</v>
      </c>
      <c r="AZ104" s="773">
        <f t="shared" si="26"/>
        <v>0</v>
      </c>
      <c r="BA104" s="773">
        <f t="shared" si="27"/>
        <v>0</v>
      </c>
      <c r="BB104" s="773">
        <f t="shared" si="28"/>
        <v>0</v>
      </c>
      <c r="BC104" s="774">
        <f t="shared" si="29"/>
        <v>-0.06</v>
      </c>
      <c r="BD104" s="776">
        <f t="shared" si="30"/>
        <v>-0.06</v>
      </c>
    </row>
    <row r="105" spans="41:56" ht="15.75" thickBot="1">
      <c r="AO105" s="791" t="s">
        <v>804</v>
      </c>
      <c r="AP105" s="792" t="s">
        <v>782</v>
      </c>
      <c r="AQ105" s="792">
        <v>140</v>
      </c>
      <c r="AR105" s="793">
        <v>255</v>
      </c>
      <c r="AS105" s="792"/>
      <c r="AT105" s="792"/>
      <c r="AU105" s="792"/>
      <c r="AV105" s="793">
        <v>1</v>
      </c>
      <c r="AW105" s="793">
        <v>1</v>
      </c>
      <c r="AX105" s="792">
        <f>(AR105-AQ105)/1000</f>
        <v>0.115</v>
      </c>
      <c r="AY105" s="794">
        <f>AW105*AX105</f>
        <v>0.115</v>
      </c>
      <c r="AZ105" s="792">
        <f t="shared" si="26"/>
        <v>0</v>
      </c>
      <c r="BA105" s="792">
        <f t="shared" si="27"/>
        <v>0</v>
      </c>
      <c r="BB105" s="792">
        <f t="shared" si="28"/>
        <v>0</v>
      </c>
      <c r="BC105" s="793">
        <f t="shared" si="29"/>
        <v>0.115</v>
      </c>
      <c r="BD105" s="795">
        <f t="shared" si="30"/>
        <v>0.115</v>
      </c>
    </row>
    <row r="106" spans="41:56" ht="15.75" thickBot="1">
      <c r="AO106" s="791" t="s">
        <v>791</v>
      </c>
      <c r="AP106" s="792"/>
      <c r="AQ106" s="792"/>
      <c r="AR106" s="792"/>
      <c r="AS106" s="796">
        <f>SUM(AS26:AS105)</f>
        <v>554</v>
      </c>
      <c r="AT106" s="797">
        <f t="shared" ref="AT106:AW106" si="31">SUM(AT26:AT105)</f>
        <v>1062</v>
      </c>
      <c r="AU106" s="797">
        <f t="shared" si="31"/>
        <v>1383</v>
      </c>
      <c r="AV106" s="798">
        <f t="shared" si="31"/>
        <v>1044</v>
      </c>
      <c r="AW106" s="799">
        <f t="shared" si="31"/>
        <v>4043</v>
      </c>
      <c r="AX106" s="796">
        <f>SUM(AX26:AX105)</f>
        <v>10.8215</v>
      </c>
      <c r="AY106" s="798">
        <f>SUM(AY26:AY105)</f>
        <v>434.3135000000002</v>
      </c>
      <c r="AZ106" s="796">
        <f t="shared" ref="AZ106:BC106" si="32">SUM(AZ26:AZ105)</f>
        <v>64.143500000000017</v>
      </c>
      <c r="BA106" s="797">
        <f t="shared" si="32"/>
        <v>104.36750000000002</v>
      </c>
      <c r="BB106" s="797">
        <f t="shared" si="32"/>
        <v>122.88549999999999</v>
      </c>
      <c r="BC106" s="798">
        <f t="shared" si="32"/>
        <v>142.917</v>
      </c>
      <c r="BD106" s="799">
        <f t="shared" ref="BD106" si="33">SUM(BD26:BD105)</f>
        <v>434.3135000000002</v>
      </c>
    </row>
  </sheetData>
  <mergeCells count="3">
    <mergeCell ref="B24:F24"/>
    <mergeCell ref="B18:U18"/>
    <mergeCell ref="B55:F5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26" activePane="bottomLeft" state="frozen"/>
      <selection pane="bottomLeft" activeCell="R19" sqref="R19"/>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805" t="s">
        <v>504</v>
      </c>
      <c r="D16" s="806"/>
      <c r="E16" s="806"/>
      <c r="F16" s="806"/>
      <c r="G16" s="806"/>
      <c r="H16" s="806"/>
      <c r="I16" s="806"/>
      <c r="J16" s="806"/>
      <c r="K16" s="806"/>
      <c r="L16" s="806"/>
      <c r="M16" s="806"/>
      <c r="N16" s="806"/>
      <c r="O16" s="806"/>
      <c r="P16" s="806"/>
      <c r="Q16" s="806"/>
      <c r="R16" s="806"/>
      <c r="S16" s="806"/>
      <c r="T16" s="806"/>
      <c r="U16" s="806"/>
    </row>
    <row r="17" spans="2:21" ht="55.5" customHeight="1">
      <c r="B17" s="706" t="s">
        <v>640</v>
      </c>
      <c r="C17" s="807" t="s">
        <v>711</v>
      </c>
      <c r="D17" s="807"/>
      <c r="E17" s="807"/>
      <c r="F17" s="807"/>
      <c r="G17" s="807"/>
      <c r="H17" s="807"/>
      <c r="I17" s="807"/>
      <c r="J17" s="807"/>
      <c r="K17" s="807"/>
      <c r="L17" s="807"/>
      <c r="M17" s="807"/>
      <c r="N17" s="807"/>
      <c r="O17" s="807"/>
      <c r="P17" s="807"/>
      <c r="Q17" s="807"/>
      <c r="R17" s="807"/>
      <c r="S17" s="807"/>
      <c r="T17" s="807"/>
      <c r="U17" s="808"/>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644</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641</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04" t="s">
        <v>642</v>
      </c>
      <c r="D23" s="804"/>
      <c r="E23" s="804"/>
      <c r="F23" s="804"/>
      <c r="G23" s="804"/>
      <c r="H23" s="804"/>
      <c r="I23" s="804"/>
      <c r="J23" s="804"/>
      <c r="K23" s="804"/>
      <c r="L23" s="804"/>
      <c r="M23" s="804"/>
      <c r="N23" s="804"/>
      <c r="O23" s="804"/>
      <c r="P23" s="804"/>
      <c r="Q23" s="804"/>
      <c r="R23" s="804"/>
      <c r="S23" s="804"/>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645</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04" t="s">
        <v>643</v>
      </c>
      <c r="D27" s="804"/>
      <c r="E27" s="804"/>
      <c r="F27" s="804"/>
      <c r="G27" s="804"/>
      <c r="H27" s="804"/>
      <c r="I27" s="804"/>
      <c r="J27" s="804"/>
      <c r="K27" s="804"/>
      <c r="L27" s="804"/>
      <c r="M27" s="804"/>
      <c r="N27" s="804"/>
      <c r="O27" s="804"/>
      <c r="P27" s="804"/>
      <c r="Q27" s="804"/>
      <c r="R27" s="804"/>
      <c r="S27" s="804"/>
      <c r="T27" s="804"/>
      <c r="U27" s="809"/>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04" t="s">
        <v>646</v>
      </c>
      <c r="D29" s="804"/>
      <c r="E29" s="804"/>
      <c r="F29" s="804"/>
      <c r="G29" s="804"/>
      <c r="H29" s="804"/>
      <c r="I29" s="804"/>
      <c r="J29" s="804"/>
      <c r="K29" s="804"/>
      <c r="L29" s="804"/>
      <c r="M29" s="804"/>
      <c r="N29" s="804"/>
      <c r="O29" s="804"/>
      <c r="P29" s="804"/>
      <c r="Q29" s="804"/>
      <c r="R29" s="804"/>
      <c r="S29" s="804"/>
      <c r="T29" s="804"/>
      <c r="U29" s="809"/>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647</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648</v>
      </c>
      <c r="C33" s="810" t="s">
        <v>649</v>
      </c>
      <c r="D33" s="810"/>
      <c r="E33" s="810"/>
      <c r="F33" s="810"/>
      <c r="G33" s="810"/>
      <c r="H33" s="810"/>
      <c r="I33" s="810"/>
      <c r="J33" s="810"/>
      <c r="K33" s="810"/>
      <c r="L33" s="810"/>
      <c r="M33" s="810"/>
      <c r="N33" s="810"/>
      <c r="O33" s="810"/>
      <c r="P33" s="810"/>
      <c r="Q33" s="810"/>
      <c r="R33" s="810"/>
      <c r="S33" s="810"/>
      <c r="T33" s="810"/>
      <c r="U33" s="811"/>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650</v>
      </c>
      <c r="C35" s="720" t="s">
        <v>651</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652</v>
      </c>
      <c r="C37" s="812" t="s">
        <v>653</v>
      </c>
      <c r="D37" s="812"/>
      <c r="E37" s="812"/>
      <c r="F37" s="812"/>
      <c r="G37" s="812"/>
      <c r="H37" s="812"/>
      <c r="I37" s="812"/>
      <c r="J37" s="812"/>
      <c r="K37" s="812"/>
      <c r="L37" s="812"/>
      <c r="M37" s="812"/>
      <c r="N37" s="812"/>
      <c r="O37" s="812"/>
      <c r="P37" s="812"/>
      <c r="Q37" s="812"/>
      <c r="R37" s="812"/>
      <c r="S37" s="812"/>
      <c r="T37" s="812"/>
      <c r="U37" s="813"/>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654</v>
      </c>
      <c r="C39" s="722" t="s">
        <v>655</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656</v>
      </c>
      <c r="C41" s="814" t="s">
        <v>657</v>
      </c>
      <c r="D41" s="814"/>
      <c r="E41" s="814"/>
      <c r="F41" s="814"/>
      <c r="G41" s="814"/>
      <c r="H41" s="814"/>
      <c r="I41" s="814"/>
      <c r="J41" s="814"/>
      <c r="K41" s="814"/>
      <c r="L41" s="814"/>
      <c r="M41" s="814"/>
      <c r="N41" s="814"/>
      <c r="O41" s="814"/>
      <c r="P41" s="814"/>
      <c r="Q41" s="814"/>
      <c r="R41" s="814"/>
      <c r="S41" s="814"/>
      <c r="T41" s="814"/>
      <c r="U41" s="815"/>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658</v>
      </c>
      <c r="C43" s="720" t="s">
        <v>659</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02" t="s">
        <v>675</v>
      </c>
      <c r="D45" s="802"/>
      <c r="E45" s="802"/>
      <c r="F45" s="802"/>
      <c r="G45" s="802"/>
      <c r="H45" s="802"/>
      <c r="I45" s="802"/>
      <c r="J45" s="802"/>
      <c r="K45" s="802"/>
      <c r="L45" s="802"/>
      <c r="M45" s="802"/>
      <c r="N45" s="802"/>
      <c r="O45" s="802"/>
      <c r="P45" s="802"/>
      <c r="Q45" s="802"/>
      <c r="R45" s="802"/>
      <c r="S45" s="802"/>
      <c r="T45" s="802"/>
      <c r="U45" s="803"/>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02" t="s">
        <v>660</v>
      </c>
      <c r="D47" s="802"/>
      <c r="E47" s="802"/>
      <c r="F47" s="802"/>
      <c r="G47" s="802"/>
      <c r="H47" s="802"/>
      <c r="I47" s="802"/>
      <c r="J47" s="802"/>
      <c r="K47" s="802"/>
      <c r="L47" s="802"/>
      <c r="M47" s="802"/>
      <c r="N47" s="802"/>
      <c r="O47" s="802"/>
      <c r="P47" s="802"/>
      <c r="Q47" s="802"/>
      <c r="R47" s="802"/>
      <c r="S47" s="802"/>
      <c r="T47" s="802"/>
      <c r="U47" s="803"/>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02" t="s">
        <v>661</v>
      </c>
      <c r="D49" s="802"/>
      <c r="E49" s="802"/>
      <c r="F49" s="802"/>
      <c r="G49" s="802"/>
      <c r="H49" s="802"/>
      <c r="I49" s="802"/>
      <c r="J49" s="802"/>
      <c r="K49" s="802"/>
      <c r="L49" s="802"/>
      <c r="M49" s="802"/>
      <c r="N49" s="802"/>
      <c r="O49" s="802"/>
      <c r="P49" s="802"/>
      <c r="Q49" s="802"/>
      <c r="R49" s="802"/>
      <c r="S49" s="802"/>
      <c r="T49" s="802"/>
      <c r="U49" s="803"/>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02" t="s">
        <v>662</v>
      </c>
      <c r="D51" s="802"/>
      <c r="E51" s="802"/>
      <c r="F51" s="802"/>
      <c r="G51" s="802"/>
      <c r="H51" s="802"/>
      <c r="I51" s="802"/>
      <c r="J51" s="802"/>
      <c r="K51" s="802"/>
      <c r="L51" s="802"/>
      <c r="M51" s="802"/>
      <c r="N51" s="802"/>
      <c r="O51" s="802"/>
      <c r="P51" s="802"/>
      <c r="Q51" s="802"/>
      <c r="R51" s="802"/>
      <c r="S51" s="802"/>
      <c r="T51" s="802"/>
      <c r="U51" s="803"/>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04" t="s">
        <v>674</v>
      </c>
      <c r="D53" s="804"/>
      <c r="E53" s="804"/>
      <c r="F53" s="804"/>
      <c r="G53" s="804"/>
      <c r="H53" s="804"/>
      <c r="I53" s="804"/>
      <c r="J53" s="804"/>
      <c r="K53" s="804"/>
      <c r="L53" s="804"/>
      <c r="M53" s="804"/>
      <c r="N53" s="804"/>
      <c r="O53" s="804"/>
      <c r="P53" s="804"/>
      <c r="Q53" s="804"/>
      <c r="R53" s="804"/>
      <c r="S53" s="804"/>
      <c r="T53" s="804"/>
      <c r="U53" s="809"/>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663</v>
      </c>
      <c r="C55" s="812" t="s">
        <v>664</v>
      </c>
      <c r="D55" s="812"/>
      <c r="E55" s="812"/>
      <c r="F55" s="812"/>
      <c r="G55" s="812"/>
      <c r="H55" s="812"/>
      <c r="I55" s="812"/>
      <c r="J55" s="812"/>
      <c r="K55" s="812"/>
      <c r="L55" s="812"/>
      <c r="M55" s="812"/>
      <c r="N55" s="812"/>
      <c r="O55" s="812"/>
      <c r="P55" s="812"/>
      <c r="Q55" s="812"/>
      <c r="R55" s="812"/>
      <c r="S55" s="812"/>
      <c r="T55" s="812"/>
      <c r="U55" s="813"/>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665</v>
      </c>
      <c r="C57" s="812" t="s">
        <v>666</v>
      </c>
      <c r="D57" s="812"/>
      <c r="E57" s="812"/>
      <c r="F57" s="812"/>
      <c r="G57" s="812"/>
      <c r="H57" s="812"/>
      <c r="I57" s="812"/>
      <c r="J57" s="812"/>
      <c r="K57" s="812"/>
      <c r="L57" s="812"/>
      <c r="M57" s="812"/>
      <c r="N57" s="812"/>
      <c r="O57" s="812"/>
      <c r="P57" s="812"/>
      <c r="Q57" s="812"/>
      <c r="R57" s="812"/>
      <c r="S57" s="812"/>
      <c r="T57" s="812"/>
      <c r="U57" s="813"/>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667</v>
      </c>
      <c r="C59" s="727" t="s">
        <v>668</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7" zoomScale="80" zoomScaleNormal="80" workbookViewId="0">
      <selection activeCell="B14" sqref="B14"/>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7" t="s">
        <v>697</v>
      </c>
      <c r="C3" s="818"/>
      <c r="D3" s="818"/>
      <c r="E3" s="818"/>
      <c r="F3" s="819"/>
      <c r="G3" s="122"/>
    </row>
    <row r="4" spans="2:20" ht="16.5" customHeight="1">
      <c r="B4" s="820"/>
      <c r="C4" s="821"/>
      <c r="D4" s="821"/>
      <c r="E4" s="821"/>
      <c r="F4" s="822"/>
      <c r="G4" s="122"/>
    </row>
    <row r="5" spans="2:20" ht="71.25" customHeight="1">
      <c r="B5" s="820"/>
      <c r="C5" s="821"/>
      <c r="D5" s="821"/>
      <c r="E5" s="821"/>
      <c r="F5" s="822"/>
      <c r="G5" s="122"/>
    </row>
    <row r="6" spans="2:20" ht="21.75" customHeight="1">
      <c r="B6" s="823"/>
      <c r="C6" s="824"/>
      <c r="D6" s="824"/>
      <c r="E6" s="824"/>
      <c r="F6" s="825"/>
      <c r="G6" s="122"/>
    </row>
    <row r="8" spans="2:20" ht="21">
      <c r="B8" s="816" t="s">
        <v>480</v>
      </c>
      <c r="C8" s="816"/>
      <c r="D8" s="816"/>
      <c r="E8" s="816"/>
      <c r="F8" s="816"/>
      <c r="G8" s="81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594</v>
      </c>
      <c r="G12" s="28"/>
      <c r="L12" s="33"/>
      <c r="M12" s="33"/>
      <c r="N12" s="33"/>
      <c r="O12" s="33"/>
      <c r="P12" s="33"/>
      <c r="Q12" s="68"/>
      <c r="S12" s="8"/>
      <c r="T12" s="8"/>
    </row>
    <row r="13" spans="2:20" s="9" customFormat="1" ht="26.25" customHeight="1" thickBot="1">
      <c r="B13" s="102"/>
      <c r="C13" s="124" t="s">
        <v>633</v>
      </c>
      <c r="G13" s="109"/>
      <c r="L13" s="33"/>
      <c r="M13" s="33"/>
      <c r="N13" s="33"/>
      <c r="O13" s="33"/>
      <c r="P13" s="33"/>
      <c r="Q13" s="68"/>
      <c r="S13" s="8"/>
      <c r="T13" s="8"/>
    </row>
    <row r="14" spans="2:20" s="9" customFormat="1" ht="26.25" customHeight="1" thickBot="1">
      <c r="B14" s="102"/>
      <c r="C14" s="172" t="s">
        <v>628</v>
      </c>
      <c r="G14" s="123"/>
      <c r="L14" s="33"/>
      <c r="M14" s="33"/>
      <c r="N14" s="33"/>
      <c r="O14" s="33"/>
      <c r="P14" s="33"/>
      <c r="Q14" s="68"/>
      <c r="S14" s="8"/>
      <c r="T14" s="8"/>
    </row>
    <row r="15" spans="2:20" s="9" customFormat="1" ht="26.25" customHeight="1" thickBot="1">
      <c r="B15" s="102"/>
      <c r="C15" s="172" t="s">
        <v>629</v>
      </c>
      <c r="G15" s="123"/>
      <c r="L15" s="33"/>
      <c r="M15" s="33"/>
      <c r="N15" s="33"/>
      <c r="O15" s="33"/>
      <c r="P15" s="33"/>
      <c r="Q15" s="68"/>
      <c r="S15" s="8"/>
      <c r="T15" s="8"/>
    </row>
    <row r="16" spans="2:20" s="9" customFormat="1" ht="26.25" customHeight="1" thickBot="1">
      <c r="B16" s="102"/>
      <c r="C16" s="172" t="s">
        <v>630</v>
      </c>
      <c r="G16" s="123"/>
      <c r="L16" s="33"/>
      <c r="M16" s="33"/>
      <c r="N16" s="33"/>
      <c r="O16" s="33"/>
      <c r="P16" s="33"/>
      <c r="Q16" s="68"/>
      <c r="S16" s="8"/>
      <c r="T16" s="8"/>
    </row>
    <row r="17" spans="2:20" s="9" customFormat="1" ht="26.25" customHeight="1" thickBot="1">
      <c r="B17" s="102"/>
      <c r="C17" s="124" t="s">
        <v>631</v>
      </c>
      <c r="G17" s="109"/>
      <c r="L17" s="33"/>
      <c r="M17" s="33"/>
      <c r="N17" s="33"/>
      <c r="O17" s="33"/>
      <c r="P17" s="33"/>
      <c r="Q17" s="68"/>
      <c r="S17" s="8"/>
      <c r="T17" s="8"/>
    </row>
    <row r="18" spans="2:20" s="9" customFormat="1" ht="26.25" customHeight="1" thickBot="1">
      <c r="B18" s="102"/>
      <c r="C18" s="124" t="s">
        <v>632</v>
      </c>
      <c r="G18" s="123"/>
      <c r="L18" s="33"/>
      <c r="M18" s="33"/>
      <c r="N18" s="33"/>
      <c r="O18" s="33"/>
      <c r="P18" s="33"/>
      <c r="Q18" s="68"/>
      <c r="S18" s="8"/>
      <c r="T18" s="8"/>
    </row>
    <row r="19" spans="2:20" s="9" customFormat="1" ht="26.25" customHeight="1" thickBot="1">
      <c r="B19" s="102"/>
      <c r="C19" s="124" t="s">
        <v>634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593</v>
      </c>
      <c r="F22" s="656" t="s">
        <v>447</v>
      </c>
      <c r="G22" s="174"/>
      <c r="M22" s="645"/>
      <c r="T22" s="645"/>
    </row>
    <row r="23" spans="2:20" s="103" customFormat="1" ht="35.25" customHeight="1">
      <c r="B23" s="648" t="s">
        <v>457</v>
      </c>
      <c r="C23" s="654" t="s">
        <v>437</v>
      </c>
      <c r="D23" s="657" t="s">
        <v>443</v>
      </c>
      <c r="E23" s="661" t="s">
        <v>593</v>
      </c>
      <c r="F23" s="657" t="s">
        <v>447</v>
      </c>
      <c r="G23" s="174"/>
      <c r="M23" s="645"/>
      <c r="T23" s="645"/>
    </row>
    <row r="24" spans="2:20" s="103" customFormat="1" ht="34.5" customHeight="1">
      <c r="B24" s="648" t="s">
        <v>454</v>
      </c>
      <c r="C24" s="654" t="s">
        <v>437</v>
      </c>
      <c r="D24" s="657" t="s">
        <v>444</v>
      </c>
      <c r="E24" s="661" t="s">
        <v>593</v>
      </c>
      <c r="F24" s="657" t="s">
        <v>447</v>
      </c>
      <c r="G24" s="174"/>
      <c r="M24" s="645"/>
      <c r="T24" s="645"/>
    </row>
    <row r="25" spans="2:20" s="103" customFormat="1" ht="32.25" customHeight="1">
      <c r="B25" s="649" t="s">
        <v>455</v>
      </c>
      <c r="C25" s="654" t="s">
        <v>436</v>
      </c>
      <c r="D25" s="657" t="s">
        <v>445</v>
      </c>
      <c r="E25" s="662" t="s">
        <v>612</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414</v>
      </c>
      <c r="E1" s="120" t="s">
        <v>449</v>
      </c>
      <c r="F1" s="120" t="s">
        <v>548</v>
      </c>
      <c r="G1" s="120" t="s">
        <v>576</v>
      </c>
      <c r="H1" s="120" t="s">
        <v>587</v>
      </c>
    </row>
    <row r="2" spans="1:8">
      <c r="A2" s="12" t="s">
        <v>29</v>
      </c>
      <c r="B2" s="12" t="s">
        <v>27</v>
      </c>
      <c r="C2" s="10">
        <v>2006</v>
      </c>
      <c r="D2" s="12" t="s">
        <v>415</v>
      </c>
      <c r="E2" s="10">
        <f>'2. LRAMVA Threshold'!D9</f>
        <v>2016</v>
      </c>
      <c r="F2" s="26" t="s">
        <v>170</v>
      </c>
      <c r="G2" s="12" t="s">
        <v>577</v>
      </c>
      <c r="H2" s="12" t="s">
        <v>595</v>
      </c>
    </row>
    <row r="3" spans="1:8">
      <c r="A3" s="12" t="s">
        <v>371</v>
      </c>
      <c r="B3" s="12" t="s">
        <v>27</v>
      </c>
      <c r="C3" s="10">
        <v>2007</v>
      </c>
      <c r="D3" s="12" t="s">
        <v>416</v>
      </c>
      <c r="E3" s="10">
        <f>'2. LRAMVA Threshold'!D24</f>
        <v>0</v>
      </c>
      <c r="F3" s="12" t="s">
        <v>549</v>
      </c>
      <c r="G3" s="12" t="s">
        <v>578</v>
      </c>
      <c r="H3" s="12" t="s">
        <v>588</v>
      </c>
    </row>
    <row r="4" spans="1:8">
      <c r="A4" s="12" t="s">
        <v>372</v>
      </c>
      <c r="B4" s="12" t="s">
        <v>28</v>
      </c>
      <c r="C4" s="10">
        <v>2008</v>
      </c>
      <c r="D4" s="12" t="s">
        <v>417</v>
      </c>
      <c r="F4" s="12" t="s">
        <v>169</v>
      </c>
      <c r="G4" s="12" t="s">
        <v>579</v>
      </c>
    </row>
    <row r="5" spans="1:8">
      <c r="A5" s="12" t="s">
        <v>373</v>
      </c>
      <c r="B5" s="12" t="s">
        <v>28</v>
      </c>
      <c r="C5" s="10">
        <v>2009</v>
      </c>
      <c r="F5" s="12" t="s">
        <v>368</v>
      </c>
      <c r="G5" s="12" t="s">
        <v>580</v>
      </c>
    </row>
    <row r="6" spans="1:8">
      <c r="A6" s="12" t="s">
        <v>374</v>
      </c>
      <c r="B6" s="12" t="s">
        <v>28</v>
      </c>
      <c r="C6" s="10">
        <v>2010</v>
      </c>
      <c r="F6" s="12" t="s">
        <v>369</v>
      </c>
      <c r="G6" s="12" t="s">
        <v>581</v>
      </c>
    </row>
    <row r="7" spans="1:8">
      <c r="A7" s="12" t="s">
        <v>375</v>
      </c>
      <c r="B7" s="12" t="s">
        <v>28</v>
      </c>
      <c r="C7" s="10">
        <v>2011</v>
      </c>
      <c r="F7" s="12" t="s">
        <v>370</v>
      </c>
      <c r="G7" s="12" t="s">
        <v>582</v>
      </c>
    </row>
    <row r="8" spans="1:8">
      <c r="A8" s="12" t="s">
        <v>376</v>
      </c>
      <c r="B8" s="12" t="s">
        <v>28</v>
      </c>
      <c r="C8" s="10">
        <v>2012</v>
      </c>
      <c r="F8" s="12" t="s">
        <v>557</v>
      </c>
      <c r="G8" s="12" t="s">
        <v>583</v>
      </c>
    </row>
    <row r="9" spans="1:8">
      <c r="A9" s="12" t="s">
        <v>377</v>
      </c>
      <c r="B9" s="12" t="s">
        <v>28</v>
      </c>
      <c r="C9" s="10">
        <v>2013</v>
      </c>
      <c r="G9" s="12" t="s">
        <v>584</v>
      </c>
    </row>
    <row r="10" spans="1:8">
      <c r="A10" s="12" t="s">
        <v>378</v>
      </c>
      <c r="B10" s="12" t="s">
        <v>28</v>
      </c>
      <c r="C10" s="10">
        <v>2014</v>
      </c>
      <c r="G10" s="12" t="s">
        <v>585</v>
      </c>
    </row>
    <row r="11" spans="1:8">
      <c r="A11" s="12" t="s">
        <v>379</v>
      </c>
      <c r="B11" s="12" t="s">
        <v>28</v>
      </c>
      <c r="C11" s="10">
        <v>2015</v>
      </c>
      <c r="G11" s="12" t="s">
        <v>586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21" zoomScale="55" zoomScaleNormal="55" workbookViewId="0">
      <selection activeCell="A26" sqref="A26"/>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9.710937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718</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724</v>
      </c>
      <c r="E14" s="130"/>
      <c r="F14" s="124" t="s">
        <v>547</v>
      </c>
      <c r="H14" s="542" t="s">
        <v>754</v>
      </c>
      <c r="J14" s="124" t="s">
        <v>514</v>
      </c>
      <c r="L14" s="132"/>
      <c r="N14" s="103"/>
      <c r="Q14" s="99"/>
      <c r="R14" s="96"/>
    </row>
    <row r="15" spans="2:22" ht="26.25" customHeight="1" thickBot="1">
      <c r="B15" s="124" t="s">
        <v>423</v>
      </c>
      <c r="C15" s="106"/>
      <c r="D15" s="542" t="s">
        <v>753</v>
      </c>
      <c r="F15" s="124" t="s">
        <v>413</v>
      </c>
      <c r="G15" s="127"/>
      <c r="H15" s="542" t="s">
        <v>755</v>
      </c>
      <c r="I15" s="17"/>
      <c r="J15" s="124" t="s">
        <v>515</v>
      </c>
      <c r="L15" s="132"/>
      <c r="M15" s="103"/>
      <c r="Q15" s="108"/>
      <c r="R15" s="96"/>
    </row>
    <row r="16" spans="2:22" ht="28.5" customHeight="1" thickBot="1">
      <c r="B16" s="124" t="s">
        <v>453</v>
      </c>
      <c r="C16" s="106"/>
      <c r="D16" s="543" t="s">
        <v>179</v>
      </c>
      <c r="E16" s="103"/>
      <c r="F16" s="124" t="s">
        <v>433</v>
      </c>
      <c r="G16" s="125"/>
      <c r="H16" s="543" t="s">
        <v>756</v>
      </c>
      <c r="I16" s="103"/>
      <c r="K16" s="195"/>
      <c r="L16" s="195"/>
      <c r="M16" s="195"/>
      <c r="N16" s="195"/>
      <c r="Q16" s="115"/>
      <c r="R16" s="96"/>
    </row>
    <row r="17" spans="1:21" ht="29.25" customHeight="1">
      <c r="B17" s="124" t="s">
        <v>420</v>
      </c>
      <c r="C17" s="106"/>
      <c r="D17" s="733">
        <v>-687335.49596850015</v>
      </c>
      <c r="E17" s="121"/>
      <c r="F17" s="740" t="s">
        <v>678</v>
      </c>
      <c r="G17" s="195"/>
      <c r="H17" s="734">
        <v>2</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f>
        <v>2107598.1120420792</v>
      </c>
      <c r="I19" s="17"/>
      <c r="J19" s="115"/>
      <c r="K19" s="115"/>
      <c r="L19" s="115"/>
      <c r="M19" s="115"/>
      <c r="N19" s="115"/>
      <c r="P19" s="115"/>
      <c r="Q19" s="115"/>
      <c r="R19" s="96"/>
    </row>
    <row r="20" spans="1:21" ht="27.75" customHeight="1" thickBot="1">
      <c r="E20" s="9"/>
      <c r="F20" s="124" t="s">
        <v>435</v>
      </c>
      <c r="G20" s="603" t="s">
        <v>364</v>
      </c>
      <c r="H20" s="131">
        <f>-SUM(R55,R58,R61,R64,R67,R70,R73,R76)</f>
        <v>1334272.0477999998</v>
      </c>
      <c r="I20" s="17"/>
      <c r="J20" s="115"/>
      <c r="P20" s="115"/>
      <c r="Q20" s="115"/>
      <c r="R20" s="96"/>
    </row>
    <row r="21" spans="1:21" ht="27.75" customHeight="1" thickBot="1">
      <c r="C21" s="32"/>
      <c r="D21" s="32"/>
      <c r="E21" s="32"/>
      <c r="F21" s="124" t="s">
        <v>408</v>
      </c>
      <c r="G21" s="603" t="s">
        <v>365</v>
      </c>
      <c r="H21" s="188">
        <f>R84</f>
        <v>61820.974452285562</v>
      </c>
      <c r="I21" s="103"/>
      <c r="P21" s="115"/>
      <c r="Q21" s="115"/>
      <c r="R21" s="96"/>
    </row>
    <row r="22" spans="1:21" ht="27.75" customHeight="1">
      <c r="C22" s="32"/>
      <c r="D22" s="32"/>
      <c r="E22" s="32"/>
      <c r="F22" s="124" t="s">
        <v>509</v>
      </c>
      <c r="G22" s="603" t="s">
        <v>448</v>
      </c>
      <c r="H22" s="188">
        <f>H19-H20+H21</f>
        <v>835147.03869436495</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28" t="s">
        <v>685</v>
      </c>
      <c r="C26" s="828"/>
      <c r="D26" s="828"/>
      <c r="E26" s="828"/>
      <c r="F26" s="828"/>
      <c r="G26" s="828"/>
    </row>
    <row r="27" spans="1:21" ht="14.25" customHeight="1">
      <c r="A27" s="28"/>
      <c r="B27" s="548"/>
      <c r="C27" s="548"/>
      <c r="D27" s="538"/>
      <c r="E27" s="538"/>
      <c r="F27" s="538"/>
      <c r="G27" s="548"/>
    </row>
    <row r="28" spans="1:21" s="17" customFormat="1" ht="27" customHeight="1">
      <c r="B28" s="829" t="s">
        <v>506</v>
      </c>
      <c r="C28" s="830"/>
      <c r="D28" s="133" t="s">
        <v>41</v>
      </c>
      <c r="E28" s="134" t="s">
        <v>676</v>
      </c>
      <c r="F28" s="134" t="s">
        <v>408</v>
      </c>
      <c r="G28" s="135" t="s">
        <v>409</v>
      </c>
      <c r="T28" s="136"/>
      <c r="U28" s="136"/>
    </row>
    <row r="29" spans="1:21" ht="20.25" customHeight="1">
      <c r="B29" s="826" t="s">
        <v>29</v>
      </c>
      <c r="C29" s="827"/>
      <c r="D29" s="638" t="s">
        <v>27</v>
      </c>
      <c r="E29" s="138">
        <f>SUM(D54:D83)</f>
        <v>725449.79531502537</v>
      </c>
      <c r="F29" s="139">
        <f>D84</f>
        <v>57993.665720475336</v>
      </c>
      <c r="G29" s="138">
        <f>E29+F29</f>
        <v>783443.46103550075</v>
      </c>
    </row>
    <row r="30" spans="1:21" ht="20.25" customHeight="1">
      <c r="B30" s="826" t="s">
        <v>371</v>
      </c>
      <c r="C30" s="827"/>
      <c r="D30" s="638" t="s">
        <v>27</v>
      </c>
      <c r="E30" s="140">
        <f>SUM(E54:E83)</f>
        <v>137639.59049160773</v>
      </c>
      <c r="F30" s="141">
        <f>E84</f>
        <v>11003.138263216599</v>
      </c>
      <c r="G30" s="140">
        <f>E30+F30</f>
        <v>148642.72875482432</v>
      </c>
    </row>
    <row r="31" spans="1:21" ht="20.25" customHeight="1">
      <c r="B31" s="826" t="s">
        <v>721</v>
      </c>
      <c r="C31" s="827"/>
      <c r="D31" s="638" t="s">
        <v>28</v>
      </c>
      <c r="E31" s="140">
        <f>SUM(F54:F83)</f>
        <v>-317598.14403590024</v>
      </c>
      <c r="F31" s="141">
        <f>F84</f>
        <v>-25389.324964469906</v>
      </c>
      <c r="G31" s="140">
        <f t="shared" ref="G31:G34" si="0">E31+F31</f>
        <v>-342987.46900037013</v>
      </c>
    </row>
    <row r="32" spans="1:21" ht="20.25" customHeight="1">
      <c r="B32" s="826" t="s">
        <v>722</v>
      </c>
      <c r="C32" s="827"/>
      <c r="D32" s="638" t="s">
        <v>28</v>
      </c>
      <c r="E32" s="140">
        <f>SUM(G54:G83)</f>
        <v>84283.641474341697</v>
      </c>
      <c r="F32" s="141">
        <f>G84</f>
        <v>6737.7747721946598</v>
      </c>
      <c r="G32" s="140">
        <f t="shared" si="0"/>
        <v>91021.416246536362</v>
      </c>
    </row>
    <row r="33" spans="2:22" ht="20.25" customHeight="1">
      <c r="B33" s="826" t="s">
        <v>723</v>
      </c>
      <c r="C33" s="827"/>
      <c r="D33" s="638" t="s">
        <v>28</v>
      </c>
      <c r="E33" s="140">
        <f>SUM(H54:H83)</f>
        <v>131249.41614370458</v>
      </c>
      <c r="F33" s="141">
        <f>H84</f>
        <v>10492.297075554654</v>
      </c>
      <c r="G33" s="140">
        <f>E33+F33</f>
        <v>141741.71321925923</v>
      </c>
    </row>
    <row r="34" spans="2:22" ht="20.25" customHeight="1">
      <c r="B34" s="826" t="s">
        <v>32</v>
      </c>
      <c r="C34" s="827"/>
      <c r="D34" s="638" t="s">
        <v>27</v>
      </c>
      <c r="E34" s="140">
        <f>SUM(I54:I83)</f>
        <v>0</v>
      </c>
      <c r="F34" s="141">
        <f>I84</f>
        <v>0</v>
      </c>
      <c r="G34" s="140">
        <f t="shared" si="0"/>
        <v>0</v>
      </c>
    </row>
    <row r="35" spans="2:22" ht="20.25" customHeight="1">
      <c r="B35" s="826" t="s">
        <v>31</v>
      </c>
      <c r="C35" s="827"/>
      <c r="D35" s="638" t="s">
        <v>28</v>
      </c>
      <c r="E35" s="140">
        <f>SUM(J54:J83)</f>
        <v>12301.764853299999</v>
      </c>
      <c r="F35" s="141">
        <f>J84</f>
        <v>983.4235853142244</v>
      </c>
      <c r="G35" s="140">
        <f>E35+F35</f>
        <v>13285.188438614223</v>
      </c>
    </row>
    <row r="36" spans="2:22" ht="20.25" customHeight="1">
      <c r="B36" s="826"/>
      <c r="C36" s="827"/>
      <c r="D36" s="638"/>
      <c r="E36" s="140">
        <f>SUM(K54:K83)</f>
        <v>0</v>
      </c>
      <c r="F36" s="141">
        <f>K84</f>
        <v>0</v>
      </c>
      <c r="G36" s="140">
        <f t="shared" ref="G36:G42" si="1">E36+F36</f>
        <v>0</v>
      </c>
    </row>
    <row r="37" spans="2:22" ht="20.25" customHeight="1">
      <c r="B37" s="826"/>
      <c r="C37" s="827"/>
      <c r="D37" s="638"/>
      <c r="E37" s="140">
        <f>SUM(L54:L83)</f>
        <v>0</v>
      </c>
      <c r="F37" s="141">
        <f>L84</f>
        <v>0</v>
      </c>
      <c r="G37" s="140">
        <f t="shared" si="1"/>
        <v>0</v>
      </c>
    </row>
    <row r="38" spans="2:22" ht="20.25" customHeight="1">
      <c r="B38" s="826"/>
      <c r="C38" s="827"/>
      <c r="D38" s="638"/>
      <c r="E38" s="140">
        <f>SUM(M54:M83)</f>
        <v>0</v>
      </c>
      <c r="F38" s="141">
        <f>M84</f>
        <v>0</v>
      </c>
      <c r="G38" s="140">
        <f t="shared" si="1"/>
        <v>0</v>
      </c>
    </row>
    <row r="39" spans="2:22" ht="20.25" customHeight="1">
      <c r="B39" s="826"/>
      <c r="C39" s="827"/>
      <c r="D39" s="638"/>
      <c r="E39" s="140">
        <f>SUM(N54:N83)</f>
        <v>0</v>
      </c>
      <c r="F39" s="141">
        <f>N84</f>
        <v>0</v>
      </c>
      <c r="G39" s="140">
        <f t="shared" si="1"/>
        <v>0</v>
      </c>
    </row>
    <row r="40" spans="2:22" ht="20.25" customHeight="1">
      <c r="B40" s="826"/>
      <c r="C40" s="827"/>
      <c r="D40" s="638"/>
      <c r="E40" s="140">
        <f>SUM(O54:O83)</f>
        <v>0</v>
      </c>
      <c r="F40" s="141">
        <f>O84</f>
        <v>0</v>
      </c>
      <c r="G40" s="140">
        <f t="shared" si="1"/>
        <v>0</v>
      </c>
    </row>
    <row r="41" spans="2:22" ht="20.25" customHeight="1">
      <c r="B41" s="826"/>
      <c r="C41" s="827"/>
      <c r="D41" s="638"/>
      <c r="E41" s="140">
        <f>SUM(P54:P83)</f>
        <v>0</v>
      </c>
      <c r="F41" s="141">
        <f>P84</f>
        <v>0</v>
      </c>
      <c r="G41" s="140">
        <f t="shared" si="1"/>
        <v>0</v>
      </c>
    </row>
    <row r="42" spans="2:22" ht="20.25" customHeight="1">
      <c r="B42" s="826"/>
      <c r="C42" s="827"/>
      <c r="D42" s="639"/>
      <c r="E42" s="142">
        <f>SUM(Q54:Q83)</f>
        <v>0</v>
      </c>
      <c r="F42" s="143">
        <f>Q84</f>
        <v>0</v>
      </c>
      <c r="G42" s="142">
        <f t="shared" si="1"/>
        <v>0</v>
      </c>
    </row>
    <row r="43" spans="2:22" s="8" customFormat="1" ht="21" customHeight="1">
      <c r="B43" s="831" t="s">
        <v>26</v>
      </c>
      <c r="C43" s="832"/>
      <c r="D43" s="137"/>
      <c r="E43" s="144">
        <f>SUM(E29:E42)</f>
        <v>773326.06424207916</v>
      </c>
      <c r="F43" s="144">
        <f>SUM(F29:F42)</f>
        <v>61820.974452285562</v>
      </c>
      <c r="G43" s="144">
        <f>SUM(G29:G42)</f>
        <v>835147.0386943646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8" t="s">
        <v>615</v>
      </c>
      <c r="C48" s="828"/>
      <c r="D48" s="828"/>
      <c r="E48" s="828"/>
      <c r="F48" s="828"/>
      <c r="G48" s="828"/>
      <c r="H48" s="828"/>
      <c r="I48" s="828"/>
      <c r="J48" s="828"/>
      <c r="K48" s="828"/>
      <c r="L48" s="828"/>
      <c r="M48" s="617"/>
      <c r="N48" s="105"/>
      <c r="O48" s="105"/>
      <c r="P48" s="105"/>
      <c r="Q48" s="105"/>
      <c r="R48" s="105"/>
      <c r="T48" s="37"/>
      <c r="U48" s="19"/>
      <c r="V48" s="38"/>
    </row>
    <row r="49" spans="2:22" s="28" customFormat="1" ht="40.9" customHeight="1">
      <c r="B49" s="828" t="s">
        <v>563</v>
      </c>
      <c r="C49" s="828"/>
      <c r="D49" s="828"/>
      <c r="E49" s="828"/>
      <c r="F49" s="828"/>
      <c r="G49" s="828"/>
      <c r="H49" s="828"/>
      <c r="I49" s="828"/>
      <c r="J49" s="828"/>
      <c r="K49" s="828"/>
      <c r="L49" s="828"/>
      <c r="M49" s="617"/>
      <c r="N49" s="105"/>
      <c r="O49" s="105"/>
      <c r="P49" s="105"/>
      <c r="Q49" s="105"/>
      <c r="R49" s="105"/>
      <c r="T49" s="37"/>
      <c r="U49" s="19"/>
      <c r="V49" s="38"/>
    </row>
    <row r="50" spans="2:22" s="28" customFormat="1" ht="18" customHeight="1">
      <c r="B50" s="828" t="s">
        <v>684</v>
      </c>
      <c r="C50" s="828"/>
      <c r="D50" s="828"/>
      <c r="E50" s="828"/>
      <c r="F50" s="828"/>
      <c r="G50" s="828"/>
      <c r="H50" s="828"/>
      <c r="I50" s="828"/>
      <c r="J50" s="828"/>
      <c r="K50" s="828"/>
      <c r="L50" s="82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TO 1,499 KW</v>
      </c>
      <c r="G52" s="135" t="str">
        <f>IF($B32&lt;&gt;"",$B32,"")</f>
        <v>GS 1,500 TO 4,999</v>
      </c>
      <c r="H52" s="135" t="str">
        <f>IF($B33&lt;&gt;"",$B33,"")</f>
        <v>Large User</v>
      </c>
      <c r="I52" s="135" t="str">
        <f>IF($B34&lt;&gt;"",$B34,"")</f>
        <v>Unmetered Scattered Load</v>
      </c>
      <c r="J52" s="135" t="str">
        <f>IF($B35&lt;&gt;"",$B35,"")</f>
        <v>Street Lighting</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kWh</v>
      </c>
      <c r="J53" s="576" t="str">
        <f>D35</f>
        <v>kW</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1048242.2953150254</v>
      </c>
      <c r="E69" s="156">
        <f>'5.  2015-2020 LRAM'!Z388</f>
        <v>369342.79049160774</v>
      </c>
      <c r="F69" s="156">
        <f>'5.  2015-2020 LRAM'!AA388</f>
        <v>462178.20376409974</v>
      </c>
      <c r="G69" s="156">
        <f>'5.  2015-2020 LRAM'!AB388</f>
        <v>84283.641474341697</v>
      </c>
      <c r="H69" s="156">
        <f>'5.  2015-2020 LRAM'!AC388</f>
        <v>131249.41614370458</v>
      </c>
      <c r="I69" s="156">
        <f>'5.  2015-2020 LRAM'!AD388</f>
        <v>0</v>
      </c>
      <c r="J69" s="156">
        <f>'5.  2015-2020 LRAM'!AE388</f>
        <v>12301.764853299999</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2107598.1120420792</v>
      </c>
      <c r="U69" s="152"/>
      <c r="V69" s="153"/>
    </row>
    <row r="70" spans="2:22" s="163" customFormat="1">
      <c r="B70" s="154" t="s">
        <v>224</v>
      </c>
      <c r="C70" s="155"/>
      <c r="D70" s="156">
        <f>-'5.  2015-2020 LRAM'!Y389</f>
        <v>-322792.5</v>
      </c>
      <c r="E70" s="156">
        <f>-'5.  2015-2020 LRAM'!Z389</f>
        <v>-231703.2</v>
      </c>
      <c r="F70" s="156">
        <f>-'5.  2015-2020 LRAM'!AA389</f>
        <v>-779776.34779999999</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-1334272.0477999998</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57993.665720475336</v>
      </c>
      <c r="E84" s="679">
        <f>'6.  Carrying Charges'!J162</f>
        <v>11003.138263216599</v>
      </c>
      <c r="F84" s="679">
        <f>'6.  Carrying Charges'!K162</f>
        <v>-25389.324964469906</v>
      </c>
      <c r="G84" s="679">
        <f>'6.  Carrying Charges'!L162</f>
        <v>6737.7747721946598</v>
      </c>
      <c r="H84" s="679">
        <f>'6.  Carrying Charges'!M162</f>
        <v>10492.297075554654</v>
      </c>
      <c r="I84" s="679">
        <f>'6.  Carrying Charges'!N162</f>
        <v>0</v>
      </c>
      <c r="J84" s="679">
        <f>'6.  Carrying Charges'!O162</f>
        <v>983.4235853142244</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61820.974452285562</v>
      </c>
      <c r="U84" s="152"/>
      <c r="V84" s="153"/>
    </row>
    <row r="85" spans="2:22" s="163" customFormat="1" ht="21.75" customHeight="1">
      <c r="B85" s="623" t="s">
        <v>240</v>
      </c>
      <c r="C85" s="624"/>
      <c r="D85" s="623">
        <f>SUM(D54:D77)+D84</f>
        <v>783443.46103550075</v>
      </c>
      <c r="E85" s="623">
        <f>SUM(E54:E77)+E84</f>
        <v>148642.72875482432</v>
      </c>
      <c r="F85" s="623">
        <f>SUM(F54:F77)+F84</f>
        <v>-342987.46900037013</v>
      </c>
      <c r="G85" s="623">
        <f>SUM(G54:G77)+G84</f>
        <v>91021.416246536362</v>
      </c>
      <c r="H85" s="623">
        <f>SUM(H54:H77)+H84</f>
        <v>141741.71321925923</v>
      </c>
      <c r="I85" s="623">
        <f t="shared" ref="I85:O85" si="2">SUM(I54:I77)+I84</f>
        <v>0</v>
      </c>
      <c r="J85" s="623">
        <f t="shared" si="2"/>
        <v>13285.188438614223</v>
      </c>
      <c r="K85" s="623">
        <f t="shared" si="2"/>
        <v>0</v>
      </c>
      <c r="L85" s="623">
        <f t="shared" si="2"/>
        <v>0</v>
      </c>
      <c r="M85" s="623">
        <f t="shared" si="2"/>
        <v>0</v>
      </c>
      <c r="N85" s="623">
        <f>SUM(N54:N77)+N84</f>
        <v>0</v>
      </c>
      <c r="O85" s="623">
        <f t="shared" si="2"/>
        <v>0</v>
      </c>
      <c r="P85" s="623">
        <f>SUM(P54:P77)+P84</f>
        <v>0</v>
      </c>
      <c r="Q85" s="623">
        <f>SUM(Q54:Q77)+Q84</f>
        <v>0</v>
      </c>
      <c r="R85" s="623">
        <f>SUM(R54:R77)+R84</f>
        <v>835147.03869436495</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941682.8499671506</v>
      </c>
      <c r="I97" s="557">
        <f>SUM('5.  2015-2020 LRAM'!Y569:AL569)</f>
        <v>0</v>
      </c>
      <c r="J97" s="556">
        <f>SUM('5.  2015-2020 LRAM'!Y752:AL752)</f>
        <v>0</v>
      </c>
      <c r="K97" s="556">
        <f>SUM('5.  2015-2020 LRAM'!Y935:AL935)</f>
        <v>0</v>
      </c>
      <c r="L97" s="556">
        <f>SUM('5.  2015-2020 LRAM'!Y1118:AL1118)</f>
        <v>0</v>
      </c>
      <c r="M97" s="556">
        <f>SUM(G97:L97)</f>
        <v>941682.8499671506</v>
      </c>
      <c r="T97" s="197"/>
      <c r="U97" s="197"/>
    </row>
    <row r="98" spans="2:21" s="90" customFormat="1" ht="23.25" hidden="1" customHeight="1">
      <c r="B98" s="198">
        <v>2016</v>
      </c>
      <c r="C98" s="559"/>
      <c r="D98" s="559"/>
      <c r="E98" s="559"/>
      <c r="F98" s="559"/>
      <c r="G98" s="559"/>
      <c r="H98" s="556">
        <f>SUM('5.  2015-2020 LRAM'!Y387:AL387)</f>
        <v>1165915.2620749285</v>
      </c>
      <c r="I98" s="557">
        <f>SUM('5.  2015-2020 LRAM'!Y570:AL570)</f>
        <v>0</v>
      </c>
      <c r="J98" s="556">
        <f>SUM('5.  2015-2020 LRAM'!Y753:AL753)</f>
        <v>0</v>
      </c>
      <c r="K98" s="556">
        <f>SUM('5.  2015-2020 LRAM'!Y936:AL936)</f>
        <v>0</v>
      </c>
      <c r="L98" s="556">
        <f>SUM('5.  2015-2020 LRAM'!Y1119:AL1119)</f>
        <v>0</v>
      </c>
      <c r="M98" s="556">
        <f>SUM(H98:L98)</f>
        <v>1165915.2620749285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0</v>
      </c>
      <c r="L99" s="556">
        <f>SUM('5.  2015-2020 LRAM'!Y1120:AL1120)</f>
        <v>0</v>
      </c>
      <c r="M99" s="556">
        <f>SUM(I99:L99)</f>
        <v>0</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2107598.1120420792</v>
      </c>
      <c r="I103" s="556">
        <f>I93+I94+I95+I96+I97+I98+I99</f>
        <v>0</v>
      </c>
      <c r="J103" s="556">
        <f>J93+J94+J95+J96+J97+J98+J99+J100</f>
        <v>0</v>
      </c>
      <c r="K103" s="556">
        <f>K93+K94+K95+K96+K97+K98+K99+K100+K101</f>
        <v>0</v>
      </c>
      <c r="L103" s="556">
        <f>SUM(L93:L102)</f>
        <v>0</v>
      </c>
      <c r="M103" s="556">
        <f>SUM(M93:M102)</f>
        <v>2107598.1120420792</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1334272.0477999998</v>
      </c>
      <c r="I104" s="554">
        <f>'5.  2015-2020 LRAM'!AM573</f>
        <v>0</v>
      </c>
      <c r="J104" s="554">
        <f>'5.  2015-2020 LRAM'!AM757</f>
        <v>0</v>
      </c>
      <c r="K104" s="554">
        <f>'5.  2015-2020 LRAM'!AM941</f>
        <v>0</v>
      </c>
      <c r="L104" s="554">
        <f>'5.  2015-2020 LRAM'!AM1125</f>
        <v>0</v>
      </c>
      <c r="M104" s="556">
        <f>SUM(C104:L104)</f>
        <v>1334272.0477999998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3898.852240553816</v>
      </c>
      <c r="I105" s="554">
        <f>'6.  Carrying Charges'!W117</f>
        <v>13178.765011458761</v>
      </c>
      <c r="J105" s="554">
        <f>'6.  Carrying Charges'!W132</f>
        <v>27581.962957967491</v>
      </c>
      <c r="K105" s="554">
        <f>'6.  Carrying Charges'!W147</f>
        <v>44962.466251808219</v>
      </c>
      <c r="L105" s="554">
        <f>'6.  Carrying Charges'!W162</f>
        <v>61820.974452285533</v>
      </c>
      <c r="M105" s="556">
        <f>SUM(C105:L105)</f>
        <v>151443.0209140738</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777224.91648263321</v>
      </c>
      <c r="I106" s="554">
        <f t="shared" si="3"/>
        <v>13178.765011458761</v>
      </c>
      <c r="J106" s="554">
        <f t="shared" si="3"/>
        <v>27581.962957967491</v>
      </c>
      <c r="K106" s="554">
        <f>K103-K104+K105</f>
        <v>44962.466251808219</v>
      </c>
      <c r="L106" s="554">
        <f>L103-L104+L105</f>
        <v>61820.974452285533</v>
      </c>
      <c r="M106" s="554">
        <f>M103-M104+M105</f>
        <v>924769.08515615319</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9" zoomScale="85" zoomScaleNormal="85" workbookViewId="0">
      <selection activeCell="E24" sqref="E24:F24"/>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620</v>
      </c>
    </row>
    <row r="20" spans="2:8" ht="13.5" customHeight="1"/>
    <row r="21" spans="2:8" ht="40.9" customHeight="1">
      <c r="B21" s="828" t="s">
        <v>683</v>
      </c>
      <c r="C21" s="828"/>
      <c r="D21" s="828"/>
      <c r="E21" s="828"/>
      <c r="F21" s="828"/>
      <c r="G21" s="828"/>
      <c r="H21" s="828"/>
    </row>
    <row r="23" spans="2:8" s="609" customFormat="1" ht="15.75">
      <c r="B23" s="619" t="s">
        <v>545</v>
      </c>
      <c r="C23" s="619" t="s">
        <v>560</v>
      </c>
      <c r="D23" s="619" t="s">
        <v>544</v>
      </c>
      <c r="E23" s="835" t="s">
        <v>34</v>
      </c>
      <c r="F23" s="836"/>
      <c r="G23" s="835" t="s">
        <v>543</v>
      </c>
      <c r="H23" s="836"/>
    </row>
    <row r="24" spans="2:8">
      <c r="B24" s="608">
        <v>1</v>
      </c>
      <c r="C24" s="644" t="s">
        <v>557</v>
      </c>
      <c r="D24" s="607" t="s">
        <v>759</v>
      </c>
      <c r="E24" s="833" t="s">
        <v>760</v>
      </c>
      <c r="F24" s="834"/>
      <c r="G24" s="839" t="s">
        <v>719</v>
      </c>
      <c r="H24" s="840"/>
    </row>
    <row r="25" spans="2:8">
      <c r="B25" s="608">
        <v>2</v>
      </c>
      <c r="C25" s="644" t="s">
        <v>557</v>
      </c>
      <c r="D25" s="607" t="s">
        <v>759</v>
      </c>
      <c r="E25" s="833" t="s">
        <v>727</v>
      </c>
      <c r="F25" s="834"/>
      <c r="G25" s="839" t="s">
        <v>719</v>
      </c>
      <c r="H25" s="840"/>
    </row>
    <row r="26" spans="2:8" ht="15" customHeight="1">
      <c r="B26" s="608">
        <v>3</v>
      </c>
      <c r="C26" s="644" t="s">
        <v>369</v>
      </c>
      <c r="D26" s="607" t="s">
        <v>758</v>
      </c>
      <c r="E26" s="837" t="s">
        <v>731</v>
      </c>
      <c r="F26" s="838"/>
      <c r="G26" s="839" t="s">
        <v>729</v>
      </c>
      <c r="H26" s="840"/>
    </row>
    <row r="27" spans="2:8" ht="15" customHeight="1">
      <c r="B27" s="608">
        <v>4</v>
      </c>
      <c r="C27" s="644" t="s">
        <v>369</v>
      </c>
      <c r="D27" s="607" t="s">
        <v>758</v>
      </c>
      <c r="E27" s="837" t="s">
        <v>730</v>
      </c>
      <c r="F27" s="838"/>
      <c r="G27" s="839" t="s">
        <v>729</v>
      </c>
      <c r="H27" s="840"/>
    </row>
    <row r="28" spans="2:8" ht="15" customHeight="1">
      <c r="B28" s="608">
        <v>5</v>
      </c>
      <c r="C28" s="644" t="s">
        <v>369</v>
      </c>
      <c r="D28" s="607" t="s">
        <v>758</v>
      </c>
      <c r="E28" s="837" t="s">
        <v>733</v>
      </c>
      <c r="F28" s="838"/>
      <c r="G28" s="839" t="s">
        <v>729</v>
      </c>
      <c r="H28" s="840"/>
    </row>
    <row r="29" spans="2:8" ht="15" customHeight="1">
      <c r="B29" s="608">
        <v>6</v>
      </c>
      <c r="C29" s="644" t="s">
        <v>369</v>
      </c>
      <c r="D29" s="607" t="s">
        <v>758</v>
      </c>
      <c r="E29" s="837" t="s">
        <v>748</v>
      </c>
      <c r="F29" s="838"/>
      <c r="G29" s="839" t="s">
        <v>749</v>
      </c>
      <c r="H29" s="840"/>
    </row>
    <row r="30" spans="2:8" ht="15" customHeight="1">
      <c r="B30" s="608">
        <v>7</v>
      </c>
      <c r="C30" s="644"/>
      <c r="D30" s="607"/>
      <c r="E30" s="837"/>
      <c r="F30" s="838"/>
      <c r="G30" s="839"/>
      <c r="H30" s="840"/>
    </row>
    <row r="31" spans="2:8" ht="15" customHeight="1">
      <c r="B31" s="608">
        <v>8</v>
      </c>
      <c r="C31" s="644"/>
      <c r="D31" s="607"/>
      <c r="E31" s="837"/>
      <c r="F31" s="838"/>
      <c r="G31" s="839"/>
      <c r="H31" s="840"/>
    </row>
    <row r="32" spans="2:8">
      <c r="B32" s="608">
        <v>9</v>
      </c>
      <c r="C32" s="644"/>
      <c r="D32" s="607"/>
      <c r="E32" s="833"/>
      <c r="F32" s="834"/>
      <c r="G32" s="839"/>
      <c r="H32" s="840"/>
    </row>
    <row r="33" spans="2:8">
      <c r="B33" s="608">
        <v>10</v>
      </c>
      <c r="C33" s="644"/>
      <c r="D33" s="607"/>
      <c r="E33" s="833"/>
      <c r="F33" s="834"/>
      <c r="G33" s="839"/>
      <c r="H33" s="840"/>
    </row>
    <row r="34" spans="2:8">
      <c r="B34" s="608" t="s">
        <v>479</v>
      </c>
      <c r="C34" s="644"/>
      <c r="D34" s="607"/>
      <c r="E34" s="833"/>
      <c r="F34" s="834"/>
      <c r="G34" s="839"/>
      <c r="H34" s="840"/>
    </row>
    <row r="36" spans="2:8" ht="30.75" customHeight="1">
      <c r="B36" s="537" t="s">
        <v>616</v>
      </c>
    </row>
    <row r="37" spans="2:8" ht="23.25" customHeight="1">
      <c r="B37" s="568" t="s">
        <v>621</v>
      </c>
      <c r="C37" s="605"/>
      <c r="D37" s="605"/>
      <c r="E37" s="605"/>
      <c r="F37" s="605"/>
      <c r="G37" s="605"/>
      <c r="H37" s="605"/>
    </row>
    <row r="39" spans="2:8" s="90" customFormat="1" ht="15.75">
      <c r="B39" s="619" t="s">
        <v>545</v>
      </c>
      <c r="C39" s="619" t="s">
        <v>560</v>
      </c>
      <c r="D39" s="619" t="s">
        <v>544</v>
      </c>
      <c r="E39" s="835" t="s">
        <v>34</v>
      </c>
      <c r="F39" s="836"/>
      <c r="G39" s="835" t="s">
        <v>543</v>
      </c>
      <c r="H39" s="836"/>
    </row>
    <row r="40" spans="2:8">
      <c r="B40" s="608">
        <v>1</v>
      </c>
      <c r="C40" s="644"/>
      <c r="D40" s="607"/>
      <c r="E40" s="833"/>
      <c r="F40" s="834"/>
      <c r="G40" s="839"/>
      <c r="H40" s="840"/>
    </row>
    <row r="41" spans="2:8">
      <c r="B41" s="608">
        <v>2</v>
      </c>
      <c r="C41" s="644"/>
      <c r="D41" s="607"/>
      <c r="E41" s="833"/>
      <c r="F41" s="834"/>
      <c r="G41" s="839"/>
      <c r="H41" s="840"/>
    </row>
    <row r="42" spans="2:8">
      <c r="B42" s="608">
        <v>3</v>
      </c>
      <c r="C42" s="644"/>
      <c r="D42" s="607"/>
      <c r="E42" s="833"/>
      <c r="F42" s="834"/>
      <c r="G42" s="839"/>
      <c r="H42" s="840"/>
    </row>
    <row r="43" spans="2:8">
      <c r="B43" s="608">
        <v>4</v>
      </c>
      <c r="C43" s="644"/>
      <c r="D43" s="607"/>
      <c r="E43" s="833"/>
      <c r="F43" s="834"/>
      <c r="G43" s="839"/>
      <c r="H43" s="840"/>
    </row>
    <row r="44" spans="2:8">
      <c r="B44" s="608">
        <v>5</v>
      </c>
      <c r="C44" s="644"/>
      <c r="D44" s="607"/>
      <c r="E44" s="833"/>
      <c r="F44" s="834"/>
      <c r="G44" s="839"/>
      <c r="H44" s="840"/>
    </row>
    <row r="45" spans="2:8">
      <c r="B45" s="608">
        <v>6</v>
      </c>
      <c r="C45" s="644"/>
      <c r="D45" s="607"/>
      <c r="E45" s="833"/>
      <c r="F45" s="834"/>
      <c r="G45" s="839"/>
      <c r="H45" s="840"/>
    </row>
    <row r="46" spans="2:8">
      <c r="B46" s="608">
        <v>7</v>
      </c>
      <c r="C46" s="644"/>
      <c r="D46" s="607"/>
      <c r="E46" s="833"/>
      <c r="F46" s="834"/>
      <c r="G46" s="839"/>
      <c r="H46" s="840"/>
    </row>
    <row r="47" spans="2:8">
      <c r="B47" s="608">
        <v>8</v>
      </c>
      <c r="C47" s="644"/>
      <c r="D47" s="607"/>
      <c r="E47" s="833"/>
      <c r="F47" s="834"/>
      <c r="G47" s="839"/>
      <c r="H47" s="840"/>
    </row>
    <row r="48" spans="2:8">
      <c r="B48" s="608">
        <v>9</v>
      </c>
      <c r="C48" s="644"/>
      <c r="D48" s="607"/>
      <c r="E48" s="833"/>
      <c r="F48" s="834"/>
      <c r="G48" s="839"/>
      <c r="H48" s="840"/>
    </row>
    <row r="49" spans="2:8">
      <c r="B49" s="608">
        <v>10</v>
      </c>
      <c r="C49" s="644"/>
      <c r="D49" s="607"/>
      <c r="E49" s="833"/>
      <c r="F49" s="834"/>
      <c r="G49" s="839"/>
      <c r="H49" s="840"/>
    </row>
    <row r="50" spans="2:8">
      <c r="B50" s="608" t="s">
        <v>479</v>
      </c>
      <c r="C50" s="644"/>
      <c r="D50" s="607"/>
      <c r="E50" s="833"/>
      <c r="F50" s="834"/>
      <c r="G50" s="839"/>
      <c r="H50" s="840"/>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1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F22" sqref="F22"/>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2016</v>
      </c>
    </row>
    <row r="10" spans="2:17" s="17" customFormat="1" ht="16.5" customHeight="1"/>
    <row r="11" spans="2:17" s="17" customFormat="1" ht="36.75" customHeight="1">
      <c r="B11" s="841" t="s">
        <v>562</v>
      </c>
      <c r="C11" s="841"/>
      <c r="D11" s="841"/>
      <c r="E11" s="841"/>
      <c r="F11" s="841"/>
      <c r="G11" s="841"/>
      <c r="H11" s="841"/>
      <c r="I11" s="841"/>
      <c r="J11" s="841"/>
      <c r="K11" s="841"/>
      <c r="L11" s="841"/>
      <c r="M11" s="841"/>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1,499 KW</v>
      </c>
      <c r="G13" s="243" t="str">
        <f>'1.  LRAMVA Summary'!G52</f>
        <v>GS 1,500 TO 4,999</v>
      </c>
      <c r="H13" s="243" t="str">
        <f>'1.  LRAMVA Summary'!H52</f>
        <v>Large User</v>
      </c>
      <c r="I13" s="243" t="str">
        <f>'1.  LRAMVA Summary'!I52</f>
        <v>Unmetered Scattered Load</v>
      </c>
      <c r="J13" s="243" t="str">
        <f>'1.  LRAMVA Summary'!J52</f>
        <v>Street Lighting</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kWh</v>
      </c>
      <c r="J14" s="579" t="str">
        <f>'1.  LRAMVA Summary'!J53</f>
        <v>kW</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27452000</v>
      </c>
      <c r="D15" s="451">
        <v>16725000</v>
      </c>
      <c r="E15" s="451">
        <v>10727000</v>
      </c>
      <c r="F15" s="451"/>
      <c r="G15" s="451"/>
      <c r="H15" s="451"/>
      <c r="I15" s="451"/>
      <c r="J15" s="451"/>
      <c r="K15" s="451"/>
      <c r="L15" s="451"/>
      <c r="M15" s="451"/>
      <c r="N15" s="451"/>
      <c r="O15" s="451"/>
      <c r="P15" s="452"/>
      <c r="Q15" s="452"/>
    </row>
    <row r="16" spans="2:17" s="456" customFormat="1" ht="15.75" customHeight="1">
      <c r="B16" s="461" t="s">
        <v>28</v>
      </c>
      <c r="C16" s="626">
        <f>SUM(D16:Q16)</f>
        <v>191563</v>
      </c>
      <c r="D16" s="450"/>
      <c r="E16" s="450"/>
      <c r="F16" s="451">
        <v>191563</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16725000</v>
      </c>
      <c r="E18" s="192">
        <f t="shared" si="0"/>
        <v>10727000</v>
      </c>
      <c r="F18" s="192">
        <f>IF(F14="kw",HLOOKUP(F14,F14:F16,3,FALSE),HLOOKUP(F14,F14:F16,2,FALSE))</f>
        <v>191563</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677</v>
      </c>
      <c r="C20" s="453">
        <v>2016</v>
      </c>
      <c r="D20" s="454"/>
    </row>
    <row r="21" spans="2:17" s="438" customFormat="1" ht="21" customHeight="1">
      <c r="B21" s="460" t="s">
        <v>366</v>
      </c>
      <c r="C21" s="453" t="s">
        <v>726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41" t="s">
        <v>561</v>
      </c>
      <c r="C26" s="841"/>
      <c r="D26" s="841"/>
      <c r="E26" s="841"/>
      <c r="F26" s="841"/>
      <c r="G26" s="841"/>
      <c r="H26" s="841"/>
      <c r="I26" s="841"/>
      <c r="J26" s="841"/>
      <c r="K26" s="841"/>
      <c r="L26" s="841"/>
      <c r="M26" s="841"/>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1,499 KW</v>
      </c>
      <c r="G28" s="243" t="str">
        <f>'1.  LRAMVA Summary'!G52</f>
        <v>GS 1,500 TO 4,999</v>
      </c>
      <c r="H28" s="243" t="str">
        <f>'1.  LRAMVA Summary'!H52</f>
        <v>Large User</v>
      </c>
      <c r="I28" s="243" t="str">
        <f>'1.  LRAMVA Summary'!I52</f>
        <v>Unmetered Scattered Load</v>
      </c>
      <c r="J28" s="243" t="str">
        <f>'1.  LRAMVA Summary'!J52</f>
        <v>Street Lighting</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kWh</v>
      </c>
      <c r="J29" s="579" t="str">
        <f>'1.  LRAMVA Summary'!J53</f>
        <v>kW</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62"/>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677</v>
      </c>
      <c r="C35" s="453"/>
      <c r="D35" s="454"/>
      <c r="E35" s="93"/>
      <c r="F35" s="93"/>
      <c r="G35" s="93"/>
      <c r="H35" s="93"/>
      <c r="I35" s="93"/>
      <c r="J35" s="93"/>
      <c r="K35" s="93"/>
      <c r="L35" s="93"/>
      <c r="M35" s="93"/>
      <c r="N35" s="93"/>
      <c r="O35" s="93"/>
      <c r="P35" s="93"/>
      <c r="Q35" s="93"/>
    </row>
    <row r="36" spans="2:32" s="438" customFormat="1" ht="21" customHeight="1">
      <c r="B36" s="460" t="s">
        <v>366</v>
      </c>
      <c r="C36" s="453"/>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41" t="s">
        <v>614</v>
      </c>
      <c r="C40" s="841"/>
      <c r="D40" s="841"/>
      <c r="E40" s="841"/>
      <c r="F40" s="841"/>
      <c r="G40" s="841"/>
      <c r="H40" s="841"/>
      <c r="I40" s="841"/>
      <c r="J40" s="841"/>
      <c r="K40" s="841"/>
      <c r="L40" s="841"/>
      <c r="M40" s="841"/>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611</v>
      </c>
      <c r="D42" s="243" t="str">
        <f>'1.  LRAMVA Summary'!D52</f>
        <v>Residential</v>
      </c>
      <c r="E42" s="243" t="str">
        <f>'1.  LRAMVA Summary'!E52</f>
        <v>GS&lt;50 kW</v>
      </c>
      <c r="F42" s="243" t="str">
        <f>'1.  LRAMVA Summary'!F52</f>
        <v>GS 50 TO 1,499 KW</v>
      </c>
      <c r="G42" s="243" t="str">
        <f>'1.  LRAMVA Summary'!G52</f>
        <v>GS 1,500 TO 4,999</v>
      </c>
      <c r="H42" s="243" t="str">
        <f>'1.  LRAMVA Summary'!H52</f>
        <v>Large User</v>
      </c>
      <c r="I42" s="243" t="str">
        <f>'1.  LRAMVA Summary'!I52</f>
        <v>Unmetered Scattered Load</v>
      </c>
      <c r="J42" s="243" t="str">
        <f>'1.  LRAMVA Summary'!J52</f>
        <v>Street Lighting</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kWh</v>
      </c>
      <c r="J43" s="583" t="str">
        <f>'1.  LRAMVA Summary'!J53</f>
        <v>kW</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2016</v>
      </c>
      <c r="D49" s="190">
        <f t="shared" ref="D49:Q49" si="8">IF(ISBLANK($C$49),0,IF($C$49=$D$9,HLOOKUP(D43,D14:D18,5,FALSE),HLOOKUP(D43,D29:D33,5,FALSE)))</f>
        <v>16725000</v>
      </c>
      <c r="E49" s="190">
        <f t="shared" si="8"/>
        <v>10727000</v>
      </c>
      <c r="F49" s="190">
        <f t="shared" si="8"/>
        <v>191563</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728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1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D44" sqref="D4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42" t="s">
        <v>171</v>
      </c>
      <c r="C4" s="85" t="s">
        <v>175</v>
      </c>
      <c r="D4" s="85"/>
      <c r="E4" s="49"/>
    </row>
    <row r="5" spans="1:26" s="18" customFormat="1" ht="26.25" hidden="1" customHeight="1" outlineLevel="1" thickBot="1">
      <c r="A5" s="4"/>
      <c r="B5" s="842"/>
      <c r="C5" s="86" t="s">
        <v>172</v>
      </c>
      <c r="D5" s="86"/>
      <c r="E5" s="49"/>
    </row>
    <row r="6" spans="1:26" ht="26.25" hidden="1" customHeight="1" outlineLevel="1" thickBot="1">
      <c r="B6" s="842"/>
      <c r="C6" s="848" t="s">
        <v>550</v>
      </c>
      <c r="D6" s="84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50" t="s">
        <v>622</v>
      </c>
      <c r="C12" s="850"/>
      <c r="D12" s="850"/>
      <c r="E12" s="850"/>
      <c r="F12" s="850"/>
      <c r="G12" s="850"/>
      <c r="H12" s="850"/>
      <c r="I12" s="850"/>
      <c r="J12" s="850"/>
      <c r="K12" s="850"/>
      <c r="L12" s="850"/>
      <c r="M12" s="850"/>
      <c r="N12" s="850"/>
      <c r="O12" s="85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564</v>
      </c>
      <c r="E14" s="472" t="s">
        <v>565</v>
      </c>
      <c r="F14" s="472" t="s">
        <v>566</v>
      </c>
      <c r="G14" s="472" t="s">
        <v>567</v>
      </c>
      <c r="H14" s="472" t="s">
        <v>568</v>
      </c>
      <c r="I14" s="472" t="s">
        <v>725</v>
      </c>
      <c r="J14" s="472" t="s">
        <v>724</v>
      </c>
      <c r="K14" s="472" t="s">
        <v>720</v>
      </c>
      <c r="L14" s="472" t="s">
        <v>569</v>
      </c>
      <c r="M14" s="472" t="s">
        <v>570</v>
      </c>
      <c r="N14" s="472" t="s">
        <v>571</v>
      </c>
      <c r="O14" s="472" t="s">
        <v>572</v>
      </c>
      <c r="P14" s="7"/>
    </row>
    <row r="15" spans="1:26" s="7" customFormat="1" ht="18.75" customHeight="1">
      <c r="B15" s="473" t="s">
        <v>188</v>
      </c>
      <c r="C15" s="84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44"/>
      <c r="D16" s="477"/>
      <c r="E16" s="477"/>
      <c r="F16" s="477"/>
      <c r="G16" s="477"/>
      <c r="H16" s="477"/>
      <c r="I16" s="477"/>
      <c r="J16" s="477"/>
      <c r="K16" s="477"/>
      <c r="L16" s="477"/>
      <c r="M16" s="477"/>
      <c r="N16" s="477"/>
      <c r="O16" s="478"/>
    </row>
    <row r="17" spans="1:15" s="111" customFormat="1" ht="17.25" customHeight="1">
      <c r="B17" s="479" t="s">
        <v>559</v>
      </c>
      <c r="C17" s="845"/>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46" t="str">
        <f>'2. LRAMVA Threshold'!D43</f>
        <v>kWh</v>
      </c>
      <c r="D18" s="46"/>
      <c r="E18" s="46"/>
      <c r="F18" s="46"/>
      <c r="G18" s="46"/>
      <c r="H18" s="46"/>
      <c r="I18" s="46"/>
      <c r="J18" s="46">
        <v>1.9300000000000001E-2</v>
      </c>
      <c r="K18" s="46"/>
      <c r="L18" s="46"/>
      <c r="M18" s="46"/>
      <c r="N18" s="46"/>
      <c r="O18" s="69"/>
    </row>
    <row r="19" spans="1:15" s="7" customFormat="1" ht="15" customHeight="1" outlineLevel="1">
      <c r="B19" s="536" t="s">
        <v>510</v>
      </c>
      <c r="C19" s="844"/>
      <c r="D19" s="46"/>
      <c r="E19" s="46"/>
      <c r="F19" s="46"/>
      <c r="G19" s="46"/>
      <c r="H19" s="46"/>
      <c r="I19" s="46"/>
      <c r="J19" s="46"/>
      <c r="K19" s="46"/>
      <c r="L19" s="46"/>
      <c r="M19" s="46"/>
      <c r="N19" s="46"/>
      <c r="O19" s="69"/>
    </row>
    <row r="20" spans="1:15" s="7" customFormat="1" ht="15" customHeight="1" outlineLevel="1">
      <c r="B20" s="536" t="s">
        <v>511</v>
      </c>
      <c r="C20" s="844"/>
      <c r="D20" s="46"/>
      <c r="E20" s="46"/>
      <c r="F20" s="46"/>
      <c r="G20" s="46"/>
      <c r="H20" s="46"/>
      <c r="I20" s="46"/>
      <c r="J20" s="46"/>
      <c r="K20" s="46"/>
      <c r="L20" s="46"/>
      <c r="M20" s="46"/>
      <c r="N20" s="46"/>
      <c r="O20" s="69"/>
    </row>
    <row r="21" spans="1:15" s="7" customFormat="1" ht="15" customHeight="1" outlineLevel="1">
      <c r="B21" s="536" t="s">
        <v>489</v>
      </c>
      <c r="C21" s="844"/>
      <c r="D21" s="46"/>
      <c r="E21" s="46"/>
      <c r="F21" s="46"/>
      <c r="G21" s="46"/>
      <c r="H21" s="46"/>
      <c r="I21" s="46"/>
      <c r="J21" s="46"/>
      <c r="K21" s="46"/>
      <c r="L21" s="46"/>
      <c r="M21" s="46"/>
      <c r="N21" s="46"/>
      <c r="O21" s="69"/>
    </row>
    <row r="22" spans="1:15" s="7" customFormat="1" ht="14.25" customHeight="1">
      <c r="B22" s="536" t="s">
        <v>512</v>
      </c>
      <c r="C22" s="847"/>
      <c r="D22" s="65">
        <f>SUM(D18:D21)</f>
        <v>0</v>
      </c>
      <c r="E22" s="65">
        <f>SUM(E18:E21)</f>
        <v>0</v>
      </c>
      <c r="F22" s="65">
        <f>SUM(F18:F21)</f>
        <v>0</v>
      </c>
      <c r="G22" s="65">
        <f t="shared" ref="G22:N22" si="2">SUM(G18:G21)</f>
        <v>0</v>
      </c>
      <c r="H22" s="65">
        <f t="shared" si="2"/>
        <v>0</v>
      </c>
      <c r="I22" s="65">
        <f t="shared" si="2"/>
        <v>0</v>
      </c>
      <c r="J22" s="65">
        <f t="shared" si="2"/>
        <v>1.9300000000000001E-2</v>
      </c>
      <c r="K22" s="65">
        <f t="shared" si="2"/>
        <v>0</v>
      </c>
      <c r="L22" s="65">
        <f t="shared" si="2"/>
        <v>0</v>
      </c>
      <c r="M22" s="65">
        <f t="shared" si="2"/>
        <v>0</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1.9300000000000001E-2</v>
      </c>
      <c r="K23" s="484">
        <f t="shared" si="3"/>
        <v>0</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46" t="str">
        <f>'2. LRAMVA Threshold'!E43</f>
        <v>kWh</v>
      </c>
      <c r="D25" s="46"/>
      <c r="E25" s="46"/>
      <c r="F25" s="46"/>
      <c r="G25" s="46"/>
      <c r="H25" s="46"/>
      <c r="I25" s="46"/>
      <c r="J25" s="46">
        <v>2.1600000000000001E-2</v>
      </c>
      <c r="K25" s="46"/>
      <c r="L25" s="46"/>
      <c r="M25" s="46"/>
      <c r="N25" s="46"/>
      <c r="O25" s="69"/>
    </row>
    <row r="26" spans="1:15" s="18" customFormat="1" outlineLevel="1">
      <c r="A26" s="4"/>
      <c r="B26" s="536" t="s">
        <v>510</v>
      </c>
      <c r="C26" s="844"/>
      <c r="D26" s="46"/>
      <c r="E26" s="46"/>
      <c r="F26" s="46"/>
      <c r="G26" s="46"/>
      <c r="H26" s="46"/>
      <c r="I26" s="46"/>
      <c r="J26" s="46"/>
      <c r="K26" s="46"/>
      <c r="L26" s="46"/>
      <c r="M26" s="46"/>
      <c r="N26" s="46"/>
      <c r="O26" s="69"/>
    </row>
    <row r="27" spans="1:15" s="18" customFormat="1" outlineLevel="1">
      <c r="A27" s="4"/>
      <c r="B27" s="536" t="s">
        <v>511</v>
      </c>
      <c r="C27" s="844"/>
      <c r="D27" s="46"/>
      <c r="E27" s="46"/>
      <c r="F27" s="46"/>
      <c r="G27" s="46"/>
      <c r="H27" s="46"/>
      <c r="I27" s="46"/>
      <c r="J27" s="46"/>
      <c r="K27" s="46"/>
      <c r="L27" s="46"/>
      <c r="M27" s="46"/>
      <c r="N27" s="46"/>
      <c r="O27" s="69"/>
    </row>
    <row r="28" spans="1:15" s="18" customFormat="1" outlineLevel="1">
      <c r="A28" s="4"/>
      <c r="B28" s="536" t="s">
        <v>489</v>
      </c>
      <c r="C28" s="844"/>
      <c r="D28" s="46"/>
      <c r="E28" s="46"/>
      <c r="F28" s="46"/>
      <c r="G28" s="46"/>
      <c r="H28" s="46"/>
      <c r="I28" s="46"/>
      <c r="J28" s="46"/>
      <c r="K28" s="46"/>
      <c r="L28" s="46"/>
      <c r="M28" s="46"/>
      <c r="N28" s="46"/>
      <c r="O28" s="69"/>
    </row>
    <row r="29" spans="1:15" s="18" customFormat="1">
      <c r="A29" s="4"/>
      <c r="B29" s="536" t="s">
        <v>512</v>
      </c>
      <c r="C29" s="847"/>
      <c r="D29" s="65">
        <f>SUM(D25:D28)</f>
        <v>0</v>
      </c>
      <c r="E29" s="65">
        <f t="shared" ref="E29:N29" si="4">SUM(E25:E28)</f>
        <v>0</v>
      </c>
      <c r="F29" s="65">
        <f t="shared" si="4"/>
        <v>0</v>
      </c>
      <c r="G29" s="65">
        <f t="shared" si="4"/>
        <v>0</v>
      </c>
      <c r="H29" s="65">
        <f t="shared" si="4"/>
        <v>0</v>
      </c>
      <c r="I29" s="65">
        <f t="shared" si="4"/>
        <v>0</v>
      </c>
      <c r="J29" s="65">
        <f t="shared" si="4"/>
        <v>2.1600000000000001E-2</v>
      </c>
      <c r="K29" s="65">
        <f t="shared" si="4"/>
        <v>0</v>
      </c>
      <c r="L29" s="65">
        <f t="shared" si="4"/>
        <v>0</v>
      </c>
      <c r="M29" s="65">
        <f t="shared" si="4"/>
        <v>0</v>
      </c>
      <c r="N29" s="65">
        <f t="shared" si="4"/>
        <v>0</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2.1600000000000001E-2</v>
      </c>
      <c r="K30" s="484">
        <f t="shared" si="5"/>
        <v>0</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1,499 KW</v>
      </c>
      <c r="C32" s="846" t="str">
        <f>'2. LRAMVA Threshold'!F43</f>
        <v>kW</v>
      </c>
      <c r="D32" s="46"/>
      <c r="E32" s="46"/>
      <c r="F32" s="46"/>
      <c r="G32" s="46"/>
      <c r="H32" s="46"/>
      <c r="I32" s="46"/>
      <c r="J32" s="46">
        <v>4.0705999999999998</v>
      </c>
      <c r="K32" s="46"/>
      <c r="L32" s="46"/>
      <c r="M32" s="46"/>
      <c r="N32" s="46"/>
      <c r="O32" s="69"/>
    </row>
    <row r="33" spans="1:15" s="18" customFormat="1" outlineLevel="1">
      <c r="A33" s="4"/>
      <c r="B33" s="536" t="s">
        <v>510</v>
      </c>
      <c r="C33" s="844"/>
      <c r="D33" s="46"/>
      <c r="E33" s="46"/>
      <c r="F33" s="46"/>
      <c r="G33" s="46"/>
      <c r="H33" s="46"/>
      <c r="I33" s="46"/>
      <c r="J33" s="46"/>
      <c r="K33" s="46"/>
      <c r="L33" s="46"/>
      <c r="M33" s="46"/>
      <c r="N33" s="46"/>
      <c r="O33" s="69"/>
    </row>
    <row r="34" spans="1:15" s="18" customFormat="1" outlineLevel="1">
      <c r="A34" s="4"/>
      <c r="B34" s="536" t="s">
        <v>511</v>
      </c>
      <c r="C34" s="844"/>
      <c r="D34" s="46"/>
      <c r="E34" s="46"/>
      <c r="F34" s="46"/>
      <c r="G34" s="46"/>
      <c r="H34" s="46"/>
      <c r="I34" s="46"/>
      <c r="J34" s="46"/>
      <c r="K34" s="46"/>
      <c r="L34" s="46"/>
      <c r="M34" s="46"/>
      <c r="N34" s="46"/>
      <c r="O34" s="69"/>
    </row>
    <row r="35" spans="1:15" s="18" customFormat="1" outlineLevel="1">
      <c r="A35" s="4"/>
      <c r="B35" s="536" t="s">
        <v>489</v>
      </c>
      <c r="C35" s="844"/>
      <c r="D35" s="46"/>
      <c r="E35" s="46"/>
      <c r="F35" s="46"/>
      <c r="G35" s="46"/>
      <c r="H35" s="46"/>
      <c r="I35" s="46"/>
      <c r="J35" s="46"/>
      <c r="K35" s="46"/>
      <c r="L35" s="46"/>
      <c r="M35" s="46"/>
      <c r="N35" s="46"/>
      <c r="O35" s="69"/>
    </row>
    <row r="36" spans="1:15" s="18" customFormat="1">
      <c r="A36" s="4"/>
      <c r="B36" s="536" t="s">
        <v>512</v>
      </c>
      <c r="C36" s="847"/>
      <c r="D36" s="65">
        <f>SUM(D32:D35)</f>
        <v>0</v>
      </c>
      <c r="E36" s="65">
        <f>SUM(E32:E35)</f>
        <v>0</v>
      </c>
      <c r="F36" s="65">
        <f t="shared" ref="F36:M36" si="6">SUM(F32:F35)</f>
        <v>0</v>
      </c>
      <c r="G36" s="65">
        <f t="shared" si="6"/>
        <v>0</v>
      </c>
      <c r="H36" s="65">
        <f t="shared" si="6"/>
        <v>0</v>
      </c>
      <c r="I36" s="65">
        <f t="shared" si="6"/>
        <v>0</v>
      </c>
      <c r="J36" s="65">
        <f t="shared" si="6"/>
        <v>4.0705999999999998</v>
      </c>
      <c r="K36" s="65">
        <f t="shared" si="6"/>
        <v>0</v>
      </c>
      <c r="L36" s="65">
        <f t="shared" si="6"/>
        <v>0</v>
      </c>
      <c r="M36" s="65">
        <f t="shared" si="6"/>
        <v>0</v>
      </c>
      <c r="N36" s="65">
        <f>SUM(N32:N35)</f>
        <v>0</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4.0705999999999998</v>
      </c>
      <c r="K37" s="484">
        <f t="shared" si="7"/>
        <v>0</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 1,500 TO 4,999</v>
      </c>
      <c r="C39" s="846" t="str">
        <f>'2. LRAMVA Threshold'!G43</f>
        <v>kW</v>
      </c>
      <c r="D39" s="46"/>
      <c r="E39" s="46"/>
      <c r="F39" s="46"/>
      <c r="G39" s="46"/>
      <c r="H39" s="46"/>
      <c r="I39" s="46"/>
      <c r="J39" s="756">
        <v>3.6541000000000001</v>
      </c>
      <c r="K39" s="46"/>
      <c r="L39" s="46"/>
      <c r="M39" s="46"/>
      <c r="N39" s="46"/>
      <c r="O39" s="69"/>
    </row>
    <row r="40" spans="1:15" s="18" customFormat="1" outlineLevel="1">
      <c r="A40" s="4"/>
      <c r="B40" s="536" t="s">
        <v>510</v>
      </c>
      <c r="C40" s="844"/>
      <c r="D40" s="46"/>
      <c r="E40" s="46"/>
      <c r="F40" s="46"/>
      <c r="G40" s="46"/>
      <c r="H40" s="46"/>
      <c r="I40" s="46"/>
      <c r="J40" s="46"/>
      <c r="K40" s="46"/>
      <c r="L40" s="46"/>
      <c r="M40" s="46"/>
      <c r="N40" s="46"/>
      <c r="O40" s="69"/>
    </row>
    <row r="41" spans="1:15" s="18" customFormat="1" outlineLevel="1">
      <c r="A41" s="4"/>
      <c r="B41" s="536" t="s">
        <v>511</v>
      </c>
      <c r="C41" s="844"/>
      <c r="D41" s="46"/>
      <c r="E41" s="46"/>
      <c r="F41" s="46"/>
      <c r="G41" s="46"/>
      <c r="H41" s="46"/>
      <c r="I41" s="46"/>
      <c r="J41" s="46"/>
      <c r="K41" s="46"/>
      <c r="L41" s="46"/>
      <c r="M41" s="46"/>
      <c r="N41" s="46"/>
      <c r="O41" s="69"/>
    </row>
    <row r="42" spans="1:15" s="18" customFormat="1" outlineLevel="1">
      <c r="A42" s="4"/>
      <c r="B42" s="536" t="s">
        <v>489</v>
      </c>
      <c r="C42" s="844"/>
      <c r="D42" s="46"/>
      <c r="E42" s="46"/>
      <c r="F42" s="46"/>
      <c r="G42" s="46"/>
      <c r="H42" s="46"/>
      <c r="I42" s="46"/>
      <c r="J42" s="46"/>
      <c r="K42" s="46"/>
      <c r="L42" s="46"/>
      <c r="M42" s="46"/>
      <c r="N42" s="46"/>
      <c r="O42" s="69"/>
    </row>
    <row r="43" spans="1:15" s="18" customFormat="1">
      <c r="A43" s="4"/>
      <c r="B43" s="536" t="s">
        <v>512</v>
      </c>
      <c r="C43" s="847"/>
      <c r="D43" s="65">
        <f>SUM(D39:D42)</f>
        <v>0</v>
      </c>
      <c r="E43" s="65">
        <f t="shared" ref="E43:N43" si="8">SUM(E39:E42)</f>
        <v>0</v>
      </c>
      <c r="F43" s="65">
        <f t="shared" si="8"/>
        <v>0</v>
      </c>
      <c r="G43" s="65">
        <f t="shared" si="8"/>
        <v>0</v>
      </c>
      <c r="H43" s="65">
        <f t="shared" si="8"/>
        <v>0</v>
      </c>
      <c r="I43" s="65">
        <f t="shared" si="8"/>
        <v>0</v>
      </c>
      <c r="J43" s="65">
        <f t="shared" si="8"/>
        <v>3.6541000000000001</v>
      </c>
      <c r="K43" s="65">
        <f t="shared" si="8"/>
        <v>0</v>
      </c>
      <c r="L43" s="65">
        <f t="shared" si="8"/>
        <v>0</v>
      </c>
      <c r="M43" s="65">
        <f t="shared" si="8"/>
        <v>0</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3.6541000000000001</v>
      </c>
      <c r="K44" s="484">
        <f t="shared" si="9"/>
        <v>0</v>
      </c>
      <c r="L44" s="484">
        <f t="shared" si="9"/>
        <v>0</v>
      </c>
      <c r="M44" s="484">
        <f t="shared" si="9"/>
        <v>0</v>
      </c>
      <c r="N44" s="484">
        <f t="shared" si="9"/>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User</v>
      </c>
      <c r="C46" s="846" t="str">
        <f>'2. LRAMVA Threshold'!H43</f>
        <v>kW</v>
      </c>
      <c r="D46" s="46"/>
      <c r="E46" s="46"/>
      <c r="F46" s="46"/>
      <c r="G46" s="46"/>
      <c r="H46" s="46"/>
      <c r="I46" s="46"/>
      <c r="J46" s="46">
        <v>3.4742000000000002</v>
      </c>
      <c r="K46" s="46"/>
      <c r="L46" s="46"/>
      <c r="M46" s="46"/>
      <c r="N46" s="46"/>
      <c r="O46" s="69"/>
    </row>
    <row r="47" spans="1:15" s="18" customFormat="1" outlineLevel="1">
      <c r="A47" s="4"/>
      <c r="B47" s="536" t="s">
        <v>510</v>
      </c>
      <c r="C47" s="844"/>
      <c r="D47" s="46"/>
      <c r="E47" s="46"/>
      <c r="F47" s="46"/>
      <c r="G47" s="46"/>
      <c r="H47" s="46"/>
      <c r="I47" s="46"/>
      <c r="J47" s="46"/>
      <c r="K47" s="46"/>
      <c r="L47" s="46"/>
      <c r="M47" s="46"/>
      <c r="N47" s="46"/>
      <c r="O47" s="69"/>
    </row>
    <row r="48" spans="1:15" s="18" customFormat="1" outlineLevel="1">
      <c r="A48" s="4"/>
      <c r="B48" s="536" t="s">
        <v>511</v>
      </c>
      <c r="C48" s="844"/>
      <c r="D48" s="46"/>
      <c r="E48" s="46"/>
      <c r="F48" s="46"/>
      <c r="G48" s="46"/>
      <c r="H48" s="46"/>
      <c r="I48" s="46"/>
      <c r="J48" s="46"/>
      <c r="K48" s="46"/>
      <c r="L48" s="46"/>
      <c r="M48" s="46"/>
      <c r="N48" s="46"/>
      <c r="O48" s="69"/>
    </row>
    <row r="49" spans="1:15" s="18" customFormat="1" outlineLevel="1">
      <c r="A49" s="4"/>
      <c r="B49" s="536" t="s">
        <v>489</v>
      </c>
      <c r="C49" s="844"/>
      <c r="D49" s="46"/>
      <c r="E49" s="46"/>
      <c r="F49" s="46"/>
      <c r="G49" s="46"/>
      <c r="H49" s="46"/>
      <c r="I49" s="46"/>
      <c r="J49" s="46"/>
      <c r="K49" s="46"/>
      <c r="L49" s="46"/>
      <c r="M49" s="46"/>
      <c r="N49" s="46"/>
      <c r="O49" s="69"/>
    </row>
    <row r="50" spans="1:15" s="18" customFormat="1">
      <c r="A50" s="4"/>
      <c r="B50" s="536" t="s">
        <v>512</v>
      </c>
      <c r="C50" s="847"/>
      <c r="D50" s="65">
        <f>SUM(D46:D49)</f>
        <v>0</v>
      </c>
      <c r="E50" s="65">
        <f t="shared" ref="E50:N50" si="10">SUM(E46:E49)</f>
        <v>0</v>
      </c>
      <c r="F50" s="65">
        <f t="shared" si="10"/>
        <v>0</v>
      </c>
      <c r="G50" s="65">
        <f t="shared" si="10"/>
        <v>0</v>
      </c>
      <c r="H50" s="65">
        <f t="shared" si="10"/>
        <v>0</v>
      </c>
      <c r="I50" s="65">
        <f t="shared" si="10"/>
        <v>0</v>
      </c>
      <c r="J50" s="65">
        <f t="shared" si="10"/>
        <v>3.4742000000000002</v>
      </c>
      <c r="K50" s="65">
        <f t="shared" si="10"/>
        <v>0</v>
      </c>
      <c r="L50" s="65">
        <f t="shared" si="10"/>
        <v>0</v>
      </c>
      <c r="M50" s="65">
        <f t="shared" si="10"/>
        <v>0</v>
      </c>
      <c r="N50" s="65">
        <f t="shared" si="10"/>
        <v>0</v>
      </c>
      <c r="O50" s="76"/>
    </row>
    <row r="51" spans="1:15" s="14" customFormat="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3.4742000000000002</v>
      </c>
      <c r="K51" s="484">
        <f t="shared" si="11"/>
        <v>0</v>
      </c>
      <c r="L51" s="484">
        <f t="shared" si="11"/>
        <v>0</v>
      </c>
      <c r="M51" s="484">
        <f t="shared" si="11"/>
        <v>0</v>
      </c>
      <c r="N51" s="484">
        <f t="shared" si="11"/>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Unmetered Scattered Load</v>
      </c>
      <c r="C53" s="846" t="str">
        <f>'2. LRAMVA Threshold'!I43</f>
        <v>kWh</v>
      </c>
      <c r="D53" s="46"/>
      <c r="E53" s="46"/>
      <c r="F53" s="46"/>
      <c r="G53" s="46"/>
      <c r="H53" s="46"/>
      <c r="I53" s="46"/>
      <c r="J53" s="46">
        <v>2.1899999999999999E-2</v>
      </c>
      <c r="K53" s="46"/>
      <c r="L53" s="46"/>
      <c r="M53" s="46"/>
      <c r="N53" s="46"/>
      <c r="O53" s="69"/>
    </row>
    <row r="54" spans="1:15" s="18" customFormat="1" outlineLevel="1">
      <c r="A54" s="4"/>
      <c r="B54" s="536" t="s">
        <v>510</v>
      </c>
      <c r="C54" s="844"/>
      <c r="D54" s="46"/>
      <c r="E54" s="46"/>
      <c r="F54" s="46"/>
      <c r="G54" s="46"/>
      <c r="H54" s="46"/>
      <c r="I54" s="46"/>
      <c r="J54" s="46"/>
      <c r="K54" s="46"/>
      <c r="L54" s="46"/>
      <c r="M54" s="46"/>
      <c r="N54" s="46"/>
      <c r="O54" s="69"/>
    </row>
    <row r="55" spans="1:15" s="18" customFormat="1" outlineLevel="1">
      <c r="A55" s="4"/>
      <c r="B55" s="536" t="s">
        <v>511</v>
      </c>
      <c r="C55" s="844"/>
      <c r="D55" s="46"/>
      <c r="E55" s="46"/>
      <c r="F55" s="46"/>
      <c r="G55" s="46"/>
      <c r="H55" s="46"/>
      <c r="I55" s="46"/>
      <c r="J55" s="46"/>
      <c r="K55" s="46"/>
      <c r="L55" s="46"/>
      <c r="M55" s="46"/>
      <c r="N55" s="46"/>
      <c r="O55" s="69"/>
    </row>
    <row r="56" spans="1:15" s="18" customFormat="1" outlineLevel="1">
      <c r="A56" s="4"/>
      <c r="B56" s="536" t="s">
        <v>489</v>
      </c>
      <c r="C56" s="844"/>
      <c r="D56" s="46"/>
      <c r="E56" s="46"/>
      <c r="F56" s="46"/>
      <c r="G56" s="46"/>
      <c r="H56" s="46"/>
      <c r="I56" s="46"/>
      <c r="J56" s="46"/>
      <c r="K56" s="46"/>
      <c r="L56" s="46"/>
      <c r="M56" s="46"/>
      <c r="N56" s="46"/>
      <c r="O56" s="69"/>
    </row>
    <row r="57" spans="1:15" s="18" customFormat="1">
      <c r="A57" s="4"/>
      <c r="B57" s="536" t="s">
        <v>512</v>
      </c>
      <c r="C57" s="847"/>
      <c r="D57" s="65">
        <f>SUM(D53:D56)</f>
        <v>0</v>
      </c>
      <c r="E57" s="65">
        <f t="shared" ref="E57:N57" si="12">SUM(E53:E56)</f>
        <v>0</v>
      </c>
      <c r="F57" s="65">
        <f t="shared" si="12"/>
        <v>0</v>
      </c>
      <c r="G57" s="65">
        <f t="shared" si="12"/>
        <v>0</v>
      </c>
      <c r="H57" s="65">
        <f t="shared" si="12"/>
        <v>0</v>
      </c>
      <c r="I57" s="65">
        <f t="shared" si="12"/>
        <v>0</v>
      </c>
      <c r="J57" s="65">
        <f t="shared" si="12"/>
        <v>2.1899999999999999E-2</v>
      </c>
      <c r="K57" s="65">
        <f t="shared" si="12"/>
        <v>0</v>
      </c>
      <c r="L57" s="65">
        <f t="shared" si="12"/>
        <v>0</v>
      </c>
      <c r="M57" s="65">
        <f t="shared" si="12"/>
        <v>0</v>
      </c>
      <c r="N57" s="65">
        <f t="shared" si="12"/>
        <v>0</v>
      </c>
      <c r="O57" s="77"/>
    </row>
    <row r="58" spans="1:15" s="14" customFormat="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2.1899999999999999E-2</v>
      </c>
      <c r="K58" s="484">
        <f t="shared" si="13"/>
        <v>0</v>
      </c>
      <c r="L58" s="484">
        <f t="shared" si="13"/>
        <v>0</v>
      </c>
      <c r="M58" s="484">
        <f t="shared" si="13"/>
        <v>0</v>
      </c>
      <c r="N58" s="484">
        <f t="shared" si="13"/>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Street Lighting</v>
      </c>
      <c r="C60" s="846" t="str">
        <f>'2. LRAMVA Threshold'!J43</f>
        <v>kW</v>
      </c>
      <c r="D60" s="46"/>
      <c r="E60" s="46"/>
      <c r="F60" s="46"/>
      <c r="G60" s="46"/>
      <c r="H60" s="46"/>
      <c r="I60" s="46"/>
      <c r="J60" s="46">
        <v>5.3170999999999999</v>
      </c>
      <c r="K60" s="46"/>
      <c r="L60" s="46"/>
      <c r="M60" s="46"/>
      <c r="N60" s="46"/>
      <c r="O60" s="69"/>
    </row>
    <row r="61" spans="1:15" s="18" customFormat="1" outlineLevel="1">
      <c r="A61" s="4"/>
      <c r="B61" s="536" t="s">
        <v>510</v>
      </c>
      <c r="C61" s="844"/>
      <c r="D61" s="46"/>
      <c r="E61" s="46"/>
      <c r="F61" s="46"/>
      <c r="G61" s="46"/>
      <c r="H61" s="46"/>
      <c r="I61" s="46"/>
      <c r="J61" s="46"/>
      <c r="K61" s="46"/>
      <c r="L61" s="46"/>
      <c r="M61" s="46"/>
      <c r="N61" s="46"/>
      <c r="O61" s="69"/>
    </row>
    <row r="62" spans="1:15" s="18" customFormat="1" outlineLevel="1">
      <c r="A62" s="4"/>
      <c r="B62" s="536" t="s">
        <v>511</v>
      </c>
      <c r="C62" s="844"/>
      <c r="D62" s="46"/>
      <c r="E62" s="46"/>
      <c r="F62" s="46"/>
      <c r="G62" s="46"/>
      <c r="H62" s="46"/>
      <c r="I62" s="46"/>
      <c r="J62" s="46"/>
      <c r="K62" s="46"/>
      <c r="L62" s="46"/>
      <c r="M62" s="46"/>
      <c r="N62" s="46"/>
      <c r="O62" s="69"/>
    </row>
    <row r="63" spans="1:15" s="18" customFormat="1" outlineLevel="1">
      <c r="A63" s="4"/>
      <c r="B63" s="536" t="s">
        <v>489</v>
      </c>
      <c r="C63" s="844"/>
      <c r="D63" s="46"/>
      <c r="E63" s="46"/>
      <c r="F63" s="46"/>
      <c r="G63" s="46"/>
      <c r="H63" s="46"/>
      <c r="I63" s="46"/>
      <c r="J63" s="46"/>
      <c r="K63" s="46"/>
      <c r="L63" s="46"/>
      <c r="M63" s="46"/>
      <c r="N63" s="46"/>
      <c r="O63" s="69"/>
    </row>
    <row r="64" spans="1:15" s="18" customFormat="1">
      <c r="A64" s="4"/>
      <c r="B64" s="536" t="s">
        <v>512</v>
      </c>
      <c r="C64" s="847"/>
      <c r="D64" s="65">
        <f>SUM(D60:D63)</f>
        <v>0</v>
      </c>
      <c r="E64" s="65">
        <f t="shared" ref="E64:N64" si="14">SUM(E60:E63)</f>
        <v>0</v>
      </c>
      <c r="F64" s="65">
        <f t="shared" si="14"/>
        <v>0</v>
      </c>
      <c r="G64" s="65">
        <f t="shared" si="14"/>
        <v>0</v>
      </c>
      <c r="H64" s="65">
        <f t="shared" si="14"/>
        <v>0</v>
      </c>
      <c r="I64" s="65">
        <f t="shared" si="14"/>
        <v>0</v>
      </c>
      <c r="J64" s="65">
        <f t="shared" si="14"/>
        <v>5.3170999999999999</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5.3170999999999999</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46">
        <f>'2. LRAMVA Threshold'!K43</f>
        <v>0</v>
      </c>
      <c r="D67" s="46"/>
      <c r="E67" s="46"/>
      <c r="F67" s="46"/>
      <c r="G67" s="46"/>
      <c r="H67" s="46"/>
      <c r="I67" s="46"/>
      <c r="J67" s="46"/>
      <c r="K67" s="46"/>
      <c r="L67" s="46"/>
      <c r="M67" s="46"/>
      <c r="N67" s="46"/>
      <c r="O67" s="69"/>
    </row>
    <row r="68" spans="1:15" s="18" customFormat="1" outlineLevel="1">
      <c r="A68" s="4"/>
      <c r="B68" s="536" t="s">
        <v>510</v>
      </c>
      <c r="C68" s="844"/>
      <c r="D68" s="46"/>
      <c r="E68" s="46"/>
      <c r="F68" s="46"/>
      <c r="G68" s="46"/>
      <c r="H68" s="46"/>
      <c r="I68" s="46"/>
      <c r="J68" s="46"/>
      <c r="K68" s="46"/>
      <c r="L68" s="46"/>
      <c r="M68" s="46"/>
      <c r="N68" s="46"/>
      <c r="O68" s="69"/>
    </row>
    <row r="69" spans="1:15" s="18" customFormat="1" outlineLevel="1">
      <c r="A69" s="4"/>
      <c r="B69" s="536" t="s">
        <v>511</v>
      </c>
      <c r="C69" s="844"/>
      <c r="D69" s="46"/>
      <c r="E69" s="46"/>
      <c r="F69" s="46"/>
      <c r="G69" s="46"/>
      <c r="H69" s="46"/>
      <c r="I69" s="46"/>
      <c r="J69" s="46"/>
      <c r="K69" s="46"/>
      <c r="L69" s="46"/>
      <c r="M69" s="46"/>
      <c r="N69" s="46"/>
      <c r="O69" s="69"/>
    </row>
    <row r="70" spans="1:15" s="18" customFormat="1" outlineLevel="1">
      <c r="A70" s="4"/>
      <c r="B70" s="536" t="s">
        <v>489</v>
      </c>
      <c r="C70" s="844"/>
      <c r="D70" s="46"/>
      <c r="E70" s="46"/>
      <c r="F70" s="46"/>
      <c r="G70" s="46"/>
      <c r="H70" s="46"/>
      <c r="I70" s="46"/>
      <c r="J70" s="46"/>
      <c r="K70" s="46"/>
      <c r="L70" s="46"/>
      <c r="M70" s="46"/>
      <c r="N70" s="46"/>
      <c r="O70" s="69"/>
    </row>
    <row r="71" spans="1:15" s="18" customFormat="1">
      <c r="A71" s="4"/>
      <c r="B71" s="536" t="s">
        <v>512</v>
      </c>
      <c r="C71" s="84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46">
        <f>'2. LRAMVA Threshold'!L43</f>
        <v>0</v>
      </c>
      <c r="D74" s="46"/>
      <c r="E74" s="46"/>
      <c r="F74" s="46"/>
      <c r="G74" s="46"/>
      <c r="H74" s="46"/>
      <c r="I74" s="46"/>
      <c r="J74" s="46"/>
      <c r="K74" s="46"/>
      <c r="L74" s="46"/>
      <c r="M74" s="46"/>
      <c r="N74" s="46"/>
      <c r="O74" s="69"/>
    </row>
    <row r="75" spans="1:15" s="18" customFormat="1" outlineLevel="1">
      <c r="A75" s="4"/>
      <c r="B75" s="536" t="s">
        <v>510</v>
      </c>
      <c r="C75" s="844"/>
      <c r="D75" s="46"/>
      <c r="E75" s="46"/>
      <c r="F75" s="46"/>
      <c r="G75" s="46"/>
      <c r="H75" s="46"/>
      <c r="I75" s="46"/>
      <c r="J75" s="46"/>
      <c r="K75" s="46"/>
      <c r="L75" s="46"/>
      <c r="M75" s="46"/>
      <c r="N75" s="46"/>
      <c r="O75" s="69"/>
    </row>
    <row r="76" spans="1:15" s="18" customFormat="1" outlineLevel="1">
      <c r="A76" s="4"/>
      <c r="B76" s="536" t="s">
        <v>511</v>
      </c>
      <c r="C76" s="844"/>
      <c r="D76" s="46"/>
      <c r="E76" s="46"/>
      <c r="F76" s="46"/>
      <c r="G76" s="46"/>
      <c r="H76" s="46"/>
      <c r="I76" s="46"/>
      <c r="J76" s="46"/>
      <c r="K76" s="46"/>
      <c r="L76" s="46"/>
      <c r="M76" s="46"/>
      <c r="N76" s="46"/>
      <c r="O76" s="69"/>
    </row>
    <row r="77" spans="1:15" s="18" customFormat="1" outlineLevel="1">
      <c r="A77" s="4"/>
      <c r="B77" s="536" t="s">
        <v>489</v>
      </c>
      <c r="C77" s="844"/>
      <c r="D77" s="46"/>
      <c r="E77" s="46"/>
      <c r="F77" s="46"/>
      <c r="G77" s="46"/>
      <c r="H77" s="46"/>
      <c r="I77" s="46"/>
      <c r="J77" s="46"/>
      <c r="K77" s="46"/>
      <c r="L77" s="46"/>
      <c r="M77" s="46"/>
      <c r="N77" s="46"/>
      <c r="O77" s="69"/>
    </row>
    <row r="78" spans="1:15" s="18" customFormat="1">
      <c r="A78" s="4"/>
      <c r="B78" s="536" t="s">
        <v>512</v>
      </c>
      <c r="C78" s="84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46">
        <f>'2. LRAMVA Threshold'!M43</f>
        <v>0</v>
      </c>
      <c r="D81" s="46"/>
      <c r="E81" s="46"/>
      <c r="F81" s="46"/>
      <c r="G81" s="46"/>
      <c r="H81" s="46"/>
      <c r="I81" s="46"/>
      <c r="J81" s="46"/>
      <c r="K81" s="46"/>
      <c r="L81" s="46"/>
      <c r="M81" s="46"/>
      <c r="N81" s="46"/>
      <c r="O81" s="69"/>
    </row>
    <row r="82" spans="1:15" s="18" customFormat="1" outlineLevel="1">
      <c r="A82" s="4"/>
      <c r="B82" s="536" t="s">
        <v>510</v>
      </c>
      <c r="C82" s="844"/>
      <c r="D82" s="46"/>
      <c r="E82" s="46"/>
      <c r="F82" s="46"/>
      <c r="G82" s="46"/>
      <c r="H82" s="46"/>
      <c r="I82" s="46"/>
      <c r="J82" s="46"/>
      <c r="K82" s="46"/>
      <c r="L82" s="46"/>
      <c r="M82" s="46"/>
      <c r="N82" s="46"/>
      <c r="O82" s="69"/>
    </row>
    <row r="83" spans="1:15" s="18" customFormat="1" outlineLevel="1">
      <c r="A83" s="4"/>
      <c r="B83" s="536" t="s">
        <v>511</v>
      </c>
      <c r="C83" s="844"/>
      <c r="D83" s="46"/>
      <c r="E83" s="46"/>
      <c r="F83" s="46"/>
      <c r="G83" s="46"/>
      <c r="H83" s="46"/>
      <c r="I83" s="46"/>
      <c r="J83" s="46"/>
      <c r="K83" s="46"/>
      <c r="L83" s="46"/>
      <c r="M83" s="46"/>
      <c r="N83" s="46"/>
      <c r="O83" s="69"/>
    </row>
    <row r="84" spans="1:15" s="18" customFormat="1" outlineLevel="1">
      <c r="A84" s="4"/>
      <c r="B84" s="536" t="s">
        <v>489</v>
      </c>
      <c r="C84" s="844"/>
      <c r="D84" s="46"/>
      <c r="E84" s="46"/>
      <c r="F84" s="46"/>
      <c r="G84" s="46"/>
      <c r="H84" s="46"/>
      <c r="I84" s="46"/>
      <c r="J84" s="46"/>
      <c r="K84" s="46"/>
      <c r="L84" s="46"/>
      <c r="M84" s="46"/>
      <c r="N84" s="46"/>
      <c r="O84" s="69"/>
    </row>
    <row r="85" spans="1:15" s="18" customFormat="1">
      <c r="A85" s="4"/>
      <c r="B85" s="536" t="s">
        <v>512</v>
      </c>
      <c r="C85" s="84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46">
        <f>'2. LRAMVA Threshold'!N43</f>
        <v>0</v>
      </c>
      <c r="D88" s="46"/>
      <c r="E88" s="46"/>
      <c r="F88" s="46"/>
      <c r="G88" s="46"/>
      <c r="H88" s="46"/>
      <c r="I88" s="46"/>
      <c r="J88" s="46"/>
      <c r="K88" s="46"/>
      <c r="L88" s="46"/>
      <c r="M88" s="46"/>
      <c r="N88" s="46"/>
      <c r="O88" s="69"/>
    </row>
    <row r="89" spans="1:15" s="18" customFormat="1" outlineLevel="1">
      <c r="A89" s="4"/>
      <c r="B89" s="536" t="s">
        <v>510</v>
      </c>
      <c r="C89" s="844"/>
      <c r="D89" s="46"/>
      <c r="E89" s="46"/>
      <c r="F89" s="46"/>
      <c r="G89" s="46"/>
      <c r="H89" s="46"/>
      <c r="I89" s="46"/>
      <c r="J89" s="46"/>
      <c r="K89" s="46"/>
      <c r="L89" s="46"/>
      <c r="M89" s="46"/>
      <c r="N89" s="46"/>
      <c r="O89" s="69"/>
    </row>
    <row r="90" spans="1:15" s="18" customFormat="1" outlineLevel="1">
      <c r="A90" s="4"/>
      <c r="B90" s="536" t="s">
        <v>511</v>
      </c>
      <c r="C90" s="844"/>
      <c r="D90" s="46"/>
      <c r="E90" s="46"/>
      <c r="F90" s="46"/>
      <c r="G90" s="46"/>
      <c r="H90" s="46"/>
      <c r="I90" s="46"/>
      <c r="J90" s="46"/>
      <c r="K90" s="46"/>
      <c r="L90" s="46"/>
      <c r="M90" s="46"/>
      <c r="N90" s="46"/>
      <c r="O90" s="69"/>
    </row>
    <row r="91" spans="1:15" s="18" customFormat="1" outlineLevel="1">
      <c r="A91" s="4"/>
      <c r="B91" s="536" t="s">
        <v>489</v>
      </c>
      <c r="C91" s="844"/>
      <c r="D91" s="46"/>
      <c r="E91" s="46"/>
      <c r="F91" s="46"/>
      <c r="G91" s="46"/>
      <c r="H91" s="46"/>
      <c r="I91" s="46"/>
      <c r="J91" s="46"/>
      <c r="K91" s="46"/>
      <c r="L91" s="46"/>
      <c r="M91" s="46"/>
      <c r="N91" s="46"/>
      <c r="O91" s="69"/>
    </row>
    <row r="92" spans="1:15" s="18" customFormat="1">
      <c r="A92" s="4"/>
      <c r="B92" s="536" t="s">
        <v>512</v>
      </c>
      <c r="C92" s="84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46">
        <f>'2. LRAMVA Threshold'!O43</f>
        <v>0</v>
      </c>
      <c r="D95" s="46"/>
      <c r="E95" s="46"/>
      <c r="F95" s="46"/>
      <c r="G95" s="46"/>
      <c r="H95" s="46"/>
      <c r="I95" s="46"/>
      <c r="J95" s="46"/>
      <c r="K95" s="46"/>
      <c r="L95" s="46"/>
      <c r="M95" s="46"/>
      <c r="N95" s="46"/>
      <c r="O95" s="69"/>
    </row>
    <row r="96" spans="1:15" s="18" customFormat="1" outlineLevel="1">
      <c r="A96" s="4"/>
      <c r="B96" s="536" t="s">
        <v>510</v>
      </c>
      <c r="C96" s="844"/>
      <c r="D96" s="46"/>
      <c r="E96" s="46"/>
      <c r="F96" s="46"/>
      <c r="G96" s="46"/>
      <c r="H96" s="46"/>
      <c r="I96" s="46"/>
      <c r="J96" s="46"/>
      <c r="K96" s="46"/>
      <c r="L96" s="46"/>
      <c r="M96" s="46"/>
      <c r="N96" s="46"/>
      <c r="O96" s="69"/>
    </row>
    <row r="97" spans="1:15" s="18" customFormat="1" outlineLevel="1">
      <c r="A97" s="4"/>
      <c r="B97" s="536" t="s">
        <v>511</v>
      </c>
      <c r="C97" s="844"/>
      <c r="D97" s="46"/>
      <c r="E97" s="46"/>
      <c r="F97" s="46"/>
      <c r="G97" s="46"/>
      <c r="H97" s="46"/>
      <c r="I97" s="46"/>
      <c r="J97" s="46"/>
      <c r="K97" s="46"/>
      <c r="L97" s="46"/>
      <c r="M97" s="46"/>
      <c r="N97" s="46"/>
      <c r="O97" s="69"/>
    </row>
    <row r="98" spans="1:15" s="18" customFormat="1" outlineLevel="1">
      <c r="A98" s="4"/>
      <c r="B98" s="536" t="s">
        <v>489</v>
      </c>
      <c r="C98" s="844"/>
      <c r="D98" s="46"/>
      <c r="E98" s="46"/>
      <c r="F98" s="46"/>
      <c r="G98" s="46"/>
      <c r="H98" s="46"/>
      <c r="I98" s="46"/>
      <c r="J98" s="46"/>
      <c r="K98" s="46"/>
      <c r="L98" s="46"/>
      <c r="M98" s="46"/>
      <c r="N98" s="46"/>
      <c r="O98" s="69"/>
    </row>
    <row r="99" spans="1:15" s="18" customFormat="1">
      <c r="A99" s="4"/>
      <c r="B99" s="536" t="s">
        <v>512</v>
      </c>
      <c r="C99" s="84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46">
        <f>'2. LRAMVA Threshold'!P43</f>
        <v>0</v>
      </c>
      <c r="D102" s="46"/>
      <c r="E102" s="46"/>
      <c r="F102" s="46"/>
      <c r="G102" s="46"/>
      <c r="H102" s="46"/>
      <c r="I102" s="46"/>
      <c r="J102" s="46"/>
      <c r="K102" s="46"/>
      <c r="L102" s="46"/>
      <c r="M102" s="46"/>
      <c r="N102" s="46"/>
      <c r="O102" s="69"/>
    </row>
    <row r="103" spans="1:15" s="18" customFormat="1" outlineLevel="1">
      <c r="A103" s="4"/>
      <c r="B103" s="536" t="s">
        <v>510</v>
      </c>
      <c r="C103" s="844"/>
      <c r="D103" s="46"/>
      <c r="E103" s="46"/>
      <c r="F103" s="46"/>
      <c r="G103" s="46"/>
      <c r="H103" s="46"/>
      <c r="I103" s="46"/>
      <c r="J103" s="46"/>
      <c r="K103" s="46"/>
      <c r="L103" s="46"/>
      <c r="M103" s="46"/>
      <c r="N103" s="46"/>
      <c r="O103" s="69"/>
    </row>
    <row r="104" spans="1:15" s="18" customFormat="1" outlineLevel="1">
      <c r="A104" s="4"/>
      <c r="B104" s="536" t="s">
        <v>511</v>
      </c>
      <c r="C104" s="844"/>
      <c r="D104" s="46"/>
      <c r="E104" s="46"/>
      <c r="F104" s="46"/>
      <c r="G104" s="46"/>
      <c r="H104" s="46"/>
      <c r="I104" s="46"/>
      <c r="J104" s="46"/>
      <c r="K104" s="46"/>
      <c r="L104" s="46"/>
      <c r="M104" s="46"/>
      <c r="N104" s="46"/>
      <c r="O104" s="69"/>
    </row>
    <row r="105" spans="1:15" s="18" customFormat="1" outlineLevel="1">
      <c r="A105" s="4"/>
      <c r="B105" s="536" t="s">
        <v>489</v>
      </c>
      <c r="C105" s="844"/>
      <c r="D105" s="46"/>
      <c r="E105" s="46"/>
      <c r="F105" s="46"/>
      <c r="G105" s="46"/>
      <c r="H105" s="46"/>
      <c r="I105" s="46"/>
      <c r="J105" s="46"/>
      <c r="K105" s="46"/>
      <c r="L105" s="46"/>
      <c r="M105" s="46"/>
      <c r="N105" s="46"/>
      <c r="O105" s="69"/>
    </row>
    <row r="106" spans="1:15" s="18" customFormat="1">
      <c r="A106" s="4"/>
      <c r="B106" s="536" t="s">
        <v>512</v>
      </c>
      <c r="C106" s="84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46">
        <f>'2. LRAMVA Threshold'!Q43</f>
        <v>0</v>
      </c>
      <c r="D109" s="46"/>
      <c r="E109" s="46"/>
      <c r="F109" s="46"/>
      <c r="G109" s="46"/>
      <c r="H109" s="46"/>
      <c r="I109" s="46"/>
      <c r="J109" s="46"/>
      <c r="K109" s="46"/>
      <c r="L109" s="46"/>
      <c r="M109" s="46"/>
      <c r="N109" s="46"/>
      <c r="O109" s="69"/>
    </row>
    <row r="110" spans="1:15" s="18" customFormat="1" outlineLevel="1">
      <c r="A110" s="4"/>
      <c r="B110" s="536" t="s">
        <v>510</v>
      </c>
      <c r="C110" s="844"/>
      <c r="D110" s="46"/>
      <c r="E110" s="46"/>
      <c r="F110" s="46"/>
      <c r="G110" s="46"/>
      <c r="H110" s="46"/>
      <c r="I110" s="46"/>
      <c r="J110" s="46"/>
      <c r="K110" s="46"/>
      <c r="L110" s="46"/>
      <c r="M110" s="46"/>
      <c r="N110" s="46"/>
      <c r="O110" s="69"/>
    </row>
    <row r="111" spans="1:15" s="18" customFormat="1" outlineLevel="1">
      <c r="A111" s="4"/>
      <c r="B111" s="536" t="s">
        <v>511</v>
      </c>
      <c r="C111" s="844"/>
      <c r="D111" s="46"/>
      <c r="E111" s="46"/>
      <c r="F111" s="46"/>
      <c r="G111" s="46"/>
      <c r="H111" s="46"/>
      <c r="I111" s="46"/>
      <c r="J111" s="46"/>
      <c r="K111" s="46"/>
      <c r="L111" s="46"/>
      <c r="M111" s="46"/>
      <c r="N111" s="46"/>
      <c r="O111" s="69"/>
    </row>
    <row r="112" spans="1:15" s="18" customFormat="1" outlineLevel="1">
      <c r="A112" s="4"/>
      <c r="B112" s="536" t="s">
        <v>489</v>
      </c>
      <c r="C112" s="844"/>
      <c r="D112" s="46"/>
      <c r="E112" s="46"/>
      <c r="F112" s="46"/>
      <c r="G112" s="46"/>
      <c r="H112" s="46"/>
      <c r="I112" s="46"/>
      <c r="J112" s="46"/>
      <c r="K112" s="46"/>
      <c r="L112" s="46"/>
      <c r="M112" s="46"/>
      <c r="N112" s="46"/>
      <c r="O112" s="69"/>
    </row>
    <row r="113" spans="1:17" s="18" customFormat="1">
      <c r="A113" s="4"/>
      <c r="B113" s="536" t="s">
        <v>512</v>
      </c>
      <c r="C113" s="84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618</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51" t="s">
        <v>679</v>
      </c>
      <c r="C120" s="851"/>
      <c r="D120" s="851"/>
      <c r="E120" s="851"/>
      <c r="F120" s="851"/>
      <c r="G120" s="851"/>
      <c r="H120" s="851"/>
      <c r="I120" s="851"/>
      <c r="J120" s="851"/>
      <c r="K120" s="851"/>
      <c r="L120" s="851"/>
      <c r="M120" s="851"/>
      <c r="N120" s="851"/>
      <c r="O120" s="851"/>
      <c r="P120" s="85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1,499 KW</v>
      </c>
      <c r="F122" s="244" t="str">
        <f>'1.  LRAMVA Summary'!G52</f>
        <v>GS 1,500 TO 4,999</v>
      </c>
      <c r="G122" s="244" t="str">
        <f>'1.  LRAMVA Summary'!H52</f>
        <v>Large User</v>
      </c>
      <c r="H122" s="244" t="str">
        <f>'1.  LRAMVA Summary'!I52</f>
        <v>Unmetered Scattered Load</v>
      </c>
      <c r="I122" s="244" t="str">
        <f>'1.  LRAMVA Summary'!J52</f>
        <v>Street Lighting</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kWh</v>
      </c>
      <c r="I123" s="586" t="str">
        <f>'1.  LRAMVA Summary'!J53</f>
        <v>kW</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1.9300000000000001E-2</v>
      </c>
      <c r="D129" s="685">
        <f t="shared" si="32"/>
        <v>2.1600000000000001E-2</v>
      </c>
      <c r="E129" s="686">
        <f t="shared" si="33"/>
        <v>4.0705999999999998</v>
      </c>
      <c r="F129" s="685">
        <f t="shared" si="34"/>
        <v>3.6541000000000001</v>
      </c>
      <c r="G129" s="686">
        <f t="shared" si="35"/>
        <v>3.4742000000000002</v>
      </c>
      <c r="H129" s="685">
        <f t="shared" si="36"/>
        <v>2.1899999999999999E-2</v>
      </c>
      <c r="I129" s="686">
        <f t="shared" si="37"/>
        <v>5.3170999999999999</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0</v>
      </c>
      <c r="D130" s="685">
        <f t="shared" si="32"/>
        <v>0</v>
      </c>
      <c r="E130" s="686">
        <f t="shared" si="33"/>
        <v>0</v>
      </c>
      <c r="F130" s="685">
        <f t="shared" si="34"/>
        <v>0</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635</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1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zoomScale="90" zoomScaleNormal="90" workbookViewId="0">
      <selection activeCell="B18" sqref="B18"/>
    </sheetView>
  </sheetViews>
  <sheetFormatPr defaultColWidth="9.140625" defaultRowHeight="15"/>
  <cols>
    <col min="1" max="16384" width="9.140625" style="12"/>
  </cols>
  <sheetData>
    <row r="14" spans="2:24" ht="15.75">
      <c r="B14" s="588" t="s">
        <v>504</v>
      </c>
    </row>
    <row r="15" spans="2:24" ht="15.75">
      <c r="B15" s="588"/>
    </row>
    <row r="16" spans="2:24" s="668" customFormat="1" ht="28.5" customHeight="1">
      <c r="B16" s="852" t="s">
        <v>638</v>
      </c>
      <c r="C16" s="852"/>
      <c r="D16" s="852"/>
      <c r="E16" s="852"/>
      <c r="F16" s="852"/>
      <c r="G16" s="852"/>
      <c r="H16" s="852"/>
      <c r="I16" s="852"/>
      <c r="J16" s="852"/>
      <c r="K16" s="852"/>
      <c r="L16" s="852"/>
      <c r="M16" s="852"/>
      <c r="N16" s="852"/>
      <c r="O16" s="852"/>
      <c r="P16" s="852"/>
      <c r="Q16" s="852"/>
      <c r="R16" s="852"/>
      <c r="S16" s="852"/>
      <c r="T16" s="852"/>
      <c r="U16" s="852"/>
      <c r="V16" s="852"/>
      <c r="W16" s="852"/>
      <c r="X16" s="852"/>
    </row>
    <row r="18" spans="2:2">
      <c r="B18" s="12" t="s">
        <v>757</v>
      </c>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2020-02-13T21:56:32+00:00</_DCDateCreated>
    <_dlc_DocId xmlns="2b8bb3d4-4679-4201-bf4e-ecf5a190cbdc">HOLFIN-1194005432-739</_dlc_DocId>
    <_dlc_DocIdUrl xmlns="2b8bb3d4-4679-4201-bf4e-ecf5a190cbdc">
      <Url>http://spapp01/sites/FIN/REG/_layouts/DocIdRedir.aspx?ID=HOLFIN-1194005432-739</Url>
      <Description>HOLFIN-1194005432-739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9d54efc9-ddd0-46ce-8ac6-e4a1c98f1b3f" ContentTypeId="0x0101" PreviousValue="false"/>
</file>

<file path=customXml/itemProps1.xml><?xml version="1.0" encoding="utf-8"?>
<ds:datastoreItem xmlns:ds="http://schemas.openxmlformats.org/officeDocument/2006/customXml" ds:itemID="{4DCCB9FF-CB33-4BDC-86BB-E3030317F83D}">
  <ds:schemaRefs>
    <ds:schemaRef ds:uri="http://schemas.microsoft.com/sharepoint/events"/>
  </ds:schemaRefs>
</ds:datastoreItem>
</file>

<file path=customXml/itemProps2.xml><?xml version="1.0" encoding="utf-8"?>
<ds:datastoreItem xmlns:ds="http://schemas.openxmlformats.org/officeDocument/2006/customXml" ds:itemID="{BD461D83-9BF1-4EAF-9DD1-18FE8CD3BC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392136-639A-43FE-B4CB-56A2C52F14E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711db5ec-2528-47d2-8fbb-a2c02bc92eb2"/>
    <ds:schemaRef ds:uri="http://schemas.microsoft.com/office/infopath/2007/PartnerControls"/>
    <ds:schemaRef ds:uri="http://schemas.microsoft.com/sharepoint/v3/fields"/>
    <ds:schemaRef ds:uri="http://purl.org/dc/elements/1.1/"/>
    <ds:schemaRef ds:uri="2b8bb3d4-4679-4201-bf4e-ecf5a190cbdc"/>
    <ds:schemaRef ds:uri="http://www.w3.org/XML/1998/namespace"/>
    <ds:schemaRef ds:uri="http://purl.org/dc/dcmitype/"/>
  </ds:schemaRefs>
</ds:datastoreItem>
</file>

<file path=customXml/itemProps4.xml><?xml version="1.0" encoding="utf-8"?>
<ds:datastoreItem xmlns:ds="http://schemas.openxmlformats.org/officeDocument/2006/customXml" ds:itemID="{CE04BA69-4D89-41CF-A425-3F8D60742BE8}">
  <ds:schemaRefs>
    <ds:schemaRef ds:uri="http://schemas.microsoft.com/sharepoint/v3/contenttype/forms"/>
  </ds:schemaRefs>
</ds:datastoreItem>
</file>

<file path=customXml/itemProps5.xml><?xml version="1.0" encoding="utf-8"?>
<ds:datastoreItem xmlns:ds="http://schemas.openxmlformats.org/officeDocument/2006/customXml" ds:itemID="{C4382889-6C8A-4FA2-9E46-C42890A9087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aprilb</cp:lastModifiedBy>
  <cp:lastPrinted>2017-05-24T00:43:43Z</cp:lastPrinted>
  <dcterms:created xsi:type="dcterms:W3CDTF">2012-03-05T18:56:04Z</dcterms:created>
  <dcterms:modified xsi:type="dcterms:W3CDTF">2020-05-05T23:01:51Z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0x01010013A6E59C6608B0478A0D0865F4DB4169</vt:lpwstr>
  </property>
  <property fmtid="{D5CDD505-2E9C-101B-9397-08002B2CF9AE}" pid="3" name="TaxKeyword">
    <vt:lpwstr/>
  </property>
  <property fmtid="{D5CDD505-2E9C-101B-9397-08002B2CF9AE}" pid="4" name="Classification">
    <vt:lpwstr/>
  </property>
  <property fmtid="{D5CDD505-2E9C-101B-9397-08002B2CF9AE}" pid="5" name="_dlc_DocIdItemGuid">
    <vt:lpwstr>e25986b6-4348-43bf-b21e-a2aa25c5db12</vt:lpwstr>
  </property>
</Properties>
</file>