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ontarioenergyboard-my.sharepoint.com/personal/ahlborsu_oeb_ca/Documents/Desktop/Alectra/Excel files/"/>
    </mc:Choice>
  </mc:AlternateContent>
  <xr:revisionPtr revIDLastSave="0" documentId="8_{59BAE622-E253-4EF8-8ED2-12CFE0AB024D}" xr6:coauthVersionLast="47" xr6:coauthVersionMax="47" xr10:uidLastSave="{00000000-0000-0000-0000-000000000000}"/>
  <bookViews>
    <workbookView xWindow="-120" yWindow="-120" windowWidth="24240" windowHeight="13020" xr2:uid="{B7457D12-51F5-4AEC-AA21-BD78BEBACD70}"/>
  </bookViews>
  <sheets>
    <sheet name="Appendix 2-JC" sheetId="1" r:id="rId1"/>
  </sheets>
  <definedNames>
    <definedName name="BridgeYear">#REF!</definedName>
    <definedName name="EBNUMBER">#REF!</definedName>
    <definedName name="RebaseYear">#REF!</definedName>
    <definedName name="TestYear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6" i="1" l="1"/>
  <c r="C39" i="1"/>
  <c r="D39" i="1"/>
  <c r="E39" i="1"/>
  <c r="F39" i="1"/>
  <c r="G39" i="1"/>
  <c r="H39" i="1"/>
  <c r="I39" i="1"/>
  <c r="J39" i="1"/>
  <c r="K39" i="1"/>
  <c r="L39" i="1"/>
  <c r="M39" i="1"/>
  <c r="N39" i="1"/>
  <c r="O39" i="1"/>
  <c r="P39" i="1"/>
  <c r="B39" i="1"/>
  <c r="C25" i="1"/>
  <c r="D25" i="1"/>
  <c r="E25" i="1"/>
  <c r="F25" i="1"/>
  <c r="G25" i="1"/>
  <c r="H25" i="1"/>
  <c r="I25" i="1"/>
  <c r="J25" i="1"/>
  <c r="K25" i="1"/>
  <c r="L25" i="1"/>
  <c r="M25" i="1"/>
  <c r="N25" i="1"/>
  <c r="O25" i="1"/>
  <c r="P25" i="1"/>
  <c r="B25" i="1"/>
  <c r="Q48" i="1"/>
  <c r="Q20" i="1"/>
  <c r="Q23" i="1"/>
  <c r="Q22" i="1"/>
  <c r="Q21" i="1"/>
  <c r="Q24" i="1"/>
  <c r="B49" i="1"/>
  <c r="C49" i="1"/>
  <c r="D49" i="1"/>
  <c r="E49" i="1"/>
  <c r="F49" i="1"/>
  <c r="G49" i="1"/>
  <c r="H49" i="1"/>
  <c r="I49" i="1"/>
  <c r="J49" i="1"/>
  <c r="K49" i="1"/>
  <c r="L49" i="1"/>
  <c r="M49" i="1"/>
  <c r="N49" i="1"/>
  <c r="O49" i="1"/>
  <c r="P49" i="1"/>
  <c r="Q25" i="1" l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C31" i="1"/>
  <c r="B31" i="1"/>
  <c r="Q30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C28" i="1"/>
  <c r="B28" i="1"/>
  <c r="Q27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C18" i="1"/>
  <c r="B18" i="1"/>
  <c r="Q17" i="1"/>
  <c r="Q16" i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C46" i="1"/>
  <c r="Q45" i="1"/>
  <c r="Q44" i="1"/>
  <c r="Q43" i="1"/>
  <c r="Q42" i="1"/>
  <c r="Q41" i="1"/>
  <c r="Q37" i="1"/>
  <c r="Q36" i="1"/>
  <c r="Q35" i="1"/>
  <c r="Q34" i="1"/>
  <c r="Q33" i="1"/>
  <c r="K12" i="1"/>
  <c r="J12" i="1" s="1"/>
  <c r="I12" i="1" s="1"/>
  <c r="H12" i="1" s="1"/>
  <c r="G12" i="1" s="1"/>
  <c r="F12" i="1" s="1"/>
  <c r="E12" i="1" s="1"/>
  <c r="D12" i="1" s="1"/>
  <c r="C12" i="1" s="1"/>
  <c r="B12" i="1" s="1"/>
  <c r="B50" i="1" l="1" a="1"/>
  <c r="B50" i="1" s="1"/>
  <c r="F50" i="1" a="1"/>
  <c r="F50" i="1" s="1"/>
  <c r="G50" i="1" a="1"/>
  <c r="G50" i="1" s="1"/>
  <c r="H50" i="1" a="1"/>
  <c r="H50" i="1" s="1"/>
  <c r="M50" i="1" a="1"/>
  <c r="M50" i="1" s="1"/>
  <c r="K50" i="1" a="1"/>
  <c r="K50" i="1" s="1"/>
  <c r="N50" i="1" a="1"/>
  <c r="N50" i="1" s="1"/>
  <c r="P50" i="1" a="1"/>
  <c r="P50" i="1" s="1"/>
  <c r="L50" i="1" a="1"/>
  <c r="L50" i="1" s="1"/>
  <c r="C50" i="1" a="1"/>
  <c r="C50" i="1" s="1"/>
  <c r="D50" i="1" a="1"/>
  <c r="D50" i="1" s="1"/>
  <c r="O50" i="1" a="1"/>
  <c r="O50" i="1" s="1"/>
  <c r="E50" i="1" a="1"/>
  <c r="E50" i="1" s="1"/>
  <c r="I50" i="1" a="1"/>
  <c r="I50" i="1" s="1"/>
  <c r="J50" i="1" a="1"/>
  <c r="J50" i="1" s="1"/>
  <c r="Q28" i="1"/>
  <c r="Q39" i="1"/>
  <c r="Q31" i="1"/>
  <c r="Q46" i="1"/>
  <c r="Q18" i="1"/>
  <c r="Q50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<sst xmlns="http://schemas.openxmlformats.org/spreadsheetml/2006/main" count="120" uniqueCount="82">
  <si>
    <t>Utilities with less than 30,000 customers have a choice to complete 2-JC or 2-JD.</t>
  </si>
  <si>
    <t>File Number:</t>
  </si>
  <si>
    <t>EB-2025-0252</t>
  </si>
  <si>
    <t>Exhibit:</t>
  </si>
  <si>
    <t>Tab:</t>
  </si>
  <si>
    <t>Schedule:</t>
  </si>
  <si>
    <t>Page:</t>
  </si>
  <si>
    <t>Date:</t>
  </si>
  <si>
    <t>Appendix 2-JC</t>
  </si>
  <si>
    <t>OM&amp;A Programs Table</t>
  </si>
  <si>
    <t>Programs</t>
  </si>
  <si>
    <t>2017 Actuals</t>
  </si>
  <si>
    <t>2018 Actuals</t>
  </si>
  <si>
    <t>2019 Actuals</t>
  </si>
  <si>
    <t>2020 Actuals</t>
  </si>
  <si>
    <t>2021 Actuals</t>
  </si>
  <si>
    <t>2022 Actuals</t>
  </si>
  <si>
    <t>2023 Actuals</t>
  </si>
  <si>
    <t>2024 Actuals</t>
  </si>
  <si>
    <t>2025 Bridge Year</t>
  </si>
  <si>
    <t>2026 Bridge Year</t>
  </si>
  <si>
    <t>2027 Test Year</t>
  </si>
  <si>
    <t>2028 Forecast</t>
  </si>
  <si>
    <t>2029 Forecast</t>
  </si>
  <si>
    <t>2030 Forecast</t>
  </si>
  <si>
    <t>2031 Forecast</t>
  </si>
  <si>
    <t>Variance 
(Test Year vs. 2024 Actuals)</t>
  </si>
  <si>
    <t>USofA Accounts included in Programs</t>
  </si>
  <si>
    <t>Reporting Basis</t>
  </si>
  <si>
    <t>MIFRS</t>
  </si>
  <si>
    <t> </t>
  </si>
  <si>
    <t>Asset Strategy</t>
  </si>
  <si>
    <t>Asset Management</t>
  </si>
  <si>
    <t>5005, 5105, 5605, 5610, 5615, 5620, 5630</t>
  </si>
  <si>
    <t>Distribution Design</t>
  </si>
  <si>
    <t>5005, 5070, 5075, 5085, 5610, 5615, 5620, 5630, 5680</t>
  </si>
  <si>
    <t>Sub-Total</t>
  </si>
  <si>
    <t>Corporate Overheads</t>
  </si>
  <si>
    <t>Corporate Services</t>
  </si>
  <si>
    <t>5405, 5410, 5610, 5615, 5620, 5630, 5660, 5655</t>
  </si>
  <si>
    <t>Finance and Treasury</t>
  </si>
  <si>
    <t>5335, 5605, 5610, 5615, 5620, 5630, 5635</t>
  </si>
  <si>
    <t>Supply Chain Services</t>
  </si>
  <si>
    <t>5105, 5605, 5610, 5615, 5620, 5675</t>
  </si>
  <si>
    <t>Human Resources</t>
  </si>
  <si>
    <t>5605, 5610, 5615, 5620, 5630, 5660, 5665</t>
  </si>
  <si>
    <t>Corporate Allocations</t>
  </si>
  <si>
    <t>5105, 5625, 5645, 5665, 5675</t>
  </si>
  <si>
    <t>Customer Experience</t>
  </si>
  <si>
    <t>Customer Service</t>
  </si>
  <si>
    <t>5305, 5310, 5315, 5320, 5335, 5340, 5605, 5610, 5615, 5620, 5630, 6205</t>
  </si>
  <si>
    <t>Digital and Innovation</t>
  </si>
  <si>
    <t>5150, 5610, 5615, 5620, 5630, 5660, 5665, 5675</t>
  </si>
  <si>
    <t>Operations</t>
  </si>
  <si>
    <t>System Control</t>
  </si>
  <si>
    <t>5010, 5085, 5105, 5605, 5620</t>
  </si>
  <si>
    <t>Stations</t>
  </si>
  <si>
    <t>5005, 5114, 5016, 5017, 5620</t>
  </si>
  <si>
    <t>Records and Mapping Services</t>
  </si>
  <si>
    <t>5085, 5620</t>
  </si>
  <si>
    <t>Cable Locates</t>
  </si>
  <si>
    <t>5070, 5075, 5620</t>
  </si>
  <si>
    <t>Network Metering</t>
  </si>
  <si>
    <t>5065, 5620</t>
  </si>
  <si>
    <t>Program Delivery</t>
  </si>
  <si>
    <t>Sustainment</t>
  </si>
  <si>
    <t>Vegetation Management</t>
  </si>
  <si>
    <t>5135</t>
  </si>
  <si>
    <t>Overhead Inspections and Maintenance</t>
  </si>
  <si>
    <t>5020, 5025, 5040, 5045, 5120, 5620</t>
  </si>
  <si>
    <t>Underground Inspections and Maintenance</t>
  </si>
  <si>
    <t>5045, 5150</t>
  </si>
  <si>
    <t>Facilities</t>
  </si>
  <si>
    <t>5620, 5675</t>
  </si>
  <si>
    <t>Fleet</t>
  </si>
  <si>
    <t>5105, 5620</t>
  </si>
  <si>
    <t>Property Taxes</t>
  </si>
  <si>
    <t>6105</t>
  </si>
  <si>
    <t>Total</t>
  </si>
  <si>
    <t>Notes:</t>
  </si>
  <si>
    <t>1   Please provide a breakdown of the major components of each OM&amp;A Program undertaken in each year.  Please ensure that all programs below the materiality threshold are included in the miscellaneous line.  Add more Programs as required.</t>
  </si>
  <si>
    <t>2   The applicant should group projects appropriately and avoid presentations that result in classification of significant components of the OM&amp;A budget in the miscellaneous category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</si>
</sst>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color rgb="FFFF000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color theme="2"/>
      <name val="Arial"/>
      <family val="2"/>
    </font>
    <font>
      <sz val="10"/>
      <name val="Arial"/>
      <family val="2"/>
    </font>
    <font>
      <b/>
      <i/>
      <sz val="10"/>
      <name val="Arial"/>
      <family val="2"/>
    </font>
    <font>
      <sz val="10"/>
      <color theme="2"/>
      <name val="Arial"/>
    </font>
    <font>
      <b/>
      <sz val="10"/>
      <name val="Arial"/>
    </font>
    <font>
      <b/>
      <i/>
      <sz val="9"/>
      <color rgb="FFFF0000"/>
      <name val="Arial"/>
    </font>
    <font>
      <sz val="11"/>
      <color theme="1"/>
      <name val="Arial"/>
    </font>
    <font>
      <sz val="10"/>
      <name val="Arial"/>
    </font>
    <font>
      <sz val="11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14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7" fillId="0" borderId="0"/>
  </cellStyleXfs>
  <cellXfs count="53">
    <xf numFmtId="0" fontId="0" fillId="0" borderId="0" xfId="0"/>
    <xf numFmtId="0" fontId="2" fillId="0" borderId="0" xfId="0" applyFont="1" applyProtection="1">
      <protection locked="0"/>
    </xf>
    <xf numFmtId="0" fontId="0" fillId="0" borderId="0" xfId="0" applyProtection="1">
      <protection locked="0"/>
    </xf>
    <xf numFmtId="0" fontId="3" fillId="0" borderId="0" xfId="0" applyFont="1" applyProtection="1">
      <protection locked="0"/>
    </xf>
    <xf numFmtId="0" fontId="4" fillId="0" borderId="0" xfId="0" applyFont="1" applyAlignment="1">
      <alignment horizontal="right" vertical="top"/>
    </xf>
    <xf numFmtId="0" fontId="4" fillId="2" borderId="1" xfId="0" applyFont="1" applyFill="1" applyBorder="1" applyAlignment="1" applyProtection="1">
      <alignment horizontal="right" vertical="top"/>
      <protection locked="0"/>
    </xf>
    <xf numFmtId="0" fontId="4" fillId="2" borderId="0" xfId="0" applyFont="1" applyFill="1" applyAlignment="1" applyProtection="1">
      <alignment horizontal="right" vertical="top"/>
      <protection locked="0"/>
    </xf>
    <xf numFmtId="0" fontId="4" fillId="0" borderId="0" xfId="0" applyFont="1" applyAlignment="1" applyProtection="1">
      <alignment horizontal="right" vertical="top"/>
      <protection locked="0"/>
    </xf>
    <xf numFmtId="0" fontId="5" fillId="0" borderId="0" xfId="0" applyFont="1" applyProtection="1">
      <protection locked="0"/>
    </xf>
    <xf numFmtId="0" fontId="6" fillId="0" borderId="0" xfId="0" applyFont="1" applyProtection="1">
      <protection locked="0"/>
    </xf>
    <xf numFmtId="3" fontId="0" fillId="0" borderId="0" xfId="0" applyNumberFormat="1" applyProtection="1">
      <protection locked="0"/>
    </xf>
    <xf numFmtId="3" fontId="8" fillId="0" borderId="0" xfId="0" applyNumberFormat="1" applyFont="1" applyAlignment="1" applyProtection="1">
      <alignment horizontal="left" vertical="top"/>
      <protection locked="0"/>
    </xf>
    <xf numFmtId="3" fontId="7" fillId="0" borderId="0" xfId="0" applyNumberFormat="1" applyFont="1" applyAlignment="1" applyProtection="1">
      <alignment horizontal="left" vertical="top" wrapText="1"/>
      <protection locked="0"/>
    </xf>
    <xf numFmtId="3" fontId="3" fillId="0" borderId="0" xfId="0" applyNumberFormat="1" applyFont="1" applyAlignment="1" applyProtection="1">
      <alignment horizontal="left" wrapText="1"/>
      <protection locked="0"/>
    </xf>
    <xf numFmtId="3" fontId="3" fillId="0" borderId="0" xfId="0" applyNumberFormat="1" applyFont="1" applyProtection="1">
      <protection locked="0"/>
    </xf>
    <xf numFmtId="0" fontId="9" fillId="0" borderId="0" xfId="0" applyFont="1" applyAlignment="1" applyProtection="1">
      <alignment horizontal="left" wrapText="1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9" fillId="0" borderId="0" xfId="0" applyFont="1" applyProtection="1">
      <protection locked="0"/>
    </xf>
    <xf numFmtId="3" fontId="10" fillId="0" borderId="2" xfId="0" applyNumberFormat="1" applyFont="1" applyBorder="1" applyProtection="1">
      <protection locked="0"/>
    </xf>
    <xf numFmtId="3" fontId="10" fillId="0" borderId="3" xfId="0" applyNumberFormat="1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3" fontId="10" fillId="0" borderId="4" xfId="0" applyNumberFormat="1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3" fontId="11" fillId="0" borderId="5" xfId="2" applyNumberFormat="1" applyFont="1" applyBorder="1" applyAlignment="1" applyProtection="1">
      <alignment vertical="center" wrapText="1"/>
      <protection locked="0"/>
    </xf>
    <xf numFmtId="3" fontId="10" fillId="3" borderId="3" xfId="0" applyNumberFormat="1" applyFont="1" applyFill="1" applyBorder="1" applyAlignment="1" applyProtection="1">
      <alignment horizontal="center" vertical="top" wrapText="1"/>
      <protection locked="0"/>
    </xf>
    <xf numFmtId="3" fontId="12" fillId="0" borderId="4" xfId="1" applyNumberFormat="1" applyFont="1" applyFill="1" applyBorder="1" applyProtection="1"/>
    <xf numFmtId="3" fontId="10" fillId="2" borderId="12" xfId="0" applyNumberFormat="1" applyFont="1" applyFill="1" applyBorder="1" applyAlignment="1" applyProtection="1">
      <alignment wrapText="1"/>
      <protection locked="0"/>
    </xf>
    <xf numFmtId="3" fontId="12" fillId="0" borderId="10" xfId="1" applyNumberFormat="1" applyFont="1" applyFill="1" applyBorder="1" applyProtection="1">
      <protection locked="0"/>
    </xf>
    <xf numFmtId="3" fontId="12" fillId="4" borderId="10" xfId="1" applyNumberFormat="1" applyFont="1" applyFill="1" applyBorder="1" applyProtection="1"/>
    <xf numFmtId="3" fontId="13" fillId="2" borderId="8" xfId="0" applyNumberFormat="1" applyFont="1" applyFill="1" applyBorder="1" applyProtection="1">
      <protection locked="0"/>
    </xf>
    <xf numFmtId="3" fontId="12" fillId="2" borderId="6" xfId="1" applyNumberFormat="1" applyFont="1" applyFill="1" applyBorder="1" applyProtection="1">
      <protection locked="0"/>
    </xf>
    <xf numFmtId="3" fontId="12" fillId="4" borderId="7" xfId="1" applyNumberFormat="1" applyFont="1" applyFill="1" applyBorder="1" applyProtection="1"/>
    <xf numFmtId="3" fontId="12" fillId="2" borderId="7" xfId="1" applyNumberFormat="1" applyFont="1" applyFill="1" applyBorder="1" applyProtection="1">
      <protection locked="0"/>
    </xf>
    <xf numFmtId="3" fontId="10" fillId="0" borderId="8" xfId="0" applyNumberFormat="1" applyFont="1" applyBorder="1" applyProtection="1">
      <protection locked="0"/>
    </xf>
    <xf numFmtId="3" fontId="12" fillId="0" borderId="7" xfId="0" applyNumberFormat="1" applyFont="1" applyBorder="1"/>
    <xf numFmtId="3" fontId="12" fillId="4" borderId="9" xfId="1" applyNumberFormat="1" applyFont="1" applyFill="1" applyBorder="1" applyProtection="1"/>
    <xf numFmtId="3" fontId="12" fillId="2" borderId="9" xfId="1" applyNumberFormat="1" applyFont="1" applyFill="1" applyBorder="1" applyProtection="1">
      <protection locked="0"/>
    </xf>
    <xf numFmtId="3" fontId="10" fillId="2" borderId="8" xfId="0" applyNumberFormat="1" applyFont="1" applyFill="1" applyBorder="1" applyAlignment="1" applyProtection="1">
      <alignment wrapText="1"/>
      <protection locked="0"/>
    </xf>
    <xf numFmtId="3" fontId="10" fillId="2" borderId="8" xfId="0" applyNumberFormat="1" applyFont="1" applyFill="1" applyBorder="1" applyProtection="1">
      <protection locked="0"/>
    </xf>
    <xf numFmtId="3" fontId="12" fillId="0" borderId="7" xfId="1" applyNumberFormat="1" applyFont="1" applyFill="1" applyBorder="1" applyProtection="1">
      <protection locked="0"/>
    </xf>
    <xf numFmtId="3" fontId="12" fillId="2" borderId="6" xfId="0" applyNumberFormat="1" applyFont="1" applyFill="1" applyBorder="1" applyProtection="1">
      <protection locked="0"/>
    </xf>
    <xf numFmtId="3" fontId="12" fillId="4" borderId="6" xfId="1" applyNumberFormat="1" applyFont="1" applyFill="1" applyBorder="1" applyProtection="1"/>
    <xf numFmtId="3" fontId="10" fillId="0" borderId="11" xfId="0" applyNumberFormat="1" applyFont="1" applyBorder="1" applyProtection="1">
      <protection locked="0"/>
    </xf>
    <xf numFmtId="3" fontId="10" fillId="0" borderId="11" xfId="0" applyNumberFormat="1" applyFont="1" applyBorder="1"/>
    <xf numFmtId="0" fontId="14" fillId="0" borderId="13" xfId="0" applyFont="1" applyBorder="1"/>
    <xf numFmtId="0" fontId="14" fillId="5" borderId="10" xfId="0" applyFont="1" applyFill="1" applyBorder="1"/>
    <xf numFmtId="0" fontId="14" fillId="5" borderId="6" xfId="0" applyFont="1" applyFill="1" applyBorder="1"/>
    <xf numFmtId="0" fontId="14" fillId="5" borderId="7" xfId="0" applyFont="1" applyFill="1" applyBorder="1"/>
    <xf numFmtId="0" fontId="14" fillId="0" borderId="10" xfId="0" applyFont="1" applyBorder="1"/>
    <xf numFmtId="0" fontId="3" fillId="0" borderId="11" xfId="0" applyFont="1" applyBorder="1"/>
    <xf numFmtId="0" fontId="14" fillId="5" borderId="10" xfId="0" quotePrefix="1" applyFont="1" applyFill="1" applyBorder="1"/>
    <xf numFmtId="0" fontId="5" fillId="0" borderId="0" xfId="0" applyFont="1" applyAlignment="1" applyProtection="1">
      <alignment horizontal="center" vertical="top"/>
      <protection locked="0"/>
    </xf>
    <xf numFmtId="3" fontId="7" fillId="0" borderId="0" xfId="0" applyNumberFormat="1" applyFont="1" applyAlignment="1" applyProtection="1">
      <alignment horizontal="left" vertical="top" wrapText="1"/>
      <protection locked="0"/>
    </xf>
  </cellXfs>
  <cellStyles count="3">
    <cellStyle name="Currency" xfId="1" builtinId="4"/>
    <cellStyle name="Normal" xfId="0" builtinId="0"/>
    <cellStyle name="Normal 2" xfId="2" xr:uid="{6A348184-FDA7-4EBC-83F5-8112D49E0C4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C934D6-AF42-49E8-AC7A-E7160AA2D2CA}">
  <dimension ref="A1:R61"/>
  <sheetViews>
    <sheetView tabSelected="1" workbookViewId="0">
      <selection activeCell="R30" sqref="R30"/>
    </sheetView>
  </sheetViews>
  <sheetFormatPr defaultColWidth="9.42578125" defaultRowHeight="15" x14ac:dyDescent="0.25"/>
  <cols>
    <col min="1" max="1" width="35.7109375" style="10" customWidth="1"/>
    <col min="2" max="7" width="14.42578125" style="10" customWidth="1"/>
    <col min="8" max="8" width="13.42578125" style="10" customWidth="1"/>
    <col min="9" max="11" width="12.5703125" style="10" customWidth="1"/>
    <col min="12" max="12" width="13.42578125" style="10" customWidth="1"/>
    <col min="13" max="13" width="16.5703125" style="10" customWidth="1"/>
    <col min="14" max="14" width="16.42578125" style="10" customWidth="1"/>
    <col min="15" max="15" width="13.140625" style="10" customWidth="1"/>
    <col min="16" max="16" width="16.140625" style="10" customWidth="1"/>
    <col min="17" max="17" width="14.5703125" style="10" customWidth="1"/>
    <col min="18" max="18" width="73.28515625" style="10" bestFit="1" customWidth="1"/>
    <col min="19" max="16384" width="9.42578125" style="10"/>
  </cols>
  <sheetData>
    <row r="1" spans="1:18" s="2" customFormat="1" x14ac:dyDescent="0.25">
      <c r="A1" s="1" t="s">
        <v>0</v>
      </c>
      <c r="L1" s="3" t="s">
        <v>1</v>
      </c>
      <c r="M1" s="4" t="s">
        <v>2</v>
      </c>
    </row>
    <row r="2" spans="1:18" s="2" customFormat="1" x14ac:dyDescent="0.25">
      <c r="L2" s="3" t="s">
        <v>3</v>
      </c>
      <c r="M2" s="5"/>
    </row>
    <row r="3" spans="1:18" s="2" customFormat="1" x14ac:dyDescent="0.25">
      <c r="L3" s="3" t="s">
        <v>4</v>
      </c>
      <c r="M3" s="5"/>
    </row>
    <row r="4" spans="1:18" s="2" customFormat="1" x14ac:dyDescent="0.25">
      <c r="L4" s="3" t="s">
        <v>5</v>
      </c>
      <c r="M4" s="5"/>
    </row>
    <row r="5" spans="1:18" s="2" customFormat="1" x14ac:dyDescent="0.25">
      <c r="L5" s="3" t="s">
        <v>6</v>
      </c>
      <c r="M5" s="6"/>
    </row>
    <row r="6" spans="1:18" s="2" customFormat="1" x14ac:dyDescent="0.25">
      <c r="L6" s="3"/>
      <c r="M6" s="7"/>
    </row>
    <row r="7" spans="1:18" s="2" customFormat="1" x14ac:dyDescent="0.25">
      <c r="L7" s="3" t="s">
        <v>7</v>
      </c>
      <c r="M7" s="6"/>
    </row>
    <row r="8" spans="1:18" s="2" customFormat="1" x14ac:dyDescent="0.25"/>
    <row r="9" spans="1:18" s="2" customFormat="1" ht="18" x14ac:dyDescent="0.25">
      <c r="A9" s="51" t="s">
        <v>8</v>
      </c>
      <c r="B9" s="51"/>
      <c r="C9" s="51"/>
      <c r="D9" s="51"/>
      <c r="E9" s="51"/>
      <c r="F9" s="51"/>
      <c r="G9" s="51"/>
      <c r="H9" s="51"/>
      <c r="I9" s="51"/>
      <c r="J9" s="51"/>
      <c r="K9" s="51"/>
      <c r="L9" s="51"/>
      <c r="M9" s="8"/>
    </row>
    <row r="10" spans="1:18" s="2" customFormat="1" ht="18" x14ac:dyDescent="0.25">
      <c r="A10" s="51" t="s">
        <v>9</v>
      </c>
      <c r="B10" s="51"/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8"/>
    </row>
    <row r="11" spans="1:18" s="2" customFormat="1" x14ac:dyDescent="0.25"/>
    <row r="12" spans="1:18" s="9" customFormat="1" ht="12.75" hidden="1" x14ac:dyDescent="0.2">
      <c r="A12" s="15"/>
      <c r="B12" s="16">
        <f t="shared" ref="B12:J12" si="0">C12-1</f>
        <v>2017</v>
      </c>
      <c r="C12" s="16">
        <f t="shared" si="0"/>
        <v>2018</v>
      </c>
      <c r="D12" s="16">
        <f t="shared" si="0"/>
        <v>2019</v>
      </c>
      <c r="E12" s="16">
        <f t="shared" si="0"/>
        <v>2020</v>
      </c>
      <c r="F12" s="16">
        <f t="shared" si="0"/>
        <v>2021</v>
      </c>
      <c r="G12" s="16">
        <f t="shared" si="0"/>
        <v>2022</v>
      </c>
      <c r="H12" s="16">
        <f t="shared" si="0"/>
        <v>2023</v>
      </c>
      <c r="I12" s="16">
        <f t="shared" si="0"/>
        <v>2024</v>
      </c>
      <c r="J12" s="16">
        <f t="shared" si="0"/>
        <v>2025</v>
      </c>
      <c r="K12" s="16">
        <f>L12-1</f>
        <v>2026</v>
      </c>
      <c r="L12" s="16">
        <v>2027</v>
      </c>
      <c r="M12" s="17"/>
      <c r="N12" s="17"/>
      <c r="O12" s="17"/>
      <c r="P12" s="17"/>
      <c r="Q12" s="17"/>
    </row>
    <row r="13" spans="1:18" ht="69" customHeight="1" x14ac:dyDescent="0.25">
      <c r="A13" s="18" t="s">
        <v>10</v>
      </c>
      <c r="B13" s="19" t="s">
        <v>11</v>
      </c>
      <c r="C13" s="19" t="s">
        <v>12</v>
      </c>
      <c r="D13" s="19" t="s">
        <v>13</v>
      </c>
      <c r="E13" s="19" t="s">
        <v>14</v>
      </c>
      <c r="F13" s="19" t="s">
        <v>15</v>
      </c>
      <c r="G13" s="19" t="s">
        <v>16</v>
      </c>
      <c r="H13" s="19" t="s">
        <v>17</v>
      </c>
      <c r="I13" s="19" t="s">
        <v>18</v>
      </c>
      <c r="J13" s="20" t="s">
        <v>19</v>
      </c>
      <c r="K13" s="19" t="s">
        <v>20</v>
      </c>
      <c r="L13" s="21" t="s">
        <v>21</v>
      </c>
      <c r="M13" s="22" t="s">
        <v>22</v>
      </c>
      <c r="N13" s="22" t="s">
        <v>23</v>
      </c>
      <c r="O13" s="22" t="s">
        <v>24</v>
      </c>
      <c r="P13" s="22" t="s">
        <v>25</v>
      </c>
      <c r="Q13" s="21" t="s">
        <v>26</v>
      </c>
      <c r="R13" s="21" t="s">
        <v>27</v>
      </c>
    </row>
    <row r="14" spans="1:18" x14ac:dyDescent="0.25">
      <c r="A14" s="23" t="s">
        <v>28</v>
      </c>
      <c r="B14" s="24" t="s">
        <v>29</v>
      </c>
      <c r="C14" s="24" t="s">
        <v>29</v>
      </c>
      <c r="D14" s="24" t="s">
        <v>29</v>
      </c>
      <c r="E14" s="24" t="s">
        <v>29</v>
      </c>
      <c r="F14" s="24" t="s">
        <v>29</v>
      </c>
      <c r="G14" s="24" t="s">
        <v>29</v>
      </c>
      <c r="H14" s="24" t="s">
        <v>29</v>
      </c>
      <c r="I14" s="24" t="s">
        <v>29</v>
      </c>
      <c r="J14" s="24" t="s">
        <v>29</v>
      </c>
      <c r="K14" s="24" t="s">
        <v>29</v>
      </c>
      <c r="L14" s="24" t="s">
        <v>29</v>
      </c>
      <c r="M14" s="24" t="s">
        <v>29</v>
      </c>
      <c r="N14" s="24" t="s">
        <v>29</v>
      </c>
      <c r="O14" s="24" t="s">
        <v>29</v>
      </c>
      <c r="P14" s="24" t="s">
        <v>29</v>
      </c>
      <c r="Q14" s="25"/>
      <c r="R14" s="44" t="s">
        <v>30</v>
      </c>
    </row>
    <row r="15" spans="1:18" x14ac:dyDescent="0.25">
      <c r="A15" s="26" t="s">
        <v>31</v>
      </c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8"/>
      <c r="R15" s="45" t="s">
        <v>30</v>
      </c>
    </row>
    <row r="16" spans="1:18" x14ac:dyDescent="0.25">
      <c r="A16" s="29" t="s">
        <v>32</v>
      </c>
      <c r="B16" s="30">
        <v>5522314.8056139331</v>
      </c>
      <c r="C16" s="30">
        <v>4559639.9297518739</v>
      </c>
      <c r="D16" s="30">
        <v>5962432.593973102</v>
      </c>
      <c r="E16" s="30">
        <v>5224059.2639456941</v>
      </c>
      <c r="F16" s="30">
        <v>4614372.3597684884</v>
      </c>
      <c r="G16" s="30">
        <v>4896478.6676655598</v>
      </c>
      <c r="H16" s="30">
        <v>5296444.1831914168</v>
      </c>
      <c r="I16" s="30">
        <v>6446126.6300000045</v>
      </c>
      <c r="J16" s="30">
        <v>9635388.5675713755</v>
      </c>
      <c r="K16" s="30">
        <v>9633488.3817422967</v>
      </c>
      <c r="L16" s="30">
        <v>9256241.8841812536</v>
      </c>
      <c r="M16" s="30">
        <v>10524850.943114424</v>
      </c>
      <c r="N16" s="30">
        <v>11093230.025496075</v>
      </c>
      <c r="O16" s="30">
        <v>11487121.273501111</v>
      </c>
      <c r="P16" s="30">
        <v>11889076.457742764</v>
      </c>
      <c r="Q16" s="31">
        <f t="shared" ref="Q16:Q18" si="1">L16-I16</f>
        <v>2810115.2541812491</v>
      </c>
      <c r="R16" s="45" t="s">
        <v>33</v>
      </c>
    </row>
    <row r="17" spans="1:18" x14ac:dyDescent="0.25">
      <c r="A17" s="29" t="s">
        <v>34</v>
      </c>
      <c r="B17" s="32">
        <v>3905692.9655818758</v>
      </c>
      <c r="C17" s="32">
        <v>3929450.7207024908</v>
      </c>
      <c r="D17" s="32">
        <v>5992925.8997688629</v>
      </c>
      <c r="E17" s="32">
        <v>6577234.4585365001</v>
      </c>
      <c r="F17" s="32">
        <v>6272199.1681584511</v>
      </c>
      <c r="G17" s="32">
        <v>6880846.4572737142</v>
      </c>
      <c r="H17" s="32">
        <v>7300870.0767650353</v>
      </c>
      <c r="I17" s="32">
        <v>7089375.9400000023</v>
      </c>
      <c r="J17" s="32">
        <v>8021654.7791391294</v>
      </c>
      <c r="K17" s="32">
        <v>8595085.9547282662</v>
      </c>
      <c r="L17" s="32">
        <v>9606908.6300979909</v>
      </c>
      <c r="M17" s="32">
        <v>10606751.537399245</v>
      </c>
      <c r="N17" s="32">
        <v>11410486.198804524</v>
      </c>
      <c r="O17" s="32">
        <v>12072472.678742176</v>
      </c>
      <c r="P17" s="32">
        <v>12578321.2889082</v>
      </c>
      <c r="Q17" s="31">
        <f t="shared" si="1"/>
        <v>2517532.6900979886</v>
      </c>
      <c r="R17" s="45" t="s">
        <v>35</v>
      </c>
    </row>
    <row r="18" spans="1:18" x14ac:dyDescent="0.25">
      <c r="A18" s="33" t="s">
        <v>36</v>
      </c>
      <c r="B18" s="34">
        <f t="shared" ref="B18:P18" si="2">SUM(B16:B17)</f>
        <v>9428007.7711958084</v>
      </c>
      <c r="C18" s="34">
        <f t="shared" si="2"/>
        <v>8489090.6504543647</v>
      </c>
      <c r="D18" s="34">
        <f t="shared" si="2"/>
        <v>11955358.493741965</v>
      </c>
      <c r="E18" s="34">
        <f t="shared" si="2"/>
        <v>11801293.722482193</v>
      </c>
      <c r="F18" s="34">
        <f t="shared" si="2"/>
        <v>10886571.52792694</v>
      </c>
      <c r="G18" s="34">
        <f t="shared" si="2"/>
        <v>11777325.124939274</v>
      </c>
      <c r="H18" s="34">
        <f t="shared" si="2"/>
        <v>12597314.259956453</v>
      </c>
      <c r="I18" s="34">
        <f t="shared" si="2"/>
        <v>13535502.570000008</v>
      </c>
      <c r="J18" s="34">
        <f t="shared" si="2"/>
        <v>17657043.346710503</v>
      </c>
      <c r="K18" s="34">
        <f t="shared" si="2"/>
        <v>18228574.336470563</v>
      </c>
      <c r="L18" s="34">
        <f t="shared" si="2"/>
        <v>18863150.514279246</v>
      </c>
      <c r="M18" s="34">
        <f t="shared" si="2"/>
        <v>21131602.48051367</v>
      </c>
      <c r="N18" s="34">
        <f t="shared" si="2"/>
        <v>22503716.224300601</v>
      </c>
      <c r="O18" s="34">
        <f t="shared" si="2"/>
        <v>23559593.952243287</v>
      </c>
      <c r="P18" s="34">
        <f t="shared" si="2"/>
        <v>24467397.746650964</v>
      </c>
      <c r="Q18" s="31">
        <f t="shared" si="1"/>
        <v>5327647.9442792386</v>
      </c>
      <c r="R18" s="45" t="s">
        <v>30</v>
      </c>
    </row>
    <row r="19" spans="1:18" x14ac:dyDescent="0.25">
      <c r="A19" s="33" t="s">
        <v>37</v>
      </c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5"/>
      <c r="R19" s="46" t="s">
        <v>30</v>
      </c>
    </row>
    <row r="20" spans="1:18" x14ac:dyDescent="0.25">
      <c r="A20" s="29" t="s">
        <v>38</v>
      </c>
      <c r="B20" s="36">
        <v>12089617.373746831</v>
      </c>
      <c r="C20" s="36">
        <v>12924256.144017907</v>
      </c>
      <c r="D20" s="36">
        <v>14145120.204826066</v>
      </c>
      <c r="E20" s="36">
        <v>14955959.2743257</v>
      </c>
      <c r="F20" s="36">
        <v>13990228.653646529</v>
      </c>
      <c r="G20" s="36">
        <v>14252161.101199403</v>
      </c>
      <c r="H20" s="36">
        <v>13567074.128842626</v>
      </c>
      <c r="I20" s="36">
        <v>13514732.779999997</v>
      </c>
      <c r="J20" s="36">
        <v>16293904.039349277</v>
      </c>
      <c r="K20" s="36">
        <v>16775160.700662527</v>
      </c>
      <c r="L20" s="36">
        <v>23784314.333531722</v>
      </c>
      <c r="M20" s="36">
        <v>24333358.923967104</v>
      </c>
      <c r="N20" s="36">
        <v>25201984.616929907</v>
      </c>
      <c r="O20" s="36">
        <v>25818472.728289772</v>
      </c>
      <c r="P20" s="36">
        <v>26450118.391395543</v>
      </c>
      <c r="Q20" s="31">
        <f t="shared" ref="Q20:Q25" si="3">L20-I20</f>
        <v>10269581.553531725</v>
      </c>
      <c r="R20" s="47" t="s">
        <v>39</v>
      </c>
    </row>
    <row r="21" spans="1:18" x14ac:dyDescent="0.25">
      <c r="A21" s="29" t="s">
        <v>40</v>
      </c>
      <c r="B21" s="32">
        <v>16850808.16939906</v>
      </c>
      <c r="C21" s="32">
        <v>18820285.202514451</v>
      </c>
      <c r="D21" s="32">
        <v>20171573.141633969</v>
      </c>
      <c r="E21" s="32">
        <v>22888242.027407352</v>
      </c>
      <c r="F21" s="32">
        <v>21789090.149682809</v>
      </c>
      <c r="G21" s="32">
        <v>20660260.441915601</v>
      </c>
      <c r="H21" s="32">
        <v>21818625.673879672</v>
      </c>
      <c r="I21" s="32">
        <v>22866844.133314483</v>
      </c>
      <c r="J21" s="32">
        <v>25104756.539960992</v>
      </c>
      <c r="K21" s="32">
        <v>25589280.430730507</v>
      </c>
      <c r="L21" s="32">
        <v>26959340.416275319</v>
      </c>
      <c r="M21" s="32">
        <v>28938118.431626137</v>
      </c>
      <c r="N21" s="32">
        <v>30882952.092024047</v>
      </c>
      <c r="O21" s="32">
        <v>31920879.744799107</v>
      </c>
      <c r="P21" s="32">
        <v>32971440.909977466</v>
      </c>
      <c r="Q21" s="31">
        <f t="shared" si="3"/>
        <v>4092496.2829608358</v>
      </c>
      <c r="R21" s="45" t="s">
        <v>41</v>
      </c>
    </row>
    <row r="22" spans="1:18" x14ac:dyDescent="0.25">
      <c r="A22" s="29" t="s">
        <v>42</v>
      </c>
      <c r="B22" s="36">
        <v>7742923.7339508189</v>
      </c>
      <c r="C22" s="36">
        <v>8868554.322549928</v>
      </c>
      <c r="D22" s="36">
        <v>9216658.9163663499</v>
      </c>
      <c r="E22" s="36">
        <v>9726023.4595781304</v>
      </c>
      <c r="F22" s="36">
        <v>9199948.427711485</v>
      </c>
      <c r="G22" s="36">
        <v>10127495.836433398</v>
      </c>
      <c r="H22" s="36">
        <v>11224935.948237661</v>
      </c>
      <c r="I22" s="36">
        <v>10795063.529999996</v>
      </c>
      <c r="J22" s="36">
        <v>11562849.214889316</v>
      </c>
      <c r="K22" s="36">
        <v>11441932.911172954</v>
      </c>
      <c r="L22" s="36">
        <v>11849236.245562568</v>
      </c>
      <c r="M22" s="36">
        <v>12674201.729969028</v>
      </c>
      <c r="N22" s="36">
        <v>13582283.729575362</v>
      </c>
      <c r="O22" s="36">
        <v>14156688.993405391</v>
      </c>
      <c r="P22" s="36">
        <v>14681399.767302429</v>
      </c>
      <c r="Q22" s="31">
        <f t="shared" si="3"/>
        <v>1054172.7155625727</v>
      </c>
      <c r="R22" s="45" t="s">
        <v>43</v>
      </c>
    </row>
    <row r="23" spans="1:18" x14ac:dyDescent="0.25">
      <c r="A23" s="29" t="s">
        <v>44</v>
      </c>
      <c r="B23" s="32">
        <v>14285285.190855047</v>
      </c>
      <c r="C23" s="32">
        <v>13829895.101908524</v>
      </c>
      <c r="D23" s="32">
        <v>15140220.703996945</v>
      </c>
      <c r="E23" s="32">
        <v>13251643.921770221</v>
      </c>
      <c r="F23" s="32">
        <v>14376044.891946904</v>
      </c>
      <c r="G23" s="32">
        <v>15824689.245801909</v>
      </c>
      <c r="H23" s="32">
        <v>18061414.60481634</v>
      </c>
      <c r="I23" s="32">
        <v>17136546.840000011</v>
      </c>
      <c r="J23" s="32">
        <v>18896896.487560343</v>
      </c>
      <c r="K23" s="32">
        <v>19069266.319161214</v>
      </c>
      <c r="L23" s="32">
        <v>21024177.493358053</v>
      </c>
      <c r="M23" s="32">
        <v>21887914.111841466</v>
      </c>
      <c r="N23" s="32">
        <v>23253076.614727374</v>
      </c>
      <c r="O23" s="32">
        <v>23971679.538246814</v>
      </c>
      <c r="P23" s="32">
        <v>24612232.094741527</v>
      </c>
      <c r="Q23" s="31">
        <f t="shared" si="3"/>
        <v>3887630.6533580422</v>
      </c>
      <c r="R23" s="45" t="s">
        <v>45</v>
      </c>
    </row>
    <row r="24" spans="1:18" x14ac:dyDescent="0.25">
      <c r="A24" s="29" t="s">
        <v>46</v>
      </c>
      <c r="B24" s="36">
        <v>-9801086.6794675179</v>
      </c>
      <c r="C24" s="36">
        <v>-13383650.155325998</v>
      </c>
      <c r="D24" s="36">
        <v>-11586455.929971386</v>
      </c>
      <c r="E24" s="36">
        <v>-12320390.258492451</v>
      </c>
      <c r="F24" s="36">
        <v>-14854019.898695273</v>
      </c>
      <c r="G24" s="36">
        <v>-13155952.335592752</v>
      </c>
      <c r="H24" s="36">
        <v>-14015069.327582367</v>
      </c>
      <c r="I24" s="36">
        <v>-14464569.370000022</v>
      </c>
      <c r="J24" s="36">
        <v>-20187671.761348054</v>
      </c>
      <c r="K24" s="36">
        <v>-23443843.344794292</v>
      </c>
      <c r="L24" s="36">
        <v>-23999383.994433638</v>
      </c>
      <c r="M24" s="36">
        <v>-26091827.47148617</v>
      </c>
      <c r="N24" s="36">
        <v>-27677024.49483712</v>
      </c>
      <c r="O24" s="36">
        <v>-28396503.421524011</v>
      </c>
      <c r="P24" s="36">
        <v>-29621930.927551702</v>
      </c>
      <c r="Q24" s="31">
        <f t="shared" si="3"/>
        <v>-9534814.6244336162</v>
      </c>
      <c r="R24" s="45" t="s">
        <v>47</v>
      </c>
    </row>
    <row r="25" spans="1:18" x14ac:dyDescent="0.25">
      <c r="A25" s="33" t="s">
        <v>36</v>
      </c>
      <c r="B25" s="34">
        <f>SUM(B20:B24)</f>
        <v>41167547.788484246</v>
      </c>
      <c r="C25" s="34">
        <f t="shared" ref="C25:P25" si="4">SUM(C20:C24)</f>
        <v>41059340.61566481</v>
      </c>
      <c r="D25" s="34">
        <f t="shared" si="4"/>
        <v>47087117.036851943</v>
      </c>
      <c r="E25" s="34">
        <f t="shared" si="4"/>
        <v>48501478.424588963</v>
      </c>
      <c r="F25" s="34">
        <f t="shared" si="4"/>
        <v>44501292.22429245</v>
      </c>
      <c r="G25" s="34">
        <f t="shared" si="4"/>
        <v>47708654.289757557</v>
      </c>
      <c r="H25" s="34">
        <f t="shared" si="4"/>
        <v>50656981.028193936</v>
      </c>
      <c r="I25" s="34">
        <f t="shared" si="4"/>
        <v>49848617.913314462</v>
      </c>
      <c r="J25" s="34">
        <f t="shared" si="4"/>
        <v>51670734.520411879</v>
      </c>
      <c r="K25" s="34">
        <f t="shared" si="4"/>
        <v>49431797.01693292</v>
      </c>
      <c r="L25" s="34">
        <f t="shared" si="4"/>
        <v>59617684.494294018</v>
      </c>
      <c r="M25" s="34">
        <f t="shared" si="4"/>
        <v>61741765.725917578</v>
      </c>
      <c r="N25" s="34">
        <f t="shared" si="4"/>
        <v>65243272.55841957</v>
      </c>
      <c r="O25" s="34">
        <f t="shared" si="4"/>
        <v>67471217.583217055</v>
      </c>
      <c r="P25" s="34">
        <f t="shared" si="4"/>
        <v>69093260.23586525</v>
      </c>
      <c r="Q25" s="31">
        <f t="shared" si="3"/>
        <v>9769066.5809795558</v>
      </c>
      <c r="R25" s="45" t="s">
        <v>30</v>
      </c>
    </row>
    <row r="26" spans="1:18" x14ac:dyDescent="0.25">
      <c r="A26" s="37" t="s">
        <v>48</v>
      </c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31"/>
      <c r="R26" s="45" t="s">
        <v>30</v>
      </c>
    </row>
    <row r="27" spans="1:18" x14ac:dyDescent="0.25">
      <c r="A27" s="29" t="s">
        <v>49</v>
      </c>
      <c r="B27" s="30">
        <v>32145167.221976895</v>
      </c>
      <c r="C27" s="30">
        <v>36756169.29652708</v>
      </c>
      <c r="D27" s="30">
        <v>47401846.097112641</v>
      </c>
      <c r="E27" s="30">
        <v>61985331.264122054</v>
      </c>
      <c r="F27" s="30">
        <v>55219069.09832228</v>
      </c>
      <c r="G27" s="30">
        <v>49406258.455838799</v>
      </c>
      <c r="H27" s="30">
        <v>46268712.659871712</v>
      </c>
      <c r="I27" s="30">
        <v>49357514.381374717</v>
      </c>
      <c r="J27" s="30">
        <v>55076359.179602958</v>
      </c>
      <c r="K27" s="30">
        <v>59053578.977793343</v>
      </c>
      <c r="L27" s="30">
        <v>59487577.369322896</v>
      </c>
      <c r="M27" s="30">
        <v>62250153.852573052</v>
      </c>
      <c r="N27" s="30">
        <v>63937356.868688099</v>
      </c>
      <c r="O27" s="30">
        <v>66474790.366680853</v>
      </c>
      <c r="P27" s="30">
        <v>68623654.491653562</v>
      </c>
      <c r="Q27" s="31">
        <f t="shared" ref="Q27:Q28" si="5">L27-I27</f>
        <v>10130062.987948179</v>
      </c>
      <c r="R27" s="45" t="s">
        <v>50</v>
      </c>
    </row>
    <row r="28" spans="1:18" x14ac:dyDescent="0.25">
      <c r="A28" s="33" t="s">
        <v>36</v>
      </c>
      <c r="B28" s="34">
        <f t="shared" ref="B28:P28" si="6">SUM(B27:B27)</f>
        <v>32145167.221976895</v>
      </c>
      <c r="C28" s="34">
        <f t="shared" si="6"/>
        <v>36756169.29652708</v>
      </c>
      <c r="D28" s="34">
        <f t="shared" si="6"/>
        <v>47401846.097112641</v>
      </c>
      <c r="E28" s="34">
        <f t="shared" si="6"/>
        <v>61985331.264122054</v>
      </c>
      <c r="F28" s="34">
        <f t="shared" si="6"/>
        <v>55219069.09832228</v>
      </c>
      <c r="G28" s="34">
        <f t="shared" si="6"/>
        <v>49406258.455838799</v>
      </c>
      <c r="H28" s="34">
        <f t="shared" si="6"/>
        <v>46268712.659871712</v>
      </c>
      <c r="I28" s="34">
        <f t="shared" si="6"/>
        <v>49357514.381374717</v>
      </c>
      <c r="J28" s="34">
        <f t="shared" si="6"/>
        <v>55076359.179602958</v>
      </c>
      <c r="K28" s="34">
        <f t="shared" si="6"/>
        <v>59053578.977793343</v>
      </c>
      <c r="L28" s="34">
        <f t="shared" si="6"/>
        <v>59487577.369322896</v>
      </c>
      <c r="M28" s="34">
        <f t="shared" si="6"/>
        <v>62250153.852573052</v>
      </c>
      <c r="N28" s="34">
        <f t="shared" si="6"/>
        <v>63937356.868688099</v>
      </c>
      <c r="O28" s="34">
        <f t="shared" si="6"/>
        <v>66474790.366680853</v>
      </c>
      <c r="P28" s="34">
        <f t="shared" si="6"/>
        <v>68623654.491653562</v>
      </c>
      <c r="Q28" s="31">
        <f t="shared" si="5"/>
        <v>10130062.987948179</v>
      </c>
      <c r="R28" s="45" t="s">
        <v>30</v>
      </c>
    </row>
    <row r="29" spans="1:18" x14ac:dyDescent="0.25">
      <c r="A29" s="37" t="s">
        <v>51</v>
      </c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31"/>
      <c r="R29" s="45" t="s">
        <v>30</v>
      </c>
    </row>
    <row r="30" spans="1:18" x14ac:dyDescent="0.25">
      <c r="A30" s="29" t="s">
        <v>51</v>
      </c>
      <c r="B30" s="30">
        <v>27103725.195085883</v>
      </c>
      <c r="C30" s="30">
        <v>29766800.180259377</v>
      </c>
      <c r="D30" s="30">
        <v>35332403.169784129</v>
      </c>
      <c r="E30" s="30">
        <v>34666899.822340369</v>
      </c>
      <c r="F30" s="30">
        <v>34559472.317411207</v>
      </c>
      <c r="G30" s="30">
        <v>37309352.820952177</v>
      </c>
      <c r="H30" s="30">
        <v>40616556.237691514</v>
      </c>
      <c r="I30" s="30">
        <v>43724538.730000004</v>
      </c>
      <c r="J30" s="30">
        <v>49679971.915125124</v>
      </c>
      <c r="K30" s="30">
        <v>52401625.401617646</v>
      </c>
      <c r="L30" s="30">
        <v>58343035.88090767</v>
      </c>
      <c r="M30" s="30">
        <v>60206470.153842129</v>
      </c>
      <c r="N30" s="30">
        <v>64354704.279526584</v>
      </c>
      <c r="O30" s="30">
        <v>68833895.850563034</v>
      </c>
      <c r="P30" s="30">
        <v>70906730.263686374</v>
      </c>
      <c r="Q30" s="31">
        <f>L30-I30</f>
        <v>14618497.150907665</v>
      </c>
      <c r="R30" s="45" t="s">
        <v>52</v>
      </c>
    </row>
    <row r="31" spans="1:18" x14ac:dyDescent="0.25">
      <c r="A31" s="33" t="s">
        <v>36</v>
      </c>
      <c r="B31" s="34">
        <f t="shared" ref="B31:P31" si="7">SUM(B30:B30)</f>
        <v>27103725.195085883</v>
      </c>
      <c r="C31" s="34">
        <f t="shared" si="7"/>
        <v>29766800.180259377</v>
      </c>
      <c r="D31" s="34">
        <f t="shared" si="7"/>
        <v>35332403.169784129</v>
      </c>
      <c r="E31" s="34">
        <f t="shared" si="7"/>
        <v>34666899.822340369</v>
      </c>
      <c r="F31" s="34">
        <f t="shared" si="7"/>
        <v>34559472.317411207</v>
      </c>
      <c r="G31" s="34">
        <f t="shared" si="7"/>
        <v>37309352.820952177</v>
      </c>
      <c r="H31" s="34">
        <f t="shared" si="7"/>
        <v>40616556.237691514</v>
      </c>
      <c r="I31" s="34">
        <f t="shared" si="7"/>
        <v>43724538.730000004</v>
      </c>
      <c r="J31" s="34">
        <f t="shared" si="7"/>
        <v>49679971.915125124</v>
      </c>
      <c r="K31" s="34">
        <f t="shared" si="7"/>
        <v>52401625.401617646</v>
      </c>
      <c r="L31" s="34">
        <f t="shared" si="7"/>
        <v>58343035.88090767</v>
      </c>
      <c r="M31" s="34">
        <f t="shared" si="7"/>
        <v>60206470.153842129</v>
      </c>
      <c r="N31" s="34">
        <f t="shared" si="7"/>
        <v>64354704.279526584</v>
      </c>
      <c r="O31" s="34">
        <f t="shared" si="7"/>
        <v>68833895.850563034</v>
      </c>
      <c r="P31" s="34">
        <f t="shared" si="7"/>
        <v>70906730.263686374</v>
      </c>
      <c r="Q31" s="31">
        <f>L31-I31</f>
        <v>14618497.150907665</v>
      </c>
      <c r="R31" s="45" t="s">
        <v>30</v>
      </c>
    </row>
    <row r="32" spans="1:18" x14ac:dyDescent="0.25">
      <c r="A32" s="38" t="s">
        <v>53</v>
      </c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9"/>
      <c r="R32" s="48" t="s">
        <v>30</v>
      </c>
    </row>
    <row r="33" spans="1:18" x14ac:dyDescent="0.25">
      <c r="A33" s="29" t="s">
        <v>54</v>
      </c>
      <c r="B33" s="30">
        <v>13327032.87813748</v>
      </c>
      <c r="C33" s="30">
        <v>11625411.620021094</v>
      </c>
      <c r="D33" s="30">
        <v>13045075.565683499</v>
      </c>
      <c r="E33" s="30">
        <v>13329640.48662992</v>
      </c>
      <c r="F33" s="30">
        <v>12947778.911513401</v>
      </c>
      <c r="G33" s="30">
        <v>13848603.835231645</v>
      </c>
      <c r="H33" s="30">
        <v>16350157.693285765</v>
      </c>
      <c r="I33" s="30">
        <v>15975795.92</v>
      </c>
      <c r="J33" s="30">
        <v>13853144.758160297</v>
      </c>
      <c r="K33" s="30">
        <v>13374873.840763746</v>
      </c>
      <c r="L33" s="30">
        <v>15081467.689320849</v>
      </c>
      <c r="M33" s="30">
        <v>16020086.484831508</v>
      </c>
      <c r="N33" s="30">
        <v>16510337.267681863</v>
      </c>
      <c r="O33" s="30">
        <v>17004636.894937776</v>
      </c>
      <c r="P33" s="30">
        <v>17546628.630461778</v>
      </c>
      <c r="Q33" s="31">
        <f>L33-I33</f>
        <v>-894328.23067915067</v>
      </c>
      <c r="R33" s="45" t="s">
        <v>55</v>
      </c>
    </row>
    <row r="34" spans="1:18" x14ac:dyDescent="0.25">
      <c r="A34" s="29" t="s">
        <v>56</v>
      </c>
      <c r="B34" s="32">
        <v>7396294.3940412505</v>
      </c>
      <c r="C34" s="32">
        <v>8994981.6219364852</v>
      </c>
      <c r="D34" s="32">
        <v>8680824.5685518458</v>
      </c>
      <c r="E34" s="32">
        <v>8359235.9926972641</v>
      </c>
      <c r="F34" s="32">
        <v>8983517.101992853</v>
      </c>
      <c r="G34" s="32">
        <v>10298122.130453173</v>
      </c>
      <c r="H34" s="32">
        <v>11720291.191893419</v>
      </c>
      <c r="I34" s="32">
        <v>10370570.290000003</v>
      </c>
      <c r="J34" s="32">
        <v>12948405.075796012</v>
      </c>
      <c r="K34" s="32">
        <v>13367649.340985889</v>
      </c>
      <c r="L34" s="32">
        <v>13964033.971350035</v>
      </c>
      <c r="M34" s="32">
        <v>14447743.757919049</v>
      </c>
      <c r="N34" s="32">
        <v>15044114.096257094</v>
      </c>
      <c r="O34" s="32">
        <v>15354650.69329281</v>
      </c>
      <c r="P34" s="32">
        <v>15771195.605081061</v>
      </c>
      <c r="Q34" s="31">
        <f t="shared" ref="Q34:Q39" si="8">L34-I34</f>
        <v>3593463.6813500319</v>
      </c>
      <c r="R34" s="45" t="s">
        <v>57</v>
      </c>
    </row>
    <row r="35" spans="1:18" x14ac:dyDescent="0.25">
      <c r="A35" s="29" t="s">
        <v>58</v>
      </c>
      <c r="B35" s="36">
        <v>2515432.475892284</v>
      </c>
      <c r="C35" s="36">
        <v>2931772.9518778012</v>
      </c>
      <c r="D35" s="36">
        <v>2425051.6360812271</v>
      </c>
      <c r="E35" s="36">
        <v>2999479.8940612762</v>
      </c>
      <c r="F35" s="36">
        <v>3497065.6203736281</v>
      </c>
      <c r="G35" s="36">
        <v>4038476.0573850409</v>
      </c>
      <c r="H35" s="36">
        <v>4481978.6461424408</v>
      </c>
      <c r="I35" s="36">
        <v>4575571.4000000004</v>
      </c>
      <c r="J35" s="36">
        <v>5024730.3467552364</v>
      </c>
      <c r="K35" s="36">
        <v>5078543.9251570981</v>
      </c>
      <c r="L35" s="36">
        <v>5349369.5284544993</v>
      </c>
      <c r="M35" s="36">
        <v>5624022.1498412015</v>
      </c>
      <c r="N35" s="36">
        <v>5815166.8652962744</v>
      </c>
      <c r="O35" s="36">
        <v>5995007.3077942152</v>
      </c>
      <c r="P35" s="36">
        <v>5847207.4255810967</v>
      </c>
      <c r="Q35" s="31">
        <f t="shared" si="8"/>
        <v>773798.12845449895</v>
      </c>
      <c r="R35" s="45" t="s">
        <v>59</v>
      </c>
    </row>
    <row r="36" spans="1:18" x14ac:dyDescent="0.25">
      <c r="A36" s="29" t="s">
        <v>60</v>
      </c>
      <c r="B36" s="36">
        <v>6362576.5926820328</v>
      </c>
      <c r="C36" s="36">
        <v>6269961.0398982931</v>
      </c>
      <c r="D36" s="36">
        <v>5972984.8225223497</v>
      </c>
      <c r="E36" s="36">
        <v>6257024.7117433641</v>
      </c>
      <c r="F36" s="36">
        <v>5790830.9939258927</v>
      </c>
      <c r="G36" s="36">
        <v>5188835.2834575791</v>
      </c>
      <c r="H36" s="36">
        <v>1961725.6434576008</v>
      </c>
      <c r="I36" s="36">
        <v>461583.74345760979</v>
      </c>
      <c r="J36" s="36">
        <v>1502057.9805098008</v>
      </c>
      <c r="K36" s="36">
        <v>729361.95925234351</v>
      </c>
      <c r="L36" s="36">
        <v>8666383.5457412861</v>
      </c>
      <c r="M36" s="36">
        <v>8937472.7229978591</v>
      </c>
      <c r="N36" s="36">
        <v>9216097.8645205107</v>
      </c>
      <c r="O36" s="36">
        <v>9504116.6173934806</v>
      </c>
      <c r="P36" s="36">
        <v>9802476.7183721568</v>
      </c>
      <c r="Q36" s="31">
        <f t="shared" si="8"/>
        <v>8204799.8022836763</v>
      </c>
      <c r="R36" s="45" t="s">
        <v>61</v>
      </c>
    </row>
    <row r="37" spans="1:18" x14ac:dyDescent="0.25">
      <c r="A37" s="29" t="s">
        <v>62</v>
      </c>
      <c r="B37" s="36">
        <v>9079540.1723635104</v>
      </c>
      <c r="C37" s="36">
        <v>9146615.8071863689</v>
      </c>
      <c r="D37" s="36">
        <v>9767999.6128592268</v>
      </c>
      <c r="E37" s="36">
        <v>10394577.389929036</v>
      </c>
      <c r="F37" s="36">
        <v>10747192.416952409</v>
      </c>
      <c r="G37" s="36">
        <v>9612913.5894396473</v>
      </c>
      <c r="H37" s="36">
        <v>8647379.8739815298</v>
      </c>
      <c r="I37" s="36">
        <v>11381169.739999998</v>
      </c>
      <c r="J37" s="36">
        <v>12093443.014698917</v>
      </c>
      <c r="K37" s="36">
        <v>12387305.44752088</v>
      </c>
      <c r="L37" s="36">
        <v>14893370.429170517</v>
      </c>
      <c r="M37" s="36">
        <v>15977789.03911937</v>
      </c>
      <c r="N37" s="36">
        <v>16778845.173466191</v>
      </c>
      <c r="O37" s="36">
        <v>16897419.498419337</v>
      </c>
      <c r="P37" s="36">
        <v>17242131.413390901</v>
      </c>
      <c r="Q37" s="31">
        <f t="shared" si="8"/>
        <v>3512200.6891705189</v>
      </c>
      <c r="R37" s="45" t="s">
        <v>63</v>
      </c>
    </row>
    <row r="38" spans="1:18" x14ac:dyDescent="0.25">
      <c r="A38" s="29" t="s">
        <v>64</v>
      </c>
      <c r="B38" s="36">
        <v>1078228.2189643478</v>
      </c>
      <c r="C38" s="36">
        <v>765436.59778169356</v>
      </c>
      <c r="D38" s="36">
        <v>709767.42463899625</v>
      </c>
      <c r="E38" s="36">
        <v>668523.06340186391</v>
      </c>
      <c r="F38" s="36">
        <v>627755.64186674799</v>
      </c>
      <c r="G38" s="36">
        <v>667876.78759440593</v>
      </c>
      <c r="H38" s="36">
        <v>649462.04346836556</v>
      </c>
      <c r="I38" s="36">
        <v>756904.5899999995</v>
      </c>
      <c r="J38" s="36">
        <v>1272213.8052599533</v>
      </c>
      <c r="K38" s="36">
        <v>1489486.6161792658</v>
      </c>
      <c r="L38" s="36">
        <v>1637370.7051779372</v>
      </c>
      <c r="M38" s="36">
        <v>1700258.9584340695</v>
      </c>
      <c r="N38" s="36">
        <v>1761744.1039629411</v>
      </c>
      <c r="O38" s="36">
        <v>1821581.987535886</v>
      </c>
      <c r="P38" s="36">
        <v>1884187.5381042254</v>
      </c>
      <c r="Q38" s="31"/>
      <c r="R38" s="45" t="s">
        <v>59</v>
      </c>
    </row>
    <row r="39" spans="1:18" x14ac:dyDescent="0.25">
      <c r="A39" s="33" t="s">
        <v>36</v>
      </c>
      <c r="B39" s="34">
        <f>SUM(B33:B38)</f>
        <v>39759104.732080907</v>
      </c>
      <c r="C39" s="34">
        <f t="shared" ref="C39:P39" si="9">SUM(C33:C38)</f>
        <v>39734179.638701744</v>
      </c>
      <c r="D39" s="34">
        <f t="shared" si="9"/>
        <v>40601703.630337141</v>
      </c>
      <c r="E39" s="34">
        <f t="shared" si="9"/>
        <v>42008481.538462721</v>
      </c>
      <c r="F39" s="34">
        <f t="shared" si="9"/>
        <v>42594140.686624937</v>
      </c>
      <c r="G39" s="34">
        <f t="shared" si="9"/>
        <v>43654827.683561489</v>
      </c>
      <c r="H39" s="34">
        <f t="shared" si="9"/>
        <v>43810995.09222912</v>
      </c>
      <c r="I39" s="34">
        <f t="shared" si="9"/>
        <v>43521595.683457606</v>
      </c>
      <c r="J39" s="34">
        <f t="shared" si="9"/>
        <v>46693994.981180213</v>
      </c>
      <c r="K39" s="34">
        <f t="shared" si="9"/>
        <v>46427221.129859224</v>
      </c>
      <c r="L39" s="34">
        <f t="shared" si="9"/>
        <v>59591995.869215123</v>
      </c>
      <c r="M39" s="34">
        <f t="shared" si="9"/>
        <v>62707373.113143057</v>
      </c>
      <c r="N39" s="34">
        <f t="shared" si="9"/>
        <v>65126305.371184878</v>
      </c>
      <c r="O39" s="34">
        <f t="shared" si="9"/>
        <v>66577412.999373503</v>
      </c>
      <c r="P39" s="34">
        <f t="shared" si="9"/>
        <v>68093827.330991223</v>
      </c>
      <c r="Q39" s="31">
        <f t="shared" si="8"/>
        <v>16070400.185757518</v>
      </c>
      <c r="R39" s="45" t="s">
        <v>30</v>
      </c>
    </row>
    <row r="40" spans="1:18" x14ac:dyDescent="0.25">
      <c r="A40" s="37" t="s">
        <v>65</v>
      </c>
      <c r="B40" s="39"/>
      <c r="C40" s="39"/>
      <c r="D40" s="39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1"/>
      <c r="R40" s="45" t="s">
        <v>30</v>
      </c>
    </row>
    <row r="41" spans="1:18" x14ac:dyDescent="0.25">
      <c r="A41" s="29" t="s">
        <v>66</v>
      </c>
      <c r="B41" s="30">
        <v>4520321.9442227967</v>
      </c>
      <c r="C41" s="30">
        <v>4856627.5071894219</v>
      </c>
      <c r="D41" s="30">
        <v>5023673.2000404513</v>
      </c>
      <c r="E41" s="30">
        <v>5530757.3149026297</v>
      </c>
      <c r="F41" s="30">
        <v>5271573.1684337305</v>
      </c>
      <c r="G41" s="30">
        <v>5476859.192872216</v>
      </c>
      <c r="H41" s="30">
        <v>7029673.9187323786</v>
      </c>
      <c r="I41" s="30">
        <v>6162296.3367288131</v>
      </c>
      <c r="J41" s="30">
        <v>6097831.3950600354</v>
      </c>
      <c r="K41" s="30">
        <v>6234982.0207956117</v>
      </c>
      <c r="L41" s="30">
        <v>7049110.8744651973</v>
      </c>
      <c r="M41" s="30">
        <v>7208238.4473505868</v>
      </c>
      <c r="N41" s="30">
        <v>7368410.8855934357</v>
      </c>
      <c r="O41" s="30">
        <v>7519980.5319210226</v>
      </c>
      <c r="P41" s="30">
        <v>7673910.1840115637</v>
      </c>
      <c r="Q41" s="31">
        <f t="shared" ref="Q41:Q46" si="10">L41-I41</f>
        <v>886814.5377363842</v>
      </c>
      <c r="R41" s="50" t="s">
        <v>67</v>
      </c>
    </row>
    <row r="42" spans="1:18" x14ac:dyDescent="0.25">
      <c r="A42" s="29" t="s">
        <v>68</v>
      </c>
      <c r="B42" s="32">
        <v>13225862.633224813</v>
      </c>
      <c r="C42" s="32">
        <v>17186985.647548001</v>
      </c>
      <c r="D42" s="32">
        <v>22298260.182674836</v>
      </c>
      <c r="E42" s="32">
        <v>26498753.78026725</v>
      </c>
      <c r="F42" s="32">
        <v>23952806.462889906</v>
      </c>
      <c r="G42" s="32">
        <v>30734086.566950604</v>
      </c>
      <c r="H42" s="32">
        <v>26130669.916101202</v>
      </c>
      <c r="I42" s="32">
        <v>26222564.467142399</v>
      </c>
      <c r="J42" s="32">
        <v>28020526.64442886</v>
      </c>
      <c r="K42" s="32">
        <v>29057325.933131058</v>
      </c>
      <c r="L42" s="32">
        <v>30723224.266853213</v>
      </c>
      <c r="M42" s="32">
        <v>32395014.89030733</v>
      </c>
      <c r="N42" s="32">
        <v>33860284.399626724</v>
      </c>
      <c r="O42" s="32">
        <v>34946534.104941361</v>
      </c>
      <c r="P42" s="32">
        <v>35999583.014251374</v>
      </c>
      <c r="Q42" s="31">
        <f t="shared" si="10"/>
        <v>4500659.7997108139</v>
      </c>
      <c r="R42" s="45" t="s">
        <v>69</v>
      </c>
    </row>
    <row r="43" spans="1:18" x14ac:dyDescent="0.25">
      <c r="A43" s="29" t="s">
        <v>70</v>
      </c>
      <c r="B43" s="36">
        <v>22060748.869194213</v>
      </c>
      <c r="C43" s="36">
        <v>23990842.855923861</v>
      </c>
      <c r="D43" s="36">
        <v>24875280.361357838</v>
      </c>
      <c r="E43" s="36">
        <v>20919826.083641849</v>
      </c>
      <c r="F43" s="36">
        <v>23522914.456458837</v>
      </c>
      <c r="G43" s="36">
        <v>28973373.065814089</v>
      </c>
      <c r="H43" s="36">
        <v>24914116.624214016</v>
      </c>
      <c r="I43" s="36">
        <v>26237152.448352464</v>
      </c>
      <c r="J43" s="36">
        <v>25757986.192067739</v>
      </c>
      <c r="K43" s="36">
        <v>26365631.982757479</v>
      </c>
      <c r="L43" s="36">
        <v>28361948.624716774</v>
      </c>
      <c r="M43" s="36">
        <v>29891807.241777621</v>
      </c>
      <c r="N43" s="36">
        <v>31182465.971837375</v>
      </c>
      <c r="O43" s="36">
        <v>32131518.339937218</v>
      </c>
      <c r="P43" s="36">
        <v>33050828.49943189</v>
      </c>
      <c r="Q43" s="31">
        <f t="shared" si="10"/>
        <v>2124796.1763643101</v>
      </c>
      <c r="R43" s="45" t="s">
        <v>71</v>
      </c>
    </row>
    <row r="44" spans="1:18" x14ac:dyDescent="0.25">
      <c r="A44" s="29" t="s">
        <v>72</v>
      </c>
      <c r="B44" s="36">
        <v>12518534.044900002</v>
      </c>
      <c r="C44" s="36">
        <v>15579962.75916788</v>
      </c>
      <c r="D44" s="36">
        <v>14680036.559165396</v>
      </c>
      <c r="E44" s="36">
        <v>16997069.213081751</v>
      </c>
      <c r="F44" s="36">
        <v>17006558.372402899</v>
      </c>
      <c r="G44" s="36">
        <v>16719081.876196826</v>
      </c>
      <c r="H44" s="36">
        <v>18531683.58163384</v>
      </c>
      <c r="I44" s="36">
        <v>15391650.706423447</v>
      </c>
      <c r="J44" s="36">
        <v>13707901.665896088</v>
      </c>
      <c r="K44" s="36">
        <v>13352098.752011141</v>
      </c>
      <c r="L44" s="36">
        <v>13581375.756636029</v>
      </c>
      <c r="M44" s="36">
        <v>13866023.406287333</v>
      </c>
      <c r="N44" s="36">
        <v>14226250.312999306</v>
      </c>
      <c r="O44" s="36">
        <v>14446809.448977649</v>
      </c>
      <c r="P44" s="36">
        <v>14753832.83949513</v>
      </c>
      <c r="Q44" s="31">
        <f t="shared" si="10"/>
        <v>-1810274.9497874174</v>
      </c>
      <c r="R44" s="45" t="s">
        <v>73</v>
      </c>
    </row>
    <row r="45" spans="1:18" x14ac:dyDescent="0.25">
      <c r="A45" s="29" t="s">
        <v>74</v>
      </c>
      <c r="B45" s="36">
        <v>9380932.8012183849</v>
      </c>
      <c r="C45" s="36">
        <v>10141502.418025745</v>
      </c>
      <c r="D45" s="36">
        <v>10279555.98725456</v>
      </c>
      <c r="E45" s="36">
        <v>11632091.6479261</v>
      </c>
      <c r="F45" s="36">
        <v>13085571.782297613</v>
      </c>
      <c r="G45" s="36">
        <v>12683211.888433751</v>
      </c>
      <c r="H45" s="36">
        <v>12044647.721546106</v>
      </c>
      <c r="I45" s="36">
        <v>12919659.189999998</v>
      </c>
      <c r="J45" s="36">
        <v>11743582.778248664</v>
      </c>
      <c r="K45" s="36">
        <v>12184586.217497474</v>
      </c>
      <c r="L45" s="36">
        <v>12478091.548486449</v>
      </c>
      <c r="M45" s="36">
        <v>12751696.869605701</v>
      </c>
      <c r="N45" s="36">
        <v>13047407.548542013</v>
      </c>
      <c r="O45" s="36">
        <v>13231928.694247035</v>
      </c>
      <c r="P45" s="36">
        <v>13464313.864778515</v>
      </c>
      <c r="Q45" s="31">
        <f t="shared" si="10"/>
        <v>-441567.64151354879</v>
      </c>
      <c r="R45" s="45" t="s">
        <v>75</v>
      </c>
    </row>
    <row r="46" spans="1:18" x14ac:dyDescent="0.25">
      <c r="A46" s="33" t="s">
        <v>36</v>
      </c>
      <c r="B46" s="34">
        <f>SUM(B41:B45)</f>
        <v>61706400.292760201</v>
      </c>
      <c r="C46" s="34">
        <f t="shared" ref="C46:P46" si="11">SUM(C41:C45)</f>
        <v>71755921.187854916</v>
      </c>
      <c r="D46" s="34">
        <f t="shared" si="11"/>
        <v>77156806.290493071</v>
      </c>
      <c r="E46" s="34">
        <f t="shared" si="11"/>
        <v>81578498.039819568</v>
      </c>
      <c r="F46" s="34">
        <f t="shared" si="11"/>
        <v>82839424.24248299</v>
      </c>
      <c r="G46" s="34">
        <f t="shared" si="11"/>
        <v>94586612.590267494</v>
      </c>
      <c r="H46" s="34">
        <f t="shared" si="11"/>
        <v>88650791.762227535</v>
      </c>
      <c r="I46" s="34">
        <f t="shared" si="11"/>
        <v>86933323.14864713</v>
      </c>
      <c r="J46" s="34">
        <f t="shared" si="11"/>
        <v>85327828.675701395</v>
      </c>
      <c r="K46" s="34">
        <f t="shared" si="11"/>
        <v>87194624.90619275</v>
      </c>
      <c r="L46" s="34">
        <f t="shared" si="11"/>
        <v>92193751.071157664</v>
      </c>
      <c r="M46" s="34">
        <f t="shared" si="11"/>
        <v>96112780.85532856</v>
      </c>
      <c r="N46" s="34">
        <f t="shared" si="11"/>
        <v>99684819.118598849</v>
      </c>
      <c r="O46" s="34">
        <f t="shared" si="11"/>
        <v>102276771.12002429</v>
      </c>
      <c r="P46" s="34">
        <f t="shared" si="11"/>
        <v>104942468.40196848</v>
      </c>
      <c r="Q46" s="31">
        <f t="shared" si="10"/>
        <v>5260427.9225105345</v>
      </c>
      <c r="R46" s="45" t="s">
        <v>30</v>
      </c>
    </row>
    <row r="47" spans="1:18" x14ac:dyDescent="0.25">
      <c r="A47" s="37" t="s">
        <v>76</v>
      </c>
      <c r="B47" s="32"/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1"/>
      <c r="R47" s="45" t="s">
        <v>30</v>
      </c>
    </row>
    <row r="48" spans="1:18" x14ac:dyDescent="0.25">
      <c r="A48" s="29" t="s">
        <v>76</v>
      </c>
      <c r="B48" s="40">
        <v>4013750.31</v>
      </c>
      <c r="C48" s="40">
        <v>4621287.4799999995</v>
      </c>
      <c r="D48" s="40">
        <v>4963381.1100000003</v>
      </c>
      <c r="E48" s="40">
        <v>4878083.8500000015</v>
      </c>
      <c r="F48" s="40">
        <v>4165675.0899999989</v>
      </c>
      <c r="G48" s="40">
        <v>4174401.6500000004</v>
      </c>
      <c r="H48" s="40">
        <v>4643572.03</v>
      </c>
      <c r="I48" s="40">
        <v>5081150.709999999</v>
      </c>
      <c r="J48" s="40">
        <v>5092986</v>
      </c>
      <c r="K48" s="40">
        <v>6055762.2460000003</v>
      </c>
      <c r="L48" s="40">
        <v>6940137.5709200017</v>
      </c>
      <c r="M48" s="40">
        <v>7796639.2423384022</v>
      </c>
      <c r="N48" s="40">
        <v>8625907.327185167</v>
      </c>
      <c r="O48" s="40">
        <v>8807725.5537288748</v>
      </c>
      <c r="P48" s="40">
        <v>8982169.7848034482</v>
      </c>
      <c r="Q48" s="31">
        <f t="shared" ref="Q48" si="12">L48-I48</f>
        <v>1858986.8609200027</v>
      </c>
      <c r="R48" s="50" t="s">
        <v>77</v>
      </c>
    </row>
    <row r="49" spans="1:18" x14ac:dyDescent="0.25">
      <c r="A49" s="33" t="s">
        <v>36</v>
      </c>
      <c r="B49" s="34">
        <f t="shared" ref="B49:P49" si="13">SUM(B48:B48)</f>
        <v>4013750.31</v>
      </c>
      <c r="C49" s="34">
        <f t="shared" si="13"/>
        <v>4621287.4799999995</v>
      </c>
      <c r="D49" s="34">
        <f t="shared" si="13"/>
        <v>4963381.1100000003</v>
      </c>
      <c r="E49" s="34">
        <f t="shared" si="13"/>
        <v>4878083.8500000015</v>
      </c>
      <c r="F49" s="34">
        <f t="shared" si="13"/>
        <v>4165675.0899999989</v>
      </c>
      <c r="G49" s="34">
        <f t="shared" si="13"/>
        <v>4174401.6500000004</v>
      </c>
      <c r="H49" s="34">
        <f t="shared" si="13"/>
        <v>4643572.03</v>
      </c>
      <c r="I49" s="34">
        <f t="shared" si="13"/>
        <v>5081150.709999999</v>
      </c>
      <c r="J49" s="34">
        <f t="shared" si="13"/>
        <v>5092986</v>
      </c>
      <c r="K49" s="34">
        <f t="shared" si="13"/>
        <v>6055762.2460000003</v>
      </c>
      <c r="L49" s="34">
        <f t="shared" si="13"/>
        <v>6940137.5709200017</v>
      </c>
      <c r="M49" s="34">
        <f t="shared" si="13"/>
        <v>7796639.2423384022</v>
      </c>
      <c r="N49" s="34">
        <f t="shared" si="13"/>
        <v>8625907.327185167</v>
      </c>
      <c r="O49" s="34">
        <f t="shared" si="13"/>
        <v>8807725.5537288748</v>
      </c>
      <c r="P49" s="34">
        <f t="shared" si="13"/>
        <v>8982169.7848034482</v>
      </c>
      <c r="Q49" s="41"/>
      <c r="R49" s="46" t="s">
        <v>30</v>
      </c>
    </row>
    <row r="50" spans="1:18" x14ac:dyDescent="0.25">
      <c r="A50" s="42" t="s">
        <v>78</v>
      </c>
      <c r="B50" s="43" cm="1">
        <f t="array" ref="B50">SUMPRODUCT(--($A15:$A49="Sub-Total"), B$15:B$49)</f>
        <v>215323703.31158394</v>
      </c>
      <c r="C50" s="43" cm="1">
        <f t="array" ref="C50">SUMPRODUCT(--($A15:$A49="Sub-Total"), C$15:C$49)</f>
        <v>232182789.04946229</v>
      </c>
      <c r="D50" s="43" cm="1">
        <f t="array" ref="D50">SUMPRODUCT(--($A15:$A49="Sub-Total"), D$15:D$49)</f>
        <v>264498615.82832092</v>
      </c>
      <c r="E50" s="43" cm="1">
        <f t="array" ref="E50">SUMPRODUCT(--($A15:$A49="Sub-Total"), E$15:E$49)</f>
        <v>285420066.66181588</v>
      </c>
      <c r="F50" s="43" cm="1">
        <f t="array" ref="F50">SUMPRODUCT(--($A15:$A49="Sub-Total"), F$15:F$49)</f>
        <v>274765645.18706077</v>
      </c>
      <c r="G50" s="43" cm="1">
        <f t="array" ref="G50">SUMPRODUCT(--($A15:$A49="Sub-Total"), G$15:G$49)</f>
        <v>288617432.61531675</v>
      </c>
      <c r="H50" s="43" cm="1">
        <f t="array" ref="H50">SUMPRODUCT(--($A15:$A49="Sub-Total"), H$15:H$49)</f>
        <v>287244923.07017028</v>
      </c>
      <c r="I50" s="43" cm="1">
        <f t="array" ref="I50">SUMPRODUCT(--($A15:$A49="Sub-Total"), I$15:I$49)</f>
        <v>292002243.13679391</v>
      </c>
      <c r="J50" s="43" cm="1">
        <f t="array" ref="J50">SUMPRODUCT(--($A15:$A49="Sub-Total"), J$15:J$49)</f>
        <v>311198918.61873209</v>
      </c>
      <c r="K50" s="43" cm="1">
        <f t="array" ref="K50">SUMPRODUCT(--($A15:$A49="Sub-Total"), K$15:K$49)</f>
        <v>318793184.01486641</v>
      </c>
      <c r="L50" s="43" cm="1">
        <f t="array" ref="L50">SUMPRODUCT(--($A15:$A49="Sub-Total"), L$15:L$49)</f>
        <v>355037332.77009666</v>
      </c>
      <c r="M50" s="43" cm="1">
        <f t="array" ref="M50">SUMPRODUCT(--($A15:$A49="Sub-Total"), M$15:M$49)</f>
        <v>371946785.42365646</v>
      </c>
      <c r="N50" s="43" cm="1">
        <f t="array" ref="N50">SUMPRODUCT(--($A15:$A49="Sub-Total"), N$15:N$49)</f>
        <v>389476081.7479037</v>
      </c>
      <c r="O50" s="43" cm="1">
        <f t="array" ref="O50">SUMPRODUCT(--($A15:$A49="Sub-Total"), O$15:O$49)</f>
        <v>404001407.4258309</v>
      </c>
      <c r="P50" s="43" cm="1">
        <f t="array" ref="P50">SUMPRODUCT(--($A15:$A49="Sub-Total"), P$15:P$49)</f>
        <v>415109508.25561929</v>
      </c>
      <c r="Q50" s="43">
        <f>L50-I50</f>
        <v>63035089.633302748</v>
      </c>
      <c r="R50" s="49" t="s">
        <v>30</v>
      </c>
    </row>
    <row r="52" spans="1:18" x14ac:dyDescent="0.25">
      <c r="A52" s="11" t="s">
        <v>79</v>
      </c>
    </row>
    <row r="54" spans="1:18" ht="28.5" customHeight="1" x14ac:dyDescent="0.25">
      <c r="A54" s="52" t="s">
        <v>80</v>
      </c>
      <c r="B54" s="52"/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52"/>
    </row>
    <row r="55" spans="1:18" ht="16.5" customHeight="1" x14ac:dyDescent="0.25">
      <c r="A55" s="52" t="s">
        <v>81</v>
      </c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</row>
    <row r="56" spans="1:18" x14ac:dyDescent="0.25">
      <c r="A56" s="12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</row>
    <row r="58" spans="1:18" x14ac:dyDescent="0.25">
      <c r="A58" s="13"/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</row>
    <row r="59" spans="1:18" x14ac:dyDescent="0.25">
      <c r="A59" s="13"/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</row>
    <row r="61" spans="1:18" x14ac:dyDescent="0.25">
      <c r="A61" s="14"/>
    </row>
  </sheetData>
  <mergeCells count="4">
    <mergeCell ref="A9:L9"/>
    <mergeCell ref="A10:L10"/>
    <mergeCell ref="A54:M54"/>
    <mergeCell ref="A55:M55"/>
  </mergeCells>
  <dataValidations count="1">
    <dataValidation type="list" allowBlank="1" showInputMessage="1" showErrorMessage="1" sqref="B14:P14" xr:uid="{6787749A-6270-4CE9-B6CC-794C92B280E8}">
      <formula1>"CGAAP, MIFRS, USGAAP, ASPE"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Applicant xmlns="c813d627-6812-41ba-b21c-8d274ce88239" xsi:nil="true"/>
    <_ip_UnifiedCompliancePolicyProperties xmlns="http://schemas.microsoft.com/sharepoint/v3" xsi:nil="true"/>
    <EBnumber xmlns="c813d627-6812-41ba-b21c-8d274ce88239" xsi:nil="true"/>
    <CaseDescription xmlns="c813d627-6812-41ba-b21c-8d274ce88239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3FF908193E414D9892E49E70D7829E" ma:contentTypeVersion="11" ma:contentTypeDescription="Create a new document." ma:contentTypeScope="" ma:versionID="bce27d376aa9cc97275b9cfd30bb562a">
  <xsd:schema xmlns:xsd="http://www.w3.org/2001/XMLSchema" xmlns:xs="http://www.w3.org/2001/XMLSchema" xmlns:p="http://schemas.microsoft.com/office/2006/metadata/properties" xmlns:ns1="http://schemas.microsoft.com/sharepoint/v3" xmlns:ns2="c813d627-6812-41ba-b21c-8d274ce88239" xmlns:ns3="e0893123-66fa-4b19-a433-47924ff5ec26" targetNamespace="http://schemas.microsoft.com/office/2006/metadata/properties" ma:root="true" ma:fieldsID="69233bd6ff4519cf614368b05fa1537c" ns1:_="" ns2:_="" ns3:_="">
    <xsd:import namespace="http://schemas.microsoft.com/sharepoint/v3"/>
    <xsd:import namespace="c813d627-6812-41ba-b21c-8d274ce88239"/>
    <xsd:import namespace="e0893123-66fa-4b19-a433-47924ff5ec2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EBnumber" minOccurs="0"/>
                <xsd:element ref="ns2:Applicant" minOccurs="0"/>
                <xsd:element ref="ns2:CaseDescription" minOccurs="0"/>
                <xsd:element ref="ns2:MediaServiceObjectDetectorVersions" minOccurs="0"/>
                <xsd:element ref="ns2:MediaServiceSearchPropertie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13d627-6812-41ba-b21c-8d274ce8823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EBnumber" ma:index="12" nillable="true" ma:displayName="EB number" ma:format="Dropdown" ma:internalName="EBnumber">
      <xsd:simpleType>
        <xsd:restriction base="dms:Text">
          <xsd:maxLength value="255"/>
        </xsd:restriction>
      </xsd:simpleType>
    </xsd:element>
    <xsd:element name="Applicant" ma:index="13" nillable="true" ma:displayName="Applicant" ma:format="Dropdown" ma:internalName="Applicant">
      <xsd:simpleType>
        <xsd:restriction base="dms:Text">
          <xsd:maxLength value="255"/>
        </xsd:restriction>
      </xsd:simpleType>
    </xsd:element>
    <xsd:element name="CaseDescription" ma:index="14" nillable="true" ma:displayName="Case Description" ma:format="Dropdown" ma:internalName="CaseDescription">
      <xsd:simpleType>
        <xsd:restriction base="dms:Text">
          <xsd:maxLength value="255"/>
        </xsd:restriction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893123-66fa-4b19-a433-47924ff5ec2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533F246-F64D-40B4-9127-73DC8948E456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c813d627-6812-41ba-b21c-8d274ce88239"/>
  </ds:schemaRefs>
</ds:datastoreItem>
</file>

<file path=customXml/itemProps2.xml><?xml version="1.0" encoding="utf-8"?>
<ds:datastoreItem xmlns:ds="http://schemas.openxmlformats.org/officeDocument/2006/customXml" ds:itemID="{C230C86C-47C7-45B4-9E21-67AF532C3A7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c813d627-6812-41ba-b21c-8d274ce88239"/>
    <ds:schemaRef ds:uri="e0893123-66fa-4b19-a433-47924ff5ec2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00D58DA-4D61-4E5C-A9F4-0E005113A36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Appendix 2-JC</vt:lpstr>
    </vt:vector>
  </TitlesOfParts>
  <Manager/>
  <Company>Alectra Utilities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Amrit Dhaliwal</dc:creator>
  <cp:keywords/>
  <dc:description/>
  <cp:lastModifiedBy>Susi Ahlborn</cp:lastModifiedBy>
  <cp:revision/>
  <dcterms:created xsi:type="dcterms:W3CDTF">2025-09-17T22:22:24Z</dcterms:created>
  <dcterms:modified xsi:type="dcterms:W3CDTF">2025-10-14T23:04:59Z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0x010100B03FF908193E414D9892E49E70D7829E</vt:lpwstr>
  </property>
  <property fmtid="{D5CDD505-2E9C-101B-9397-08002B2CF9AE}" pid="3" name="MediaServiceImageTags">
    <vt:lpwstr/>
  </property>
</Properties>
</file>